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0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always" codeName="ЭтаКнига" defaultThemeVersion="124226"/>
  <bookViews>
    <workbookView xWindow="14355" yWindow="450" windowWidth="13380" windowHeight="5340" tabRatio="569" firstSheet="2" activeTab="6"/>
  </bookViews>
  <sheets>
    <sheet name="Зар плата" sheetId="2" r:id="rId1"/>
    <sheet name="Тарифы" sheetId="3" r:id="rId2"/>
    <sheet name="Вспомогательный" sheetId="6" r:id="rId3"/>
    <sheet name="З_Плата" sheetId="7" r:id="rId4"/>
    <sheet name="ГИПЕР-Пульт" sheetId="9" r:id="rId5"/>
    <sheet name="Графики-отклонение" sheetId="14" r:id="rId6"/>
    <sheet name="График-всё" sheetId="10" r:id="rId7"/>
    <sheet name="Графики-доли бюджета" sheetId="17" r:id="rId8"/>
    <sheet name="График-эксперименты" sheetId="13" r:id="rId9"/>
    <sheet name="Графики рост ЗП" sheetId="11" r:id="rId10"/>
    <sheet name="Графики рост тарифов" sheetId="12" r:id="rId11"/>
    <sheet name="Графики_ЗП" sheetId="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Delta1">'ГИПЕР-Пульт'!$G$14</definedName>
    <definedName name="Delta2">'ГИПЕР-Пульт'!$G$15</definedName>
    <definedName name="Delta3">'ГИПЕР-Пульт'!$G$16</definedName>
    <definedName name="infl">'[1]модель внешнего мира'!$D$83:$AC$89</definedName>
    <definedName name="NScenRostTarif_1">[2]ПУЛЬТ!$L$17</definedName>
    <definedName name="NScenRostTarif_2">[2]ПУЛЬТ!$L$18</definedName>
    <definedName name="NScenRostTarif_3">[2]ПУЛЬТ!$L$19</definedName>
    <definedName name="NScenRostTarif_4">[2]ПУЛЬТ!$L$20</definedName>
    <definedName name="NScenRostTarif_5">[2]ПУЛЬТ!$L$21</definedName>
    <definedName name="NScenRostTarif_6">[2]ПУЛЬТ!$L$22</definedName>
    <definedName name="NScenRostTarif_7">[2]ПУЛЬТ!$L$23</definedName>
    <definedName name="NScenRostZPlat_2">[2]ПУЛЬТ!$L$29</definedName>
    <definedName name="NScenRostZPlat_3">[2]ПУЛЬТ!$L$30</definedName>
    <definedName name="NScenRostZPlat_4">[2]ПУЛЬТ!$L$31</definedName>
    <definedName name="NScenRostZPlat_5">[2]ПУЛЬТ!$L$32</definedName>
    <definedName name="NScenRostZPlat_6">[2]ПУЛЬТ!$L$33</definedName>
    <definedName name="NScenRostZPlat_7">[2]ПУЛЬТ!$L$34</definedName>
    <definedName name="NscenTransInvest">'ГИПЕР-Пульт'!$G$6</definedName>
    <definedName name="StartScen3">'ГИПЕР-Пульт'!$G$18</definedName>
    <definedName name="StartScen4">'ГИПЕР-Пульт'!$G$19</definedName>
    <definedName name="StopScen3">'ГИПЕР-Пульт'!$H$18</definedName>
    <definedName name="StopScen4">'ГИПЕР-Пульт'!$H$19</definedName>
    <definedName name="TempIndKBInfl">'ГИПЕР-Пульт'!$G$12</definedName>
    <definedName name="TempRostaNeSySobstvrDohodov">'ГИПЕР-Пульт'!$G$13</definedName>
  </definedNames>
  <calcPr calcId="145621"/>
</workbook>
</file>

<file path=xl/calcChain.xml><?xml version="1.0" encoding="utf-8"?>
<calcChain xmlns="http://schemas.openxmlformats.org/spreadsheetml/2006/main">
  <c r="P143" i="9" l="1"/>
  <c r="P123" i="9"/>
  <c r="P105" i="9"/>
  <c r="P87" i="9"/>
  <c r="P68" i="9"/>
  <c r="P45" i="9"/>
  <c r="M25" i="9"/>
  <c r="H19" i="9"/>
  <c r="H18" i="9"/>
  <c r="G19" i="9"/>
  <c r="G18" i="9"/>
  <c r="G16" i="9"/>
  <c r="G17" i="9"/>
  <c r="G15" i="9"/>
  <c r="G14" i="9"/>
  <c r="G13" i="9"/>
  <c r="G12" i="9"/>
  <c r="G6" i="9" l="1"/>
  <c r="I45" i="9" l="1"/>
  <c r="E26" i="9"/>
  <c r="C49" i="9" l="1"/>
  <c r="D49" i="9" s="1"/>
  <c r="E49" i="9" s="1"/>
  <c r="F49" i="9" s="1"/>
  <c r="G49" i="9" s="1"/>
  <c r="H49" i="9" s="1"/>
  <c r="I49" i="9" s="1"/>
  <c r="J49" i="9" s="1"/>
  <c r="K49" i="9" s="1"/>
  <c r="L49" i="9" s="1"/>
  <c r="M49" i="9" s="1"/>
  <c r="N49" i="9" s="1"/>
  <c r="O49" i="9" s="1"/>
  <c r="P49" i="9" s="1"/>
  <c r="Q49" i="9" s="1"/>
  <c r="R49" i="9" s="1"/>
  <c r="S49" i="9" s="1"/>
  <c r="T49" i="9" s="1"/>
  <c r="C30" i="9"/>
  <c r="D30" i="9" s="1"/>
  <c r="E30" i="9" s="1"/>
  <c r="F30" i="9" s="1"/>
  <c r="G30" i="9" s="1"/>
  <c r="H30" i="9" s="1"/>
  <c r="I30" i="9" s="1"/>
  <c r="J30" i="9" s="1"/>
  <c r="K30" i="9" s="1"/>
  <c r="L30" i="9" s="1"/>
  <c r="M30" i="9" s="1"/>
  <c r="N30" i="9" s="1"/>
  <c r="O30" i="9" s="1"/>
  <c r="P30" i="9" s="1"/>
  <c r="Q30" i="9" s="1"/>
  <c r="R30" i="9" s="1"/>
  <c r="S30" i="9" s="1"/>
  <c r="T30" i="9" s="1"/>
  <c r="C72" i="9" l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N72" i="9" s="1"/>
  <c r="O72" i="9" s="1"/>
  <c r="P72" i="9" s="1"/>
  <c r="Q72" i="9" s="1"/>
  <c r="R72" i="9" s="1"/>
  <c r="S72" i="9" s="1"/>
  <c r="T72" i="9" s="1"/>
  <c r="S90" i="9" l="1"/>
  <c r="S109" i="9" s="1"/>
  <c r="T90" i="9"/>
  <c r="T109" i="9" s="1"/>
  <c r="T127" i="9" s="1"/>
  <c r="T48" i="9"/>
  <c r="T71" i="9" l="1"/>
  <c r="S127" i="9"/>
  <c r="T147" i="9"/>
  <c r="T89" i="9" l="1"/>
  <c r="S147" i="9"/>
  <c r="T108" i="9" l="1"/>
  <c r="T126" i="9" l="1"/>
  <c r="T146" i="9" l="1"/>
  <c r="S48" i="9" l="1"/>
  <c r="S71" i="9" l="1"/>
  <c r="F44" i="9"/>
  <c r="S89" i="9" l="1"/>
  <c r="C1" i="14"/>
  <c r="K67" i="9"/>
  <c r="S108" i="9" l="1"/>
  <c r="E15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C48" i="9"/>
  <c r="R71" i="9" l="1"/>
  <c r="S126" i="9"/>
  <c r="AD6" i="10"/>
  <c r="AD8" i="10"/>
  <c r="AD10" i="10"/>
  <c r="AD9" i="10"/>
  <c r="AD5" i="10"/>
  <c r="AD7" i="10"/>
  <c r="AD4" i="10"/>
  <c r="S146" i="9" l="1"/>
  <c r="R89" i="9"/>
  <c r="F67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C71" i="9"/>
  <c r="O89" i="9" l="1"/>
  <c r="K89" i="9"/>
  <c r="G89" i="9"/>
  <c r="R108" i="9"/>
  <c r="Q89" i="9"/>
  <c r="P89" i="9"/>
  <c r="L89" i="9"/>
  <c r="H89" i="9"/>
  <c r="D89" i="9"/>
  <c r="N89" i="9"/>
  <c r="J89" i="9"/>
  <c r="F89" i="9"/>
  <c r="I89" i="9"/>
  <c r="M89" i="9"/>
  <c r="E89" i="9"/>
  <c r="F86" i="9"/>
  <c r="K86" i="9"/>
  <c r="R90" i="9"/>
  <c r="P90" i="9"/>
  <c r="N90" i="9"/>
  <c r="L90" i="9"/>
  <c r="J90" i="9"/>
  <c r="H90" i="9"/>
  <c r="F90" i="9"/>
  <c r="D90" i="9"/>
  <c r="C90" i="9"/>
  <c r="Q90" i="9"/>
  <c r="O90" i="9"/>
  <c r="M90" i="9"/>
  <c r="K90" i="9"/>
  <c r="I90" i="9"/>
  <c r="G90" i="9"/>
  <c r="E90" i="9"/>
  <c r="C89" i="9"/>
  <c r="K36" i="12"/>
  <c r="K19" i="12"/>
  <c r="K1" i="12"/>
  <c r="L18" i="11"/>
  <c r="L2" i="11"/>
  <c r="R126" i="9" l="1"/>
  <c r="R109" i="9"/>
  <c r="L35" i="11"/>
  <c r="K53" i="12"/>
  <c r="K104" i="9"/>
  <c r="F104" i="9"/>
  <c r="E109" i="9"/>
  <c r="G109" i="9"/>
  <c r="I109" i="9"/>
  <c r="K109" i="9"/>
  <c r="M109" i="9"/>
  <c r="O109" i="9"/>
  <c r="Q109" i="9"/>
  <c r="C109" i="9"/>
  <c r="D109" i="9"/>
  <c r="F109" i="9"/>
  <c r="H109" i="9"/>
  <c r="J109" i="9"/>
  <c r="L109" i="9"/>
  <c r="N109" i="9"/>
  <c r="P109" i="9"/>
  <c r="D108" i="9"/>
  <c r="F108" i="9"/>
  <c r="H108" i="9"/>
  <c r="J108" i="9"/>
  <c r="L108" i="9"/>
  <c r="N108" i="9"/>
  <c r="P108" i="9"/>
  <c r="E108" i="9"/>
  <c r="G108" i="9"/>
  <c r="I108" i="9"/>
  <c r="K108" i="9"/>
  <c r="M108" i="9"/>
  <c r="O108" i="9"/>
  <c r="Q108" i="9"/>
  <c r="C108" i="9"/>
  <c r="M19" i="7"/>
  <c r="L19" i="7"/>
  <c r="K19" i="7"/>
  <c r="J19" i="7"/>
  <c r="I19" i="7"/>
  <c r="H19" i="7"/>
  <c r="G19" i="7"/>
  <c r="F19" i="7"/>
  <c r="M18" i="7"/>
  <c r="L18" i="7"/>
  <c r="K18" i="7"/>
  <c r="J18" i="7"/>
  <c r="I18" i="7"/>
  <c r="H18" i="7"/>
  <c r="G18" i="7"/>
  <c r="F18" i="7"/>
  <c r="M17" i="7"/>
  <c r="L17" i="7"/>
  <c r="K17" i="7"/>
  <c r="J17" i="7"/>
  <c r="I17" i="7"/>
  <c r="H17" i="7"/>
  <c r="G17" i="7"/>
  <c r="F17" i="7"/>
  <c r="M16" i="7"/>
  <c r="L16" i="7"/>
  <c r="K16" i="7"/>
  <c r="J16" i="7"/>
  <c r="I16" i="7"/>
  <c r="H16" i="7"/>
  <c r="G16" i="7"/>
  <c r="F16" i="7"/>
  <c r="M15" i="7"/>
  <c r="L15" i="7"/>
  <c r="K15" i="7"/>
  <c r="J15" i="7"/>
  <c r="I15" i="7"/>
  <c r="H15" i="7"/>
  <c r="G15" i="7"/>
  <c r="F15" i="7"/>
  <c r="M14" i="7"/>
  <c r="L14" i="7"/>
  <c r="K14" i="7"/>
  <c r="J14" i="7"/>
  <c r="I14" i="7"/>
  <c r="H14" i="7"/>
  <c r="G14" i="7"/>
  <c r="F14" i="7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L16" i="3"/>
  <c r="K16" i="3"/>
  <c r="J16" i="3"/>
  <c r="I16" i="3"/>
  <c r="H16" i="3"/>
  <c r="G16" i="3"/>
  <c r="F16" i="3"/>
  <c r="E16" i="3"/>
  <c r="L15" i="3"/>
  <c r="K15" i="3"/>
  <c r="J15" i="3"/>
  <c r="I15" i="3"/>
  <c r="H15" i="3"/>
  <c r="G15" i="3"/>
  <c r="F15" i="3"/>
  <c r="E15" i="3"/>
  <c r="L14" i="3"/>
  <c r="K14" i="3"/>
  <c r="J14" i="3"/>
  <c r="I14" i="3"/>
  <c r="H14" i="3"/>
  <c r="G14" i="3"/>
  <c r="F14" i="3"/>
  <c r="E14" i="3"/>
  <c r="L13" i="3"/>
  <c r="K13" i="3"/>
  <c r="J13" i="3"/>
  <c r="I13" i="3"/>
  <c r="H13" i="3"/>
  <c r="G13" i="3"/>
  <c r="F13" i="3"/>
  <c r="E13" i="3"/>
  <c r="L12" i="3"/>
  <c r="K12" i="3"/>
  <c r="J12" i="3"/>
  <c r="I12" i="3"/>
  <c r="H12" i="3"/>
  <c r="G12" i="3"/>
  <c r="F12" i="3"/>
  <c r="E12" i="3"/>
  <c r="Z157" i="9"/>
  <c r="Z136" i="9"/>
  <c r="Z118" i="9"/>
  <c r="Z99" i="9"/>
  <c r="Z81" i="9"/>
  <c r="Z60" i="9"/>
  <c r="Z39" i="9"/>
  <c r="R146" i="9" l="1"/>
  <c r="F122" i="9"/>
  <c r="K70" i="12"/>
  <c r="K122" i="9"/>
  <c r="L52" i="11"/>
  <c r="R127" i="9"/>
  <c r="P127" i="9"/>
  <c r="N127" i="9"/>
  <c r="L127" i="9"/>
  <c r="J127" i="9"/>
  <c r="H127" i="9"/>
  <c r="F127" i="9"/>
  <c r="D127" i="9"/>
  <c r="C127" i="9"/>
  <c r="Q127" i="9"/>
  <c r="O127" i="9"/>
  <c r="M127" i="9"/>
  <c r="K127" i="9"/>
  <c r="I127" i="9"/>
  <c r="G127" i="9"/>
  <c r="E127" i="9"/>
  <c r="Q126" i="9"/>
  <c r="O126" i="9"/>
  <c r="M126" i="9"/>
  <c r="K126" i="9"/>
  <c r="I126" i="9"/>
  <c r="G126" i="9"/>
  <c r="E126" i="9"/>
  <c r="P126" i="9"/>
  <c r="N126" i="9"/>
  <c r="L126" i="9"/>
  <c r="J126" i="9"/>
  <c r="H126" i="9"/>
  <c r="F126" i="9"/>
  <c r="D126" i="9"/>
  <c r="C126" i="9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B172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B147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B122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B98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B61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B60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B6" i="8"/>
  <c r="K5" i="8"/>
  <c r="K171" i="8" s="1"/>
  <c r="L5" i="8"/>
  <c r="L171" i="8" s="1"/>
  <c r="M5" i="8"/>
  <c r="M171" i="8" s="1"/>
  <c r="N5" i="8"/>
  <c r="N171" i="8" s="1"/>
  <c r="O5" i="8"/>
  <c r="O171" i="8" s="1"/>
  <c r="P5" i="8"/>
  <c r="P121" i="8" s="1"/>
  <c r="Q5" i="8"/>
  <c r="Q171" i="8" s="1"/>
  <c r="R5" i="8"/>
  <c r="R171" i="8" s="1"/>
  <c r="S5" i="8"/>
  <c r="S171" i="8" s="1"/>
  <c r="T5" i="8"/>
  <c r="T146" i="8" s="1"/>
  <c r="U5" i="8"/>
  <c r="U171" i="8" s="1"/>
  <c r="V5" i="8"/>
  <c r="V171" i="8" s="1"/>
  <c r="W5" i="8"/>
  <c r="W171" i="8" s="1"/>
  <c r="X5" i="8"/>
  <c r="X171" i="8" s="1"/>
  <c r="Y5" i="8"/>
  <c r="Y171" i="8" s="1"/>
  <c r="Z5" i="8"/>
  <c r="Z171" i="8" s="1"/>
  <c r="AA5" i="8"/>
  <c r="AA171" i="8" s="1"/>
  <c r="B5" i="8"/>
  <c r="B121" i="8" s="1"/>
  <c r="D60" i="8"/>
  <c r="E60" i="8"/>
  <c r="F60" i="8"/>
  <c r="G60" i="8"/>
  <c r="H60" i="8"/>
  <c r="I60" i="8"/>
  <c r="J60" i="8"/>
  <c r="C60" i="8"/>
  <c r="T17" i="2"/>
  <c r="C38" i="2" s="1"/>
  <c r="U17" i="2"/>
  <c r="D38" i="2" s="1"/>
  <c r="V17" i="2"/>
  <c r="E38" i="2" s="1"/>
  <c r="W17" i="2"/>
  <c r="F38" i="2" s="1"/>
  <c r="X17" i="2"/>
  <c r="G38" i="2" s="1"/>
  <c r="Y17" i="2"/>
  <c r="H38" i="2" s="1"/>
  <c r="Z17" i="2"/>
  <c r="I38" i="2" s="1"/>
  <c r="T18" i="2"/>
  <c r="C66" i="2" s="1"/>
  <c r="U18" i="2"/>
  <c r="D66" i="2" s="1"/>
  <c r="V18" i="2"/>
  <c r="E66" i="2" s="1"/>
  <c r="W18" i="2"/>
  <c r="F66" i="2" s="1"/>
  <c r="X18" i="2"/>
  <c r="G66" i="2" s="1"/>
  <c r="Y18" i="2"/>
  <c r="H66" i="2" s="1"/>
  <c r="Z18" i="2"/>
  <c r="I66" i="2" s="1"/>
  <c r="T19" i="2"/>
  <c r="C96" i="2" s="1"/>
  <c r="U19" i="2"/>
  <c r="D96" i="2" s="1"/>
  <c r="V19" i="2"/>
  <c r="E96" i="2" s="1"/>
  <c r="W19" i="2"/>
  <c r="F96" i="2" s="1"/>
  <c r="X19" i="2"/>
  <c r="G96" i="2" s="1"/>
  <c r="Y19" i="2"/>
  <c r="H96" i="2" s="1"/>
  <c r="Z19" i="2"/>
  <c r="I96" i="2" s="1"/>
  <c r="T20" i="2"/>
  <c r="C124" i="2" s="1"/>
  <c r="U20" i="2"/>
  <c r="D124" i="2" s="1"/>
  <c r="V20" i="2"/>
  <c r="E124" i="2" s="1"/>
  <c r="W20" i="2"/>
  <c r="F124" i="2" s="1"/>
  <c r="X20" i="2"/>
  <c r="G124" i="2" s="1"/>
  <c r="Y20" i="2"/>
  <c r="H124" i="2" s="1"/>
  <c r="Z20" i="2"/>
  <c r="I124" i="2" s="1"/>
  <c r="T21" i="2"/>
  <c r="U21" i="2"/>
  <c r="V21" i="2"/>
  <c r="W21" i="2"/>
  <c r="X21" i="2"/>
  <c r="Y21" i="2"/>
  <c r="Z21" i="2"/>
  <c r="S17" i="2"/>
  <c r="B38" i="2" s="1"/>
  <c r="S18" i="2"/>
  <c r="B66" i="2" s="1"/>
  <c r="S19" i="2"/>
  <c r="B96" i="2" s="1"/>
  <c r="S20" i="2"/>
  <c r="B124" i="2" s="1"/>
  <c r="S21" i="2"/>
  <c r="B152" i="2" s="1"/>
  <c r="T16" i="2"/>
  <c r="C4" i="2" s="1"/>
  <c r="U16" i="2"/>
  <c r="D4" i="2" s="1"/>
  <c r="V16" i="2"/>
  <c r="E4" i="2" s="1"/>
  <c r="W16" i="2"/>
  <c r="F4" i="2" s="1"/>
  <c r="X16" i="2"/>
  <c r="G4" i="2" s="1"/>
  <c r="Y16" i="2"/>
  <c r="H4" i="2" s="1"/>
  <c r="Z16" i="2"/>
  <c r="I4" i="2" s="1"/>
  <c r="S16" i="2"/>
  <c r="B4" i="2" s="1"/>
  <c r="T15" i="2"/>
  <c r="U15" i="2"/>
  <c r="V15" i="2"/>
  <c r="W15" i="2"/>
  <c r="X15" i="2"/>
  <c r="Y15" i="2"/>
  <c r="Z15" i="2"/>
  <c r="S15" i="2"/>
  <c r="C30" i="6"/>
  <c r="D30" i="6"/>
  <c r="E30" i="6"/>
  <c r="F30" i="6"/>
  <c r="G30" i="6"/>
  <c r="H30" i="6"/>
  <c r="I30" i="6"/>
  <c r="B30" i="6"/>
  <c r="C29" i="6"/>
  <c r="D29" i="6"/>
  <c r="E29" i="6"/>
  <c r="F29" i="6"/>
  <c r="G29" i="6"/>
  <c r="H29" i="6"/>
  <c r="I29" i="6"/>
  <c r="B29" i="6"/>
  <c r="C28" i="6"/>
  <c r="D28" i="6"/>
  <c r="E28" i="6"/>
  <c r="F28" i="6"/>
  <c r="G28" i="6"/>
  <c r="H28" i="6"/>
  <c r="I28" i="6"/>
  <c r="B28" i="6"/>
  <c r="C27" i="6"/>
  <c r="D27" i="6"/>
  <c r="E27" i="6"/>
  <c r="F27" i="6"/>
  <c r="G27" i="6"/>
  <c r="H27" i="6"/>
  <c r="I27" i="6"/>
  <c r="B27" i="6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C24" i="6"/>
  <c r="D24" i="6"/>
  <c r="E24" i="6"/>
  <c r="F24" i="6"/>
  <c r="G24" i="6"/>
  <c r="H24" i="6"/>
  <c r="I24" i="6"/>
  <c r="B24" i="6"/>
  <c r="K142" i="9" l="1"/>
  <c r="I70" i="11"/>
  <c r="F142" i="9"/>
  <c r="K87" i="12"/>
  <c r="E147" i="9"/>
  <c r="G147" i="9"/>
  <c r="I147" i="9"/>
  <c r="K147" i="9"/>
  <c r="M147" i="9"/>
  <c r="O147" i="9"/>
  <c r="Q147" i="9"/>
  <c r="C147" i="9"/>
  <c r="D147" i="9"/>
  <c r="F147" i="9"/>
  <c r="H147" i="9"/>
  <c r="J147" i="9"/>
  <c r="L147" i="9"/>
  <c r="N147" i="9"/>
  <c r="P147" i="9"/>
  <c r="R147" i="9"/>
  <c r="D146" i="9"/>
  <c r="F146" i="9"/>
  <c r="H146" i="9"/>
  <c r="J146" i="9"/>
  <c r="L146" i="9"/>
  <c r="N146" i="9"/>
  <c r="P146" i="9"/>
  <c r="E146" i="9"/>
  <c r="G146" i="9"/>
  <c r="I146" i="9"/>
  <c r="K146" i="9"/>
  <c r="M146" i="9"/>
  <c r="O146" i="9"/>
  <c r="Q146" i="9"/>
  <c r="C146" i="9"/>
  <c r="I5" i="8"/>
  <c r="I171" i="8" s="1"/>
  <c r="E5" i="8"/>
  <c r="E171" i="8" s="1"/>
  <c r="J5" i="8"/>
  <c r="J171" i="8" s="1"/>
  <c r="F5" i="8"/>
  <c r="F171" i="8" s="1"/>
  <c r="G5" i="8"/>
  <c r="G171" i="8" s="1"/>
  <c r="C5" i="8"/>
  <c r="C171" i="8" s="1"/>
  <c r="H5" i="8"/>
  <c r="H171" i="8" s="1"/>
  <c r="D5" i="8"/>
  <c r="D171" i="8" s="1"/>
  <c r="X97" i="8"/>
  <c r="P97" i="8"/>
  <c r="X121" i="8"/>
  <c r="L121" i="8"/>
  <c r="B146" i="8"/>
  <c r="P146" i="8"/>
  <c r="B171" i="8"/>
  <c r="T171" i="8"/>
  <c r="Y97" i="8"/>
  <c r="U97" i="8"/>
  <c r="Q97" i="8"/>
  <c r="M97" i="8"/>
  <c r="Y121" i="8"/>
  <c r="U121" i="8"/>
  <c r="Q121" i="8"/>
  <c r="M121" i="8"/>
  <c r="I121" i="8"/>
  <c r="E121" i="8"/>
  <c r="Y146" i="8"/>
  <c r="U146" i="8"/>
  <c r="Q146" i="8"/>
  <c r="M146" i="8"/>
  <c r="B97" i="8"/>
  <c r="T97" i="8"/>
  <c r="T121" i="8"/>
  <c r="X146" i="8"/>
  <c r="L146" i="8"/>
  <c r="P171" i="8"/>
  <c r="Z97" i="8"/>
  <c r="V97" i="8"/>
  <c r="R97" i="8"/>
  <c r="N97" i="8"/>
  <c r="Z121" i="8"/>
  <c r="V121" i="8"/>
  <c r="R121" i="8"/>
  <c r="N121" i="8"/>
  <c r="Z146" i="8"/>
  <c r="V146" i="8"/>
  <c r="R146" i="8"/>
  <c r="N146" i="8"/>
  <c r="L97" i="8"/>
  <c r="AA97" i="8"/>
  <c r="W97" i="8"/>
  <c r="S97" i="8"/>
  <c r="O97" i="8"/>
  <c r="K97" i="8"/>
  <c r="AA121" i="8"/>
  <c r="W121" i="8"/>
  <c r="S121" i="8"/>
  <c r="O121" i="8"/>
  <c r="K121" i="8"/>
  <c r="AA146" i="8"/>
  <c r="W146" i="8"/>
  <c r="S146" i="8"/>
  <c r="O146" i="8"/>
  <c r="K146" i="8"/>
  <c r="K106" i="12" l="1"/>
  <c r="K88" i="11"/>
  <c r="G121" i="8"/>
  <c r="I146" i="8"/>
  <c r="F121" i="8"/>
  <c r="C97" i="8"/>
  <c r="C121" i="8"/>
  <c r="C146" i="8"/>
  <c r="F146" i="8"/>
  <c r="D146" i="8"/>
  <c r="H146" i="8"/>
  <c r="D97" i="8"/>
  <c r="F97" i="8"/>
  <c r="D121" i="8"/>
  <c r="G146" i="8"/>
  <c r="J121" i="8"/>
  <c r="I97" i="8"/>
  <c r="G97" i="8"/>
  <c r="J146" i="8"/>
  <c r="J97" i="8"/>
  <c r="H121" i="8"/>
  <c r="E146" i="8"/>
  <c r="E97" i="8"/>
  <c r="H97" i="8"/>
  <c r="E30" i="7" l="1"/>
  <c r="F30" i="7"/>
  <c r="G30" i="7"/>
  <c r="H30" i="7"/>
  <c r="I30" i="7"/>
  <c r="J30" i="7"/>
  <c r="K30" i="7"/>
  <c r="E29" i="7"/>
  <c r="F29" i="7"/>
  <c r="G29" i="7"/>
  <c r="H29" i="7"/>
  <c r="I29" i="7"/>
  <c r="J29" i="7"/>
  <c r="K29" i="7"/>
  <c r="E28" i="7"/>
  <c r="F28" i="7"/>
  <c r="G28" i="7"/>
  <c r="H28" i="7"/>
  <c r="I28" i="7"/>
  <c r="J28" i="7"/>
  <c r="K28" i="7"/>
  <c r="E27" i="7"/>
  <c r="F27" i="7"/>
  <c r="G27" i="7"/>
  <c r="H27" i="7"/>
  <c r="I27" i="7"/>
  <c r="J27" i="7"/>
  <c r="K27" i="7"/>
  <c r="E26" i="7"/>
  <c r="F26" i="7"/>
  <c r="G26" i="7"/>
  <c r="H26" i="7"/>
  <c r="I26" i="7"/>
  <c r="J26" i="7"/>
  <c r="K26" i="7"/>
  <c r="E25" i="7"/>
  <c r="F25" i="7"/>
  <c r="G25" i="7"/>
  <c r="H25" i="7"/>
  <c r="I25" i="7"/>
  <c r="J25" i="7"/>
  <c r="K25" i="7"/>
  <c r="D25" i="7"/>
  <c r="D36" i="7" s="1"/>
  <c r="D26" i="7"/>
  <c r="D37" i="7" s="1"/>
  <c r="D27" i="7"/>
  <c r="D38" i="7" s="1"/>
  <c r="D28" i="7"/>
  <c r="D39" i="7" s="1"/>
  <c r="D29" i="7"/>
  <c r="D40" i="7" s="1"/>
  <c r="D30" i="7"/>
  <c r="E24" i="7"/>
  <c r="F24" i="7"/>
  <c r="G24" i="7"/>
  <c r="H24" i="7"/>
  <c r="I24" i="7"/>
  <c r="J24" i="7"/>
  <c r="K24" i="7"/>
  <c r="D24" i="7"/>
  <c r="D35" i="7" s="1"/>
  <c r="E35" i="7" l="1"/>
  <c r="C6" i="8"/>
  <c r="E40" i="7"/>
  <c r="C172" i="8"/>
  <c r="E36" i="7"/>
  <c r="C61" i="8"/>
  <c r="E39" i="7"/>
  <c r="C147" i="8"/>
  <c r="E38" i="7"/>
  <c r="C122" i="8"/>
  <c r="E37" i="7"/>
  <c r="C98" i="8"/>
  <c r="F37" i="7" l="1"/>
  <c r="D98" i="8"/>
  <c r="F39" i="7"/>
  <c r="D147" i="8"/>
  <c r="F40" i="7"/>
  <c r="D172" i="8"/>
  <c r="F38" i="7"/>
  <c r="D122" i="8"/>
  <c r="F36" i="7"/>
  <c r="D61" i="8"/>
  <c r="D6" i="8"/>
  <c r="F35" i="7"/>
  <c r="G35" i="7" l="1"/>
  <c r="E6" i="8"/>
  <c r="E122" i="8"/>
  <c r="G38" i="7"/>
  <c r="G39" i="7"/>
  <c r="E147" i="8"/>
  <c r="E61" i="8"/>
  <c r="G36" i="7"/>
  <c r="G40" i="7"/>
  <c r="E172" i="8"/>
  <c r="E98" i="8"/>
  <c r="G37" i="7"/>
  <c r="F147" i="8" l="1"/>
  <c r="H39" i="7"/>
  <c r="H37" i="7"/>
  <c r="F98" i="8"/>
  <c r="H36" i="7"/>
  <c r="F61" i="8"/>
  <c r="H38" i="7"/>
  <c r="F122" i="8"/>
  <c r="H40" i="7"/>
  <c r="F172" i="8"/>
  <c r="H35" i="7"/>
  <c r="F6" i="8"/>
  <c r="I35" i="7" l="1"/>
  <c r="G6" i="8"/>
  <c r="I38" i="7"/>
  <c r="G122" i="8"/>
  <c r="I37" i="7"/>
  <c r="G98" i="8"/>
  <c r="G147" i="8"/>
  <c r="I39" i="7"/>
  <c r="G172" i="8"/>
  <c r="I40" i="7"/>
  <c r="G61" i="8"/>
  <c r="I36" i="7"/>
  <c r="H61" i="8" l="1"/>
  <c r="J36" i="7"/>
  <c r="H147" i="8"/>
  <c r="J39" i="7"/>
  <c r="J38" i="7"/>
  <c r="H122" i="8"/>
  <c r="J40" i="7"/>
  <c r="H172" i="8"/>
  <c r="H98" i="8"/>
  <c r="J37" i="7"/>
  <c r="J35" i="7"/>
  <c r="H6" i="8"/>
  <c r="I147" i="8" l="1"/>
  <c r="K39" i="7"/>
  <c r="J147" i="8" s="1"/>
  <c r="K35" i="7"/>
  <c r="J6" i="8" s="1"/>
  <c r="I6" i="8"/>
  <c r="K40" i="7"/>
  <c r="J172" i="8" s="1"/>
  <c r="I172" i="8"/>
  <c r="K37" i="7"/>
  <c r="J98" i="8" s="1"/>
  <c r="I98" i="8"/>
  <c r="I61" i="8"/>
  <c r="K36" i="7"/>
  <c r="J61" i="8" s="1"/>
  <c r="I122" i="8"/>
  <c r="K38" i="7"/>
  <c r="J122" i="8" s="1"/>
  <c r="C155" i="9" l="1"/>
  <c r="D155" i="9"/>
  <c r="E155" i="9"/>
  <c r="F155" i="9"/>
  <c r="G155" i="9"/>
  <c r="H155" i="9"/>
  <c r="I155" i="9"/>
  <c r="B155" i="9"/>
  <c r="C134" i="9"/>
  <c r="D134" i="9"/>
  <c r="E134" i="9"/>
  <c r="F134" i="9"/>
  <c r="G134" i="9"/>
  <c r="H134" i="9"/>
  <c r="I134" i="9"/>
  <c r="B134" i="9"/>
  <c r="D116" i="9"/>
  <c r="E116" i="9"/>
  <c r="F116" i="9"/>
  <c r="G116" i="9"/>
  <c r="H116" i="9"/>
  <c r="I116" i="9"/>
  <c r="C116" i="9"/>
  <c r="B116" i="9"/>
  <c r="D97" i="9"/>
  <c r="E97" i="9"/>
  <c r="F97" i="9"/>
  <c r="G97" i="9"/>
  <c r="H97" i="9"/>
  <c r="I97" i="9"/>
  <c r="C97" i="9"/>
  <c r="B97" i="9"/>
  <c r="C79" i="9"/>
  <c r="D79" i="9"/>
  <c r="E79" i="9"/>
  <c r="F79" i="9"/>
  <c r="G79" i="9"/>
  <c r="H79" i="9"/>
  <c r="I79" i="9"/>
  <c r="B79" i="9"/>
  <c r="C58" i="9"/>
  <c r="D58" i="9"/>
  <c r="E58" i="9"/>
  <c r="F58" i="9"/>
  <c r="G58" i="9"/>
  <c r="H58" i="9"/>
  <c r="I58" i="9"/>
  <c r="B58" i="9"/>
  <c r="D37" i="9" l="1"/>
  <c r="E37" i="9"/>
  <c r="F37" i="9"/>
  <c r="G37" i="9"/>
  <c r="H37" i="9"/>
  <c r="I37" i="9"/>
  <c r="C37" i="9"/>
  <c r="B37" i="9"/>
  <c r="B135" i="9" l="1"/>
  <c r="C9" i="10" s="1"/>
  <c r="B98" i="9"/>
  <c r="C7" i="10" s="1"/>
  <c r="B59" i="9"/>
  <c r="C5" i="10" s="1"/>
  <c r="B38" i="9"/>
  <c r="C4" i="10" s="1"/>
  <c r="B117" i="9"/>
  <c r="C8" i="10" s="1"/>
  <c r="B156" i="9"/>
  <c r="C10" i="10" s="1"/>
  <c r="B80" i="9" l="1"/>
  <c r="C6" i="10" s="1"/>
  <c r="C12" i="10" s="1"/>
  <c r="F12" i="8" l="1"/>
  <c r="F8" i="8" l="1"/>
  <c r="F64" i="8"/>
  <c r="AI9" i="10" l="1"/>
  <c r="AI5" i="10"/>
  <c r="AI10" i="10"/>
  <c r="AI8" i="10"/>
  <c r="AI4" i="10"/>
  <c r="AI7" i="10"/>
  <c r="AI6" i="10" l="1"/>
  <c r="AI11" i="10" l="1"/>
  <c r="AH7" i="10" l="1"/>
  <c r="AH4" i="10"/>
  <c r="AH10" i="10"/>
  <c r="AH5" i="10"/>
  <c r="AH8" i="10"/>
  <c r="AH9" i="10"/>
  <c r="AH6" i="10"/>
  <c r="C38" i="9" l="1"/>
  <c r="D4" i="10" s="1"/>
  <c r="C80" i="9" l="1"/>
  <c r="D6" i="10" s="1"/>
  <c r="C98" i="9"/>
  <c r="D7" i="10" s="1"/>
  <c r="C117" i="9"/>
  <c r="D8" i="10" s="1"/>
  <c r="C156" i="9"/>
  <c r="D10" i="10" s="1"/>
  <c r="C135" i="9"/>
  <c r="D9" i="10" s="1"/>
  <c r="C59" i="9" l="1"/>
  <c r="D5" i="10" s="1"/>
  <c r="D98" i="9" l="1"/>
  <c r="E7" i="10" s="1"/>
  <c r="D80" i="9"/>
  <c r="E6" i="10" s="1"/>
  <c r="D135" i="9"/>
  <c r="E9" i="10" s="1"/>
  <c r="D59" i="9"/>
  <c r="E5" i="10" s="1"/>
  <c r="D117" i="9" l="1"/>
  <c r="E8" i="10" s="1"/>
  <c r="D156" i="9" l="1"/>
  <c r="E10" i="10" s="1"/>
  <c r="D38" i="9"/>
  <c r="E4" i="10" s="1"/>
  <c r="E135" i="9" l="1"/>
  <c r="F9" i="10" s="1"/>
  <c r="E117" i="9"/>
  <c r="F8" i="10" s="1"/>
  <c r="E80" i="9" l="1"/>
  <c r="F6" i="10" s="1"/>
  <c r="E98" i="9"/>
  <c r="F7" i="10" s="1"/>
  <c r="E59" i="9"/>
  <c r="F5" i="10" s="1"/>
  <c r="E156" i="9"/>
  <c r="F10" i="10" s="1"/>
  <c r="E38" i="9"/>
  <c r="F4" i="10" s="1"/>
  <c r="F80" i="9" l="1"/>
  <c r="G6" i="10" s="1"/>
  <c r="F135" i="9"/>
  <c r="G9" i="10" s="1"/>
  <c r="F98" i="9"/>
  <c r="G7" i="10" s="1"/>
  <c r="F59" i="9" l="1"/>
  <c r="G5" i="10" s="1"/>
  <c r="F117" i="9"/>
  <c r="G8" i="10" s="1"/>
  <c r="F38" i="9"/>
  <c r="G4" i="10" s="1"/>
  <c r="F156" i="9" l="1"/>
  <c r="G10" i="10" s="1"/>
  <c r="G117" i="9" l="1"/>
  <c r="H8" i="10" s="1"/>
  <c r="G98" i="9"/>
  <c r="H7" i="10" s="1"/>
  <c r="G135" i="9"/>
  <c r="H9" i="10" s="1"/>
  <c r="G156" i="9"/>
  <c r="H10" i="10" s="1"/>
  <c r="G80" i="9" l="1"/>
  <c r="H6" i="10" s="1"/>
  <c r="G59" i="9" l="1"/>
  <c r="H5" i="10" s="1"/>
  <c r="G38" i="9" l="1"/>
  <c r="H4" i="10" s="1"/>
  <c r="H98" i="9" l="1"/>
  <c r="I7" i="10" s="1"/>
  <c r="H59" i="9"/>
  <c r="I5" i="10" s="1"/>
  <c r="H135" i="9"/>
  <c r="I9" i="10" s="1"/>
  <c r="H38" i="9" l="1"/>
  <c r="I4" i="10" s="1"/>
  <c r="H80" i="9"/>
  <c r="I6" i="10" s="1"/>
  <c r="H156" i="9"/>
  <c r="I10" i="10" s="1"/>
  <c r="H117" i="9"/>
  <c r="I8" i="10" s="1"/>
  <c r="AD16" i="7" l="1"/>
  <c r="AB14" i="7"/>
  <c r="AB18" i="3"/>
  <c r="Q12" i="3"/>
  <c r="W14" i="7"/>
  <c r="AC17" i="3"/>
  <c r="V14" i="7"/>
  <c r="AC14" i="3"/>
  <c r="AC16" i="3"/>
  <c r="AD14" i="7"/>
  <c r="O12" i="3"/>
  <c r="X12" i="3"/>
  <c r="U14" i="7"/>
  <c r="AC14" i="7"/>
  <c r="O14" i="7"/>
  <c r="Y14" i="7"/>
  <c r="AD18" i="7"/>
  <c r="S12" i="3"/>
  <c r="Y12" i="3"/>
  <c r="R14" i="7"/>
  <c r="R12" i="3"/>
  <c r="AD15" i="7"/>
  <c r="P14" i="7"/>
  <c r="AC13" i="3"/>
  <c r="S14" i="7"/>
  <c r="N12" i="3"/>
  <c r="V12" i="3"/>
  <c r="AB16" i="3"/>
  <c r="AC18" i="3"/>
  <c r="Z14" i="7"/>
  <c r="W12" i="3"/>
  <c r="T12" i="3"/>
  <c r="AB17" i="3"/>
  <c r="T14" i="7"/>
  <c r="AD17" i="7"/>
  <c r="AB14" i="3"/>
  <c r="AC15" i="3"/>
  <c r="AC12" i="3"/>
  <c r="AD19" i="7"/>
  <c r="AA12" i="3"/>
  <c r="U12" i="3"/>
  <c r="X14" i="7"/>
  <c r="Z12" i="3"/>
  <c r="AB15" i="3"/>
  <c r="AA14" i="7"/>
  <c r="AB12" i="3"/>
  <c r="Q14" i="7" l="1"/>
  <c r="M12" i="3"/>
  <c r="P12" i="3"/>
  <c r="N14" i="7"/>
  <c r="S15" i="7" l="1"/>
  <c r="T15" i="7"/>
  <c r="AA15" i="7"/>
  <c r="V15" i="7"/>
  <c r="U15" i="7"/>
  <c r="P15" i="7"/>
  <c r="O15" i="7"/>
  <c r="W15" i="7"/>
  <c r="AB15" i="7"/>
  <c r="AC15" i="7"/>
  <c r="X15" i="7"/>
  <c r="R15" i="7"/>
  <c r="Z15" i="7"/>
  <c r="Y15" i="7"/>
  <c r="Q15" i="7" l="1"/>
  <c r="N15" i="7"/>
  <c r="Y16" i="7"/>
  <c r="R16" i="7"/>
  <c r="X16" i="7"/>
  <c r="P16" i="7"/>
  <c r="W16" i="7"/>
  <c r="AC16" i="7"/>
  <c r="U16" i="7"/>
  <c r="V16" i="7"/>
  <c r="Z16" i="7"/>
  <c r="O16" i="7"/>
  <c r="AA16" i="7"/>
  <c r="S16" i="7"/>
  <c r="AB16" i="7"/>
  <c r="T16" i="7"/>
  <c r="N16" i="7" l="1"/>
  <c r="Q16" i="7"/>
  <c r="V17" i="7"/>
  <c r="U17" i="7"/>
  <c r="P17" i="7"/>
  <c r="X17" i="7"/>
  <c r="O17" i="7"/>
  <c r="W17" i="7"/>
  <c r="AC17" i="7"/>
  <c r="R17" i="7"/>
  <c r="Y17" i="7"/>
  <c r="Z17" i="7"/>
  <c r="T17" i="7"/>
  <c r="AB17" i="7"/>
  <c r="S17" i="7"/>
  <c r="AA17" i="7"/>
  <c r="N17" i="7" l="1"/>
  <c r="Q17" i="7"/>
  <c r="AA19" i="7"/>
  <c r="O19" i="7"/>
  <c r="P19" i="7"/>
  <c r="AC18" i="7"/>
  <c r="U18" i="7"/>
  <c r="Z18" i="7"/>
  <c r="V18" i="7"/>
  <c r="R18" i="7"/>
  <c r="W19" i="7"/>
  <c r="AB19" i="7"/>
  <c r="T19" i="7"/>
  <c r="Y18" i="7"/>
  <c r="U19" i="7"/>
  <c r="Z19" i="7"/>
  <c r="V19" i="7"/>
  <c r="R19" i="7"/>
  <c r="S19" i="7"/>
  <c r="X19" i="7"/>
  <c r="AC19" i="7"/>
  <c r="Y19" i="7"/>
  <c r="AA18" i="7"/>
  <c r="W18" i="7"/>
  <c r="S18" i="7"/>
  <c r="O18" i="7"/>
  <c r="AB18" i="7"/>
  <c r="X18" i="7"/>
  <c r="T18" i="7"/>
  <c r="P18" i="7"/>
  <c r="Q18" i="7" l="1"/>
  <c r="Q19" i="7"/>
  <c r="N19" i="7"/>
  <c r="N18" i="7"/>
  <c r="S13" i="3" l="1"/>
  <c r="Z13" i="3"/>
  <c r="V13" i="3"/>
  <c r="R13" i="3"/>
  <c r="N13" i="3"/>
  <c r="O13" i="3"/>
  <c r="Y13" i="3"/>
  <c r="U13" i="3"/>
  <c r="Q13" i="3"/>
  <c r="W13" i="3"/>
  <c r="AB13" i="3"/>
  <c r="X13" i="3"/>
  <c r="T13" i="3"/>
  <c r="AA13" i="3"/>
  <c r="P13" i="3" l="1"/>
  <c r="M13" i="3"/>
  <c r="I156" i="9"/>
  <c r="J10" i="10" s="1"/>
  <c r="I135" i="9"/>
  <c r="J9" i="10" s="1"/>
  <c r="I117" i="9" l="1"/>
  <c r="J8" i="10" s="1"/>
  <c r="I59" i="9"/>
  <c r="J5" i="10" s="1"/>
  <c r="I98" i="9"/>
  <c r="J7" i="10" s="1"/>
  <c r="X14" i="3"/>
  <c r="AA14" i="3"/>
  <c r="W14" i="3"/>
  <c r="S14" i="3"/>
  <c r="O14" i="3"/>
  <c r="Z14" i="3"/>
  <c r="V14" i="3"/>
  <c r="R14" i="3"/>
  <c r="N14" i="3"/>
  <c r="T14" i="3"/>
  <c r="Y14" i="3"/>
  <c r="U14" i="3"/>
  <c r="Q14" i="3"/>
  <c r="I80" i="9" l="1"/>
  <c r="J6" i="10" s="1"/>
  <c r="P14" i="3"/>
  <c r="M14" i="3"/>
  <c r="I38" i="9"/>
  <c r="J4" i="10" s="1"/>
  <c r="R15" i="3"/>
  <c r="T15" i="3"/>
  <c r="O15" i="3"/>
  <c r="W15" i="3"/>
  <c r="Z15" i="3"/>
  <c r="V15" i="3"/>
  <c r="Y15" i="3"/>
  <c r="U15" i="3"/>
  <c r="N15" i="3"/>
  <c r="Q15" i="3"/>
  <c r="X15" i="3"/>
  <c r="S15" i="3"/>
  <c r="AA15" i="3"/>
  <c r="P15" i="3" l="1"/>
  <c r="M15" i="3"/>
  <c r="O16" i="3"/>
  <c r="U16" i="3"/>
  <c r="Z16" i="3"/>
  <c r="R16" i="3"/>
  <c r="T16" i="3"/>
  <c r="AA16" i="3"/>
  <c r="S16" i="3"/>
  <c r="X16" i="3"/>
  <c r="W16" i="3"/>
  <c r="Y16" i="3"/>
  <c r="Q16" i="3"/>
  <c r="V16" i="3"/>
  <c r="N16" i="3"/>
  <c r="M16" i="3" l="1"/>
  <c r="P16" i="3"/>
  <c r="U17" i="3"/>
  <c r="T17" i="3"/>
  <c r="O17" i="3"/>
  <c r="W17" i="3"/>
  <c r="Z17" i="3"/>
  <c r="V17" i="3"/>
  <c r="Q17" i="3"/>
  <c r="Y17" i="3"/>
  <c r="R17" i="3"/>
  <c r="N17" i="3"/>
  <c r="X17" i="3"/>
  <c r="S17" i="3"/>
  <c r="AA17" i="3"/>
  <c r="P17" i="3" l="1"/>
  <c r="M17" i="3"/>
  <c r="W18" i="3"/>
  <c r="U18" i="3"/>
  <c r="Z18" i="3"/>
  <c r="R18" i="3"/>
  <c r="S18" i="3"/>
  <c r="X18" i="3"/>
  <c r="AA18" i="3"/>
  <c r="Y18" i="3"/>
  <c r="Q18" i="3"/>
  <c r="V18" i="3"/>
  <c r="N18" i="3"/>
  <c r="O18" i="3"/>
  <c r="T18" i="3"/>
  <c r="P18" i="3" l="1"/>
  <c r="M18" i="3"/>
  <c r="C51" i="9" l="1"/>
  <c r="C50" i="9" l="1"/>
  <c r="C74" i="9"/>
  <c r="C73" i="9" l="1"/>
  <c r="C149" i="9"/>
  <c r="C92" i="9"/>
  <c r="J59" i="9"/>
  <c r="K5" i="10" s="1"/>
  <c r="C111" i="9"/>
  <c r="C129" i="9" l="1"/>
  <c r="C128" i="9"/>
  <c r="C148" i="9"/>
  <c r="C110" i="9"/>
  <c r="C91" i="9"/>
  <c r="J80" i="9"/>
  <c r="K6" i="10" s="1"/>
  <c r="C31" i="9" l="1"/>
  <c r="J98" i="9"/>
  <c r="K7" i="10" s="1"/>
  <c r="J117" i="9"/>
  <c r="K8" i="10" s="1"/>
  <c r="J156" i="9"/>
  <c r="K10" i="10" s="1"/>
  <c r="J135" i="9" l="1"/>
  <c r="K9" i="10" s="1"/>
  <c r="J38" i="9"/>
  <c r="K4" i="10" s="1"/>
  <c r="D111" i="9" l="1"/>
  <c r="D110" i="9" l="1"/>
  <c r="D149" i="9"/>
  <c r="D129" i="9"/>
  <c r="D74" i="9"/>
  <c r="D92" i="9"/>
  <c r="D50" i="9" l="1"/>
  <c r="D51" i="9"/>
  <c r="D128" i="9"/>
  <c r="D91" i="9"/>
  <c r="D73" i="9"/>
  <c r="D148" i="9"/>
  <c r="K117" i="9"/>
  <c r="L8" i="10" s="1"/>
  <c r="D31" i="9" l="1"/>
  <c r="K80" i="9"/>
  <c r="L6" i="10" s="1"/>
  <c r="K156" i="9"/>
  <c r="L10" i="10" s="1"/>
  <c r="K98" i="9"/>
  <c r="L7" i="10" s="1"/>
  <c r="K135" i="9"/>
  <c r="L9" i="10" s="1"/>
  <c r="K59" i="9" l="1"/>
  <c r="L5" i="10" s="1"/>
  <c r="K38" i="9"/>
  <c r="L4" i="10" s="1"/>
  <c r="E51" i="9" l="1"/>
  <c r="E50" i="9" l="1"/>
  <c r="E92" i="9"/>
  <c r="E74" i="9"/>
  <c r="E149" i="9"/>
  <c r="E148" i="9" l="1"/>
  <c r="E91" i="9"/>
  <c r="E73" i="9"/>
  <c r="E129" i="9"/>
  <c r="E111" i="9"/>
  <c r="L59" i="9"/>
  <c r="M5" i="10" s="1"/>
  <c r="E128" i="9" l="1"/>
  <c r="E110" i="9"/>
  <c r="L80" i="9"/>
  <c r="M6" i="10" s="1"/>
  <c r="L156" i="9"/>
  <c r="M10" i="10" s="1"/>
  <c r="L98" i="9"/>
  <c r="M7" i="10" s="1"/>
  <c r="E31" i="9" l="1"/>
  <c r="L135" i="9"/>
  <c r="M9" i="10" s="1"/>
  <c r="L117" i="9"/>
  <c r="M8" i="10" s="1"/>
  <c r="L38" i="9" l="1"/>
  <c r="M4" i="10" s="1"/>
  <c r="F92" i="9" l="1"/>
  <c r="F91" i="9" l="1"/>
  <c r="F149" i="9"/>
  <c r="F148" i="9" l="1"/>
  <c r="M98" i="9"/>
  <c r="N7" i="10" s="1"/>
  <c r="F128" i="9" l="1"/>
  <c r="F129" i="9"/>
  <c r="F50" i="9"/>
  <c r="F51" i="9"/>
  <c r="F31" i="9"/>
  <c r="M156" i="9"/>
  <c r="N10" i="10" s="1"/>
  <c r="F74" i="9" l="1"/>
  <c r="F73" i="9"/>
  <c r="F111" i="9"/>
  <c r="F110" i="9"/>
  <c r="M135" i="9" l="1"/>
  <c r="N9" i="10" s="1"/>
  <c r="M59" i="9"/>
  <c r="N5" i="10" s="1"/>
  <c r="M38" i="9"/>
  <c r="N4" i="10" s="1"/>
  <c r="M80" i="9" l="1"/>
  <c r="N6" i="10" s="1"/>
  <c r="M117" i="9"/>
  <c r="N8" i="10" s="1"/>
  <c r="G129" i="9" l="1"/>
  <c r="G149" i="9"/>
  <c r="G91" i="9"/>
  <c r="G148" i="9"/>
  <c r="G128" i="9"/>
  <c r="G92" i="9"/>
  <c r="G110" i="9" l="1"/>
  <c r="G111" i="9"/>
  <c r="G74" i="9"/>
  <c r="G73" i="9"/>
  <c r="G31" i="9"/>
  <c r="G51" i="9"/>
  <c r="G50" i="9"/>
  <c r="N156" i="9" l="1"/>
  <c r="O10" i="10" s="1"/>
  <c r="N98" i="9"/>
  <c r="O7" i="10" s="1"/>
  <c r="N135" i="9"/>
  <c r="O9" i="10" s="1"/>
  <c r="N117" i="9" l="1"/>
  <c r="O8" i="10" s="1"/>
  <c r="N80" i="9"/>
  <c r="O6" i="10" s="1"/>
  <c r="N38" i="9"/>
  <c r="O4" i="10" s="1"/>
  <c r="N59" i="9"/>
  <c r="O5" i="10" s="1"/>
  <c r="H50" i="9" l="1"/>
  <c r="H51" i="9"/>
  <c r="H149" i="9" l="1"/>
  <c r="H73" i="9"/>
  <c r="H110" i="9"/>
  <c r="H148" i="9"/>
  <c r="H74" i="9"/>
  <c r="H111" i="9"/>
  <c r="H129" i="9" l="1"/>
  <c r="H128" i="9"/>
  <c r="H31" i="9"/>
  <c r="H91" i="9"/>
  <c r="O59" i="9"/>
  <c r="P5" i="10" s="1"/>
  <c r="H92" i="9"/>
  <c r="O117" i="9" l="1"/>
  <c r="P8" i="10" s="1"/>
  <c r="O80" i="9"/>
  <c r="P6" i="10" s="1"/>
  <c r="O156" i="9"/>
  <c r="P10" i="10" s="1"/>
  <c r="O135" i="9" l="1"/>
  <c r="P9" i="10" s="1"/>
  <c r="O38" i="9"/>
  <c r="P4" i="10" s="1"/>
  <c r="O98" i="9"/>
  <c r="P7" i="10" s="1"/>
  <c r="I148" i="9" l="1"/>
  <c r="I110" i="9"/>
  <c r="I129" i="9"/>
  <c r="I111" i="9"/>
  <c r="I128" i="9"/>
  <c r="I149" i="9"/>
  <c r="I50" i="9" l="1"/>
  <c r="I91" i="9"/>
  <c r="I51" i="9"/>
  <c r="I92" i="9"/>
  <c r="I73" i="9"/>
  <c r="I74" i="9"/>
  <c r="P156" i="9" l="1"/>
  <c r="Q10" i="10" s="1"/>
  <c r="P117" i="9"/>
  <c r="Q8" i="10" s="1"/>
  <c r="P135" i="9"/>
  <c r="Q9" i="10" s="1"/>
  <c r="I31" i="9"/>
  <c r="P59" i="9" l="1"/>
  <c r="Q5" i="10" s="1"/>
  <c r="P98" i="9"/>
  <c r="Q7" i="10" s="1"/>
  <c r="P80" i="9"/>
  <c r="Q6" i="10" s="1"/>
  <c r="P38" i="9" l="1"/>
  <c r="Q4" i="10" s="1"/>
  <c r="J129" i="9" l="1"/>
  <c r="J91" i="9"/>
  <c r="J92" i="9"/>
  <c r="J50" i="9"/>
  <c r="J128" i="9"/>
  <c r="J149" i="9"/>
  <c r="J148" i="9"/>
  <c r="J51" i="9"/>
  <c r="J111" i="9" l="1"/>
  <c r="J110" i="9"/>
  <c r="J74" i="9"/>
  <c r="J73" i="9"/>
  <c r="J31" i="9"/>
  <c r="Q59" i="9" l="1"/>
  <c r="R5" i="10" s="1"/>
  <c r="Q156" i="9"/>
  <c r="R10" i="10" s="1"/>
  <c r="Q135" i="9"/>
  <c r="R9" i="10" s="1"/>
  <c r="Q98" i="9"/>
  <c r="R7" i="10" s="1"/>
  <c r="Q38" i="9" l="1"/>
  <c r="R4" i="10" s="1"/>
  <c r="Q117" i="9"/>
  <c r="R8" i="10" s="1"/>
  <c r="Q80" i="9"/>
  <c r="R6" i="10" s="1"/>
  <c r="K73" i="9" l="1"/>
  <c r="K111" i="9"/>
  <c r="K128" i="9"/>
  <c r="K110" i="9"/>
  <c r="K129" i="9"/>
  <c r="K74" i="9"/>
  <c r="K51" i="9" l="1"/>
  <c r="K91" i="9"/>
  <c r="K50" i="9"/>
  <c r="K92" i="9"/>
  <c r="K149" i="9"/>
  <c r="K148" i="9"/>
  <c r="K31" i="9" l="1"/>
  <c r="R135" i="9"/>
  <c r="S9" i="10" s="1"/>
  <c r="R117" i="9"/>
  <c r="S8" i="10" s="1"/>
  <c r="R80" i="9"/>
  <c r="S6" i="10" s="1"/>
  <c r="R59" i="9" l="1"/>
  <c r="S5" i="10" s="1"/>
  <c r="R98" i="9"/>
  <c r="S7" i="10" s="1"/>
  <c r="R156" i="9"/>
  <c r="S10" i="10" s="1"/>
  <c r="R38" i="9" l="1"/>
  <c r="S4" i="10" s="1"/>
  <c r="L74" i="9" l="1"/>
  <c r="L73" i="9"/>
  <c r="L111" i="9" l="1"/>
  <c r="L110" i="9"/>
  <c r="L149" i="9"/>
  <c r="L51" i="9"/>
  <c r="L148" i="9"/>
  <c r="L50" i="9"/>
  <c r="L91" i="9"/>
  <c r="L92" i="9"/>
  <c r="L128" i="9" l="1"/>
  <c r="L129" i="9"/>
  <c r="S80" i="9"/>
  <c r="T6" i="10" s="1"/>
  <c r="L31" i="9"/>
  <c r="S156" i="9" l="1"/>
  <c r="T10" i="10" s="1"/>
  <c r="S117" i="9"/>
  <c r="T8" i="10" s="1"/>
  <c r="S98" i="9"/>
  <c r="T7" i="10" s="1"/>
  <c r="S59" i="9"/>
  <c r="T5" i="10" s="1"/>
  <c r="S135" i="9" l="1"/>
  <c r="T9" i="10" s="1"/>
  <c r="S38" i="9"/>
  <c r="T4" i="10" s="1"/>
  <c r="M31" i="9" l="1"/>
  <c r="M74" i="9" l="1"/>
  <c r="M73" i="9"/>
  <c r="M91" i="9"/>
  <c r="M148" i="9"/>
  <c r="M149" i="9"/>
  <c r="M92" i="9"/>
  <c r="M110" i="9"/>
  <c r="M111" i="9"/>
  <c r="M50" i="9"/>
  <c r="M129" i="9"/>
  <c r="M128" i="9"/>
  <c r="M51" i="9"/>
  <c r="T38" i="9" l="1"/>
  <c r="U4" i="10" s="1"/>
  <c r="T80" i="9" l="1"/>
  <c r="U6" i="10" s="1"/>
  <c r="T156" i="9"/>
  <c r="U10" i="10" s="1"/>
  <c r="T98" i="9"/>
  <c r="U7" i="10" s="1"/>
  <c r="T117" i="9"/>
  <c r="U8" i="10" s="1"/>
  <c r="T135" i="9"/>
  <c r="U9" i="10" s="1"/>
  <c r="T59" i="9"/>
  <c r="U5" i="10" s="1"/>
  <c r="N149" i="9" l="1"/>
  <c r="N129" i="9"/>
  <c r="N111" i="9"/>
  <c r="N74" i="9"/>
  <c r="N73" i="9" l="1"/>
  <c r="N110" i="9"/>
  <c r="N128" i="9"/>
  <c r="N148" i="9"/>
  <c r="N92" i="9"/>
  <c r="N51" i="9"/>
  <c r="N50" i="9" l="1"/>
  <c r="N31" i="9"/>
  <c r="N91" i="9"/>
  <c r="U117" i="9"/>
  <c r="V8" i="10" s="1"/>
  <c r="U156" i="9"/>
  <c r="V10" i="10" s="1"/>
  <c r="U135" i="9"/>
  <c r="V9" i="10" s="1"/>
  <c r="U80" i="9"/>
  <c r="V6" i="10" s="1"/>
  <c r="U98" i="9" l="1"/>
  <c r="V7" i="10" s="1"/>
  <c r="U38" i="9"/>
  <c r="V4" i="10" s="1"/>
  <c r="U59" i="9"/>
  <c r="V5" i="10" s="1"/>
  <c r="O51" i="9" l="1"/>
  <c r="O50" i="9"/>
  <c r="O129" i="9"/>
  <c r="O128" i="9" l="1"/>
  <c r="O149" i="9"/>
  <c r="V59" i="9"/>
  <c r="W5" i="10" s="1"/>
  <c r="O111" i="9"/>
  <c r="O74" i="9" l="1"/>
  <c r="O73" i="9"/>
  <c r="O92" i="9"/>
  <c r="O91" i="9"/>
  <c r="O110" i="9"/>
  <c r="O31" i="9"/>
  <c r="O148" i="9"/>
  <c r="V135" i="9"/>
  <c r="W9" i="10" s="1"/>
  <c r="V38" i="9" l="1"/>
  <c r="W4" i="10" s="1"/>
  <c r="V117" i="9"/>
  <c r="W8" i="10" s="1"/>
  <c r="V156" i="9"/>
  <c r="W10" i="10" s="1"/>
  <c r="V80" i="9" l="1"/>
  <c r="W6" i="10" s="1"/>
  <c r="V98" i="9"/>
  <c r="W7" i="10" s="1"/>
  <c r="P111" i="9" l="1"/>
  <c r="P149" i="9"/>
  <c r="P148" i="9" l="1"/>
  <c r="P110" i="9"/>
  <c r="P92" i="9"/>
  <c r="P51" i="9"/>
  <c r="P129" i="9"/>
  <c r="P74" i="9"/>
  <c r="P91" i="9" l="1"/>
  <c r="P73" i="9"/>
  <c r="P128" i="9"/>
  <c r="P50" i="9"/>
  <c r="W117" i="9"/>
  <c r="X8" i="10" s="1"/>
  <c r="W156" i="9"/>
  <c r="X10" i="10" s="1"/>
  <c r="P31" i="9" l="1"/>
  <c r="W98" i="9"/>
  <c r="X7" i="10" s="1"/>
  <c r="W80" i="9"/>
  <c r="X6" i="10" s="1"/>
  <c r="W59" i="9"/>
  <c r="X5" i="10" s="1"/>
  <c r="W135" i="9"/>
  <c r="X9" i="10" s="1"/>
  <c r="W38" i="9" l="1"/>
  <c r="X4" i="10" s="1"/>
  <c r="Q129" i="9" l="1"/>
  <c r="Q111" i="9"/>
  <c r="Q92" i="9"/>
  <c r="Q128" i="9" l="1"/>
  <c r="Q91" i="9"/>
  <c r="Q110" i="9"/>
  <c r="Q51" i="9"/>
  <c r="Q149" i="9"/>
  <c r="Q74" i="9"/>
  <c r="Q148" i="9" l="1"/>
  <c r="Q50" i="9"/>
  <c r="Q73" i="9"/>
  <c r="X135" i="9"/>
  <c r="Y9" i="10" s="1"/>
  <c r="X117" i="9"/>
  <c r="Y8" i="10" s="1"/>
  <c r="X98" i="9"/>
  <c r="Y7" i="10" s="1"/>
  <c r="Q31" i="9" l="1"/>
  <c r="X156" i="9"/>
  <c r="Y10" i="10" s="1"/>
  <c r="X80" i="9"/>
  <c r="Y6" i="10" s="1"/>
  <c r="X59" i="9"/>
  <c r="Y5" i="10" s="1"/>
  <c r="X38" i="9" l="1"/>
  <c r="Y4" i="10" s="1"/>
  <c r="R149" i="9" l="1"/>
  <c r="R148" i="9" l="1"/>
  <c r="R92" i="9"/>
  <c r="R74" i="9"/>
  <c r="R111" i="9"/>
  <c r="R129" i="9"/>
  <c r="R51" i="9" l="1"/>
  <c r="R50" i="9"/>
  <c r="R31" i="9"/>
  <c r="R128" i="9"/>
  <c r="R110" i="9"/>
  <c r="R73" i="9"/>
  <c r="R91" i="9"/>
  <c r="Y156" i="9"/>
  <c r="Z10" i="10" s="1"/>
  <c r="Y98" i="9" l="1"/>
  <c r="Z7" i="10" s="1"/>
  <c r="Y38" i="9"/>
  <c r="Z4" i="10" s="1"/>
  <c r="Y80" i="9"/>
  <c r="Z6" i="10" s="1"/>
  <c r="Y117" i="9"/>
  <c r="Z8" i="10" s="1"/>
  <c r="Y135" i="9"/>
  <c r="Z9" i="10" s="1"/>
  <c r="Y59" i="9" l="1"/>
  <c r="Z5" i="10" s="1"/>
  <c r="S92" i="9" l="1"/>
  <c r="S91" i="9" l="1"/>
  <c r="S74" i="9"/>
  <c r="S111" i="9"/>
  <c r="S129" i="9"/>
  <c r="S149" i="9"/>
  <c r="S110" i="9" l="1"/>
  <c r="S50" i="9"/>
  <c r="S51" i="9"/>
  <c r="S128" i="9"/>
  <c r="S31" i="9"/>
  <c r="S73" i="9"/>
  <c r="S148" i="9"/>
  <c r="Z98" i="9"/>
  <c r="AA7" i="10" s="1"/>
  <c r="Z117" i="9" l="1"/>
  <c r="AA8" i="10" s="1"/>
  <c r="Z135" i="9"/>
  <c r="AA9" i="10" s="1"/>
  <c r="Z80" i="9"/>
  <c r="AA6" i="10" s="1"/>
  <c r="Z156" i="9"/>
  <c r="AA10" i="10" s="1"/>
  <c r="Z38" i="9"/>
  <c r="AA4" i="10" s="1"/>
  <c r="Z59" i="9" l="1"/>
  <c r="AA5" i="10" s="1"/>
  <c r="T111" i="9" l="1"/>
  <c r="T110" i="9" l="1"/>
  <c r="T51" i="9"/>
  <c r="T92" i="9"/>
  <c r="T74" i="9"/>
  <c r="T50" i="9" l="1"/>
  <c r="T73" i="9"/>
  <c r="T91" i="9"/>
  <c r="T149" i="9"/>
  <c r="T129" i="9"/>
  <c r="AA117" i="9" l="1"/>
  <c r="AB8" i="10" s="1"/>
  <c r="T128" i="9"/>
  <c r="T148" i="9"/>
  <c r="AA59" i="9" l="1"/>
  <c r="AB5" i="10" s="1"/>
  <c r="T31" i="9"/>
  <c r="AC8" i="10"/>
  <c r="AG8" i="10"/>
  <c r="AA98" i="9"/>
  <c r="AB7" i="10" s="1"/>
  <c r="AA80" i="9"/>
  <c r="AB6" i="10" s="1"/>
  <c r="AA135" i="9" l="1"/>
  <c r="AB9" i="10" s="1"/>
  <c r="AG6" i="10"/>
  <c r="AC6" i="10"/>
  <c r="AA156" i="9"/>
  <c r="AB10" i="10" s="1"/>
  <c r="AC5" i="10"/>
  <c r="AG5" i="10"/>
  <c r="AC7" i="10"/>
  <c r="AG7" i="10"/>
  <c r="AA38" i="9" l="1"/>
  <c r="AC10" i="10"/>
  <c r="AG10" i="10"/>
  <c r="AC9" i="10"/>
  <c r="AG9" i="10"/>
  <c r="B14" i="9" l="1"/>
  <c r="AB4" i="10"/>
  <c r="AC4" i="10" l="1"/>
  <c r="AC11" i="10" s="1"/>
  <c r="AG4" i="10"/>
  <c r="AG11" i="10" s="1"/>
  <c r="B12" i="9" l="1"/>
  <c r="B13" i="9"/>
</calcChain>
</file>

<file path=xl/comments1.xml><?xml version="1.0" encoding="utf-8"?>
<comments xmlns="http://schemas.openxmlformats.org/spreadsheetml/2006/main">
  <authors>
    <author>кафедра ПИМ</author>
  </authors>
  <commentList>
    <comment ref="B7" authorId="0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Это регулятор</t>
        </r>
      </text>
    </comment>
    <comment ref="E9" authorId="0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сделать единицы, т.к. это регулятор</t>
        </r>
      </text>
    </comment>
  </commentList>
</comments>
</file>

<file path=xl/comments2.xml><?xml version="1.0" encoding="utf-8"?>
<comments xmlns="http://schemas.openxmlformats.org/spreadsheetml/2006/main">
  <authors>
    <author>XTreme</author>
    <author>Windows User</author>
  </authors>
  <commentList>
    <comment ref="A2" authorId="0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Из модели СМ</t>
        </r>
      </text>
    </comment>
    <comment ref="E7" authorId="1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данные статуправления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Lavlin</author>
    <author>Яковлева Лидия Леонидовна</author>
  </authors>
  <commentList>
    <comment ref="F2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не используется!!!</t>
        </r>
      </text>
    </comment>
    <comment ref="F3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уходит в БД для массива ScenDoliSocTrans</t>
        </r>
      </text>
    </comment>
    <comment ref="L3" authorId="1">
      <text>
        <r>
          <rPr>
            <b/>
            <sz val="8"/>
            <color indexed="81"/>
            <rFont val="Tahoma"/>
            <family val="2"/>
            <charset val="204"/>
          </rPr>
          <t>Lavlin:</t>
        </r>
        <r>
          <rPr>
            <sz val="8"/>
            <color indexed="81"/>
            <rFont val="Tahoma"/>
            <family val="2"/>
            <charset val="204"/>
          </rPr>
          <t xml:space="preserve">
не надо менять!!!!!!
</t>
        </r>
      </text>
    </comment>
    <comment ref="F6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собственных доходов</t>
        </r>
      </text>
    </comment>
    <comment ref="G6" authorId="2">
      <text>
        <r>
          <rPr>
            <b/>
            <sz val="14"/>
            <color indexed="81"/>
            <rFont val="Tahoma"/>
            <family val="2"/>
            <charset val="204"/>
          </rPr>
          <t>Яковлева Лидия Леонидовна:</t>
        </r>
        <r>
          <rPr>
            <sz val="14"/>
            <color indexed="81"/>
            <rFont val="Tahoma"/>
            <family val="2"/>
            <charset val="204"/>
          </rPr>
          <t xml:space="preserve">
1 -  экстраполяция доходов от старой экономики, ничего не запускаем
2- добавки от МСБ, Штак.2 уровня,
3 добавки из ФБ равномерно с 2010 года
4 добавки из ФБ 91400 с 2008 по 2020 годы (диапазон лет можем менять)
5 добавки по графику инвестиций с 2010 по 2014
</t>
        </r>
      </text>
    </comment>
    <comment ref="M9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8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  <comment ref="F19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H7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сценарий №2</t>
        </r>
      </text>
    </comment>
  </commentList>
</comments>
</file>

<file path=xl/sharedStrings.xml><?xml version="1.0" encoding="utf-8"?>
<sst xmlns="http://schemas.openxmlformats.org/spreadsheetml/2006/main" count="338" uniqueCount="142">
  <si>
    <t>жилой фонд</t>
  </si>
  <si>
    <t>дошкольные учреждения</t>
  </si>
  <si>
    <t>больницы</t>
  </si>
  <si>
    <t>поликлиники</t>
  </si>
  <si>
    <t>культура</t>
  </si>
  <si>
    <t>физическая культура</t>
  </si>
  <si>
    <t>общее полное образование(общее+НПО+СПО)</t>
  </si>
  <si>
    <t>107.8</t>
  </si>
  <si>
    <t>108.3</t>
  </si>
  <si>
    <t>ЗПл</t>
  </si>
  <si>
    <t>Инфл</t>
  </si>
  <si>
    <t>экспертно</t>
  </si>
  <si>
    <t>Демография</t>
  </si>
  <si>
    <t>модель, общая численность населения (тыс чел)</t>
  </si>
  <si>
    <t>дошкольники, тыс. чел.</t>
  </si>
  <si>
    <t>реципиенты отрасли Образование(тыс чел)</t>
  </si>
  <si>
    <t>Тарифы (руб на человека)</t>
  </si>
  <si>
    <t>Плата населения (тыс. руб)</t>
  </si>
  <si>
    <t>Индексы роста цен</t>
  </si>
  <si>
    <t>infl_ind [NOTRNEPR, 26]</t>
  </si>
  <si>
    <t>школы</t>
  </si>
  <si>
    <t>Динамика  тарифа для населения ( по сравнению с  предыдущим годом в прогнозных ценах)</t>
  </si>
  <si>
    <t>DiTarifNas[NOTRNEPR, 20]</t>
  </si>
  <si>
    <t>темпы роста</t>
  </si>
  <si>
    <t>Динамика зарплаты госслужащих в госсекторе НС ( по сравнению с  предыдущим годом в прогнозных ценах)</t>
  </si>
  <si>
    <t>Инфляция в ЗК (%)</t>
  </si>
  <si>
    <t>сектор потребительских товаров</t>
  </si>
  <si>
    <t>индекс</t>
  </si>
  <si>
    <t>Кумулятивный индекст роста ЗП(в сопоставимых ценах) база 2005</t>
  </si>
  <si>
    <t>Инфляция (%)</t>
  </si>
  <si>
    <t>Инфляция(%) по сравнению с предыдущим годом</t>
  </si>
  <si>
    <t>Дошкольное</t>
  </si>
  <si>
    <t>Инфляция</t>
  </si>
  <si>
    <t>ЗП</t>
  </si>
  <si>
    <t>Общее образование</t>
  </si>
  <si>
    <t>Больницы</t>
  </si>
  <si>
    <t>Поликлиники</t>
  </si>
  <si>
    <t>Культура</t>
  </si>
  <si>
    <t>Физкультура</t>
  </si>
  <si>
    <t>110.9</t>
  </si>
  <si>
    <t>109.0</t>
  </si>
  <si>
    <t>112.6</t>
  </si>
  <si>
    <t>111.4</t>
  </si>
  <si>
    <t>105.6</t>
  </si>
  <si>
    <t>111.2</t>
  </si>
  <si>
    <t>114.3</t>
  </si>
  <si>
    <t>Сравнение темпов роста заработной платы и индекса потребительских цен</t>
  </si>
  <si>
    <t>сценарии роста ЗП</t>
  </si>
  <si>
    <t>№  текущего сценария</t>
  </si>
  <si>
    <t>сценарий M1</t>
  </si>
  <si>
    <t>сценарий M2</t>
  </si>
  <si>
    <t>сценарий M3</t>
  </si>
  <si>
    <t>сценарии инфляции в</t>
  </si>
  <si>
    <t>дошкольное</t>
  </si>
  <si>
    <t>сценарий 1  выше текущего темпа инфляции</t>
  </si>
  <si>
    <t>сценарий 2 равно текущему  темпу инфляции</t>
  </si>
  <si>
    <t>сценарий 3  ниже текущего темпа инфляции</t>
  </si>
  <si>
    <t>общее образование</t>
  </si>
  <si>
    <t>Сценарий инфляции</t>
  </si>
  <si>
    <t>Сценарий  доли НС</t>
  </si>
  <si>
    <t>Сценарий ввода жилья за сч насел</t>
  </si>
  <si>
    <t>ЖКХ</t>
  </si>
  <si>
    <t>Сценарий роста тарифов</t>
  </si>
  <si>
    <t>Обеспеченность мощностями (кв. метров на человека)</t>
  </si>
  <si>
    <t>ретро</t>
  </si>
  <si>
    <t>модель</t>
  </si>
  <si>
    <t>Значение индикатора (2030г)</t>
  </si>
  <si>
    <t>сценарий 1 оптимизм</t>
  </si>
  <si>
    <t>сценарий 2 инерционный</t>
  </si>
  <si>
    <t>сценарий 3 пессимизм</t>
  </si>
  <si>
    <t>Сценарий роста зар плат в БС</t>
  </si>
  <si>
    <t>Обеспеченность мощностями (кол-во мест на 1 ребёнка)</t>
  </si>
  <si>
    <t>Обеспеченность мощностями (коек на пациента)</t>
  </si>
  <si>
    <t>Обеспеченность мощностями (число посещений в смену)</t>
  </si>
  <si>
    <t>Физ-культура</t>
  </si>
  <si>
    <t>Обеспеченность мощностями (кв.метров на человека)</t>
  </si>
  <si>
    <t>цель</t>
  </si>
  <si>
    <t>Коэфф-т роста тарифов</t>
  </si>
  <si>
    <t>Коэфф-т роста зар плат</t>
  </si>
  <si>
    <t>общее полное образование</t>
  </si>
  <si>
    <t>Нормирование</t>
  </si>
  <si>
    <t>сценарий роста ЗП</t>
  </si>
  <si>
    <t>ФЗП (тыс. руб), сопоставимые цены</t>
  </si>
  <si>
    <t>Плата населения (тыс. руб), сопоставимые цены</t>
  </si>
  <si>
    <t>нормализованные приоритеты</t>
  </si>
  <si>
    <t>расстояние от эталона</t>
  </si>
  <si>
    <t>отклонение от эталона</t>
  </si>
  <si>
    <t>Тарифы</t>
  </si>
  <si>
    <t>Коэфф-т роста тарифов, %</t>
  </si>
  <si>
    <t>ФЗП</t>
  </si>
  <si>
    <t>Коэфф-т роста зар плат, %</t>
  </si>
  <si>
    <t>ПРИОРИТЕТЫ ОТРАСЛЕЙ С ПОТОЛКА</t>
  </si>
  <si>
    <t>ПРИОРИТЕТЫ ОТРАСЛЕЙ, глядя на старт</t>
  </si>
  <si>
    <t>эталон</t>
  </si>
  <si>
    <t>%</t>
  </si>
  <si>
    <t>базовый</t>
  </si>
  <si>
    <t>эталонный</t>
  </si>
  <si>
    <t>Расстояние, базовый</t>
  </si>
  <si>
    <t>Расстояние, эталонный</t>
  </si>
  <si>
    <t>при темпе роста доли на НС , %</t>
  </si>
  <si>
    <t>темп роста доли</t>
  </si>
  <si>
    <t>с учётом приоритета по базовому году</t>
  </si>
  <si>
    <t>без учёта приоритета</t>
  </si>
  <si>
    <t>темпы роста бюджета</t>
  </si>
  <si>
    <t>сценарий 1</t>
  </si>
  <si>
    <t>сценарий 2</t>
  </si>
  <si>
    <t>сценарий 3</t>
  </si>
  <si>
    <t>Темп роста доли бюджета на НС, %</t>
  </si>
  <si>
    <t>Для вариации по тарифам и ценам</t>
  </si>
  <si>
    <r>
      <t xml:space="preserve">Темп роста </t>
    </r>
    <r>
      <rPr>
        <b/>
        <sz val="11"/>
        <color rgb="FFFF0000"/>
        <rFont val="Calibri"/>
        <family val="2"/>
        <charset val="204"/>
        <scheme val="minor"/>
      </rPr>
      <t>доли</t>
    </r>
    <r>
      <rPr>
        <b/>
        <sz val="11"/>
        <color theme="1"/>
        <rFont val="Calibri"/>
        <family val="2"/>
        <charset val="204"/>
        <scheme val="minor"/>
      </rPr>
      <t xml:space="preserve"> бюджета на НС, %</t>
    </r>
  </si>
  <si>
    <t>по заданному приоритету</t>
  </si>
  <si>
    <t>Предельная доля НС сверху</t>
  </si>
  <si>
    <t>Предельная доля НС снизу</t>
  </si>
  <si>
    <t>обратные стартовые индикаторы</t>
  </si>
  <si>
    <t>Базовый темп роста ввода жилья за счет населения с 2022 г. (%)</t>
  </si>
  <si>
    <t>темп опережающей индексации тарифов (ТОИТ)</t>
  </si>
  <si>
    <t>темп опережающей индексации зарплаты (ТОИЗ)</t>
  </si>
  <si>
    <t>ТОИ...&gt;0</t>
  </si>
  <si>
    <t>ТОИ...&lt;=0</t>
  </si>
  <si>
    <t xml:space="preserve">добавка Тарифов </t>
  </si>
  <si>
    <t>добавка Зарплат</t>
  </si>
  <si>
    <t>Добавка к темпам роста жилья от населения</t>
  </si>
  <si>
    <t>Заданный приоритет отраслей</t>
  </si>
  <si>
    <t>базовый, глядя на старт</t>
  </si>
  <si>
    <t>жилье</t>
  </si>
  <si>
    <t>Сценарий доли ФБ</t>
  </si>
  <si>
    <t>Темп роста собственных доходов от старой экономики</t>
  </si>
  <si>
    <t>Темп роста собственных доходов от Штакельб (1 уровень)</t>
  </si>
  <si>
    <t>год старта проектов МСБ</t>
  </si>
  <si>
    <t>демультипликатор Ш КБ</t>
  </si>
  <si>
    <t xml:space="preserve">демультипликатор Ш спрос </t>
  </si>
  <si>
    <t>демультипликатор Ш доходы населения</t>
  </si>
  <si>
    <t>сценарий инвестиций ФБ в МСБ</t>
  </si>
  <si>
    <t>с учетом минимума</t>
  </si>
  <si>
    <t>для сравнения (дошкольное по сценариям)</t>
  </si>
  <si>
    <t>Сценарий трансфертов и инвестиций</t>
  </si>
  <si>
    <t>темп роста  несырьевых собственных доходов</t>
  </si>
  <si>
    <t>ДЕЛЬТА к темпу роста сценария 1, мультипликатор</t>
  </si>
  <si>
    <t xml:space="preserve">Диапазон лет для сценария 3 </t>
  </si>
  <si>
    <t>Диапазон лет для сценария 4</t>
  </si>
  <si>
    <t>процент кор-ки темпа  инфляции в индексации КБ</t>
  </si>
  <si>
    <t>Эталоны индикаторов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</si>
</sst>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  <numFmt numFmtId="166" formatCode="_-* #,##0.0000\ _₽_-;\-* #,##0.0000\ _₽_-;_-* &quot;-&quot;??\ _₽_-;_-@_-"/>
    <numFmt numFmtId="167" formatCode="0.0000"/>
    <numFmt numFmtId="168" formatCode="0.00000"/>
    <numFmt numFmtId="169" formatCode="_-* #,##0.000\ _₽_-;\-* #,##0.000\ _₽_-;_-* &quot;-&quot;??\ _₽_-;_-@_-"/>
    <numFmt numFmtId="170" formatCode="_-* #,##0.000_р_._-;\-* #,##0.000_р_._-;_-* &quot;-&quot;???_р_._-;_-@_-"/>
  </numFmts>
  <fonts count="4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indexed="10"/>
      <name val="Arial Cyr"/>
      <family val="2"/>
      <charset val="204"/>
    </font>
    <font>
      <b/>
      <sz val="11"/>
      <color indexed="12"/>
      <name val="Times New Roman"/>
      <family val="1"/>
      <charset val="204"/>
    </font>
    <font>
      <sz val="10"/>
      <color indexed="8"/>
      <name val="Arial Cyr"/>
      <charset val="204"/>
    </font>
    <font>
      <b/>
      <sz val="10"/>
      <color indexed="12"/>
      <name val="Arial Cyr"/>
      <charset val="204"/>
    </font>
    <font>
      <sz val="12"/>
      <color indexed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indexed="10"/>
      <name val="Arial Cyr"/>
      <charset val="204"/>
    </font>
    <font>
      <b/>
      <sz val="11"/>
      <color theme="3"/>
      <name val="Calibri"/>
      <family val="2"/>
      <charset val="204"/>
      <scheme val="minor"/>
    </font>
    <font>
      <sz val="10"/>
      <name val="Arial Cyr"/>
      <charset val="204"/>
    </font>
    <font>
      <b/>
      <u val="singleAccounting"/>
      <sz val="10"/>
      <name val="Arial Cyr"/>
      <charset val="204"/>
    </font>
    <font>
      <b/>
      <sz val="10"/>
      <name val="Arial Cyr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color indexed="10"/>
      <name val="Arial Cyr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30"/>
      <name val="Arial Cyr"/>
      <charset val="204"/>
    </font>
    <font>
      <b/>
      <sz val="10"/>
      <color theme="1"/>
      <name val="Arial Cyr"/>
      <charset val="204"/>
    </font>
    <font>
      <b/>
      <sz val="14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u/>
      <sz val="16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4"/>
      <name val="Arial Cyr"/>
      <charset val="204"/>
    </font>
    <font>
      <b/>
      <sz val="14"/>
      <color indexed="81"/>
      <name val="Tahoma"/>
      <family val="2"/>
      <charset val="204"/>
    </font>
    <font>
      <sz val="14"/>
      <color indexed="81"/>
      <name val="Tahoma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2" fontId="0" fillId="0" borderId="0" xfId="0" applyNumberFormat="1"/>
    <xf numFmtId="43" fontId="0" fillId="0" borderId="0" xfId="1" applyFont="1"/>
    <xf numFmtId="0" fontId="3" fillId="0" borderId="0" xfId="0" applyFont="1"/>
    <xf numFmtId="0" fontId="5" fillId="0" borderId="0" xfId="2" applyFont="1"/>
    <xf numFmtId="0" fontId="5" fillId="0" borderId="0" xfId="0" applyFont="1"/>
    <xf numFmtId="43" fontId="0" fillId="0" borderId="0" xfId="0" applyNumberFormat="1"/>
    <xf numFmtId="0" fontId="0" fillId="4" borderId="0" xfId="0" applyFill="1"/>
    <xf numFmtId="0" fontId="3" fillId="3" borderId="0" xfId="0" applyFont="1" applyFill="1"/>
    <xf numFmtId="0" fontId="6" fillId="0" borderId="0" xfId="2" applyFont="1"/>
    <xf numFmtId="2" fontId="7" fillId="0" borderId="0" xfId="0" applyNumberFormat="1" applyFont="1" applyBorder="1"/>
    <xf numFmtId="0" fontId="0" fillId="5" borderId="0" xfId="0" applyFill="1"/>
    <xf numFmtId="0" fontId="8" fillId="0" borderId="0" xfId="0" applyFont="1"/>
    <xf numFmtId="0" fontId="0" fillId="6" borderId="0" xfId="0" applyFill="1"/>
    <xf numFmtId="164" fontId="9" fillId="0" borderId="2" xfId="0" applyNumberFormat="1" applyFont="1" applyBorder="1" applyAlignment="1">
      <alignment horizontal="left" wrapText="1"/>
    </xf>
    <xf numFmtId="164" fontId="9" fillId="6" borderId="3" xfId="0" applyNumberFormat="1" applyFont="1" applyFill="1" applyBorder="1" applyAlignment="1">
      <alignment horizontal="left" wrapText="1"/>
    </xf>
    <xf numFmtId="164" fontId="9" fillId="4" borderId="2" xfId="0" applyNumberFormat="1" applyFont="1" applyFill="1" applyBorder="1" applyAlignment="1">
      <alignment horizontal="left" wrapText="1"/>
    </xf>
    <xf numFmtId="0" fontId="0" fillId="0" borderId="0" xfId="0" applyFill="1"/>
    <xf numFmtId="0" fontId="12" fillId="0" borderId="0" xfId="0" applyFont="1"/>
    <xf numFmtId="164" fontId="9" fillId="5" borderId="2" xfId="0" applyNumberFormat="1" applyFont="1" applyFill="1" applyBorder="1" applyAlignment="1">
      <alignment horizontal="left" wrapText="1"/>
    </xf>
    <xf numFmtId="165" fontId="9" fillId="0" borderId="4" xfId="0" applyNumberFormat="1" applyFont="1" applyBorder="1" applyAlignment="1">
      <alignment horizontal="left" wrapText="1"/>
    </xf>
    <xf numFmtId="165" fontId="9" fillId="4" borderId="4" xfId="0" applyNumberFormat="1" applyFont="1" applyFill="1" applyBorder="1" applyAlignment="1">
      <alignment horizontal="left" wrapText="1"/>
    </xf>
    <xf numFmtId="164" fontId="15" fillId="0" borderId="0" xfId="1" applyNumberFormat="1" applyFont="1" applyFill="1"/>
    <xf numFmtId="0" fontId="16" fillId="0" borderId="0" xfId="0" applyFont="1" applyFill="1"/>
    <xf numFmtId="0" fontId="0" fillId="7" borderId="0" xfId="0" applyFill="1"/>
    <xf numFmtId="0" fontId="19" fillId="0" borderId="0" xfId="0" applyFont="1" applyBorder="1"/>
    <xf numFmtId="0" fontId="19" fillId="8" borderId="0" xfId="0" applyFont="1" applyFill="1" applyBorder="1"/>
    <xf numFmtId="0" fontId="16" fillId="9" borderId="0" xfId="0" applyFont="1" applyFill="1"/>
    <xf numFmtId="0" fontId="14" fillId="0" borderId="0" xfId="0" applyFont="1" applyFill="1"/>
    <xf numFmtId="0" fontId="0" fillId="0" borderId="0" xfId="3" applyNumberFormat="1" applyFont="1"/>
    <xf numFmtId="164" fontId="0" fillId="0" borderId="0" xfId="0" applyNumberFormat="1"/>
    <xf numFmtId="9" fontId="0" fillId="0" borderId="0" xfId="0" applyNumberFormat="1"/>
    <xf numFmtId="164" fontId="0" fillId="4" borderId="0" xfId="0" applyNumberFormat="1" applyFill="1"/>
    <xf numFmtId="43" fontId="0" fillId="4" borderId="0" xfId="0" applyNumberFormat="1" applyFill="1"/>
    <xf numFmtId="4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10" borderId="1" xfId="0" applyFont="1" applyFill="1" applyBorder="1" applyAlignment="1">
      <alignment horizontal="right" wrapText="1"/>
    </xf>
    <xf numFmtId="0" fontId="0" fillId="12" borderId="0" xfId="0" applyFill="1"/>
    <xf numFmtId="0" fontId="0" fillId="0" borderId="5" xfId="0" applyBorder="1"/>
    <xf numFmtId="0" fontId="0" fillId="0" borderId="5" xfId="0" applyFill="1" applyBorder="1"/>
    <xf numFmtId="0" fontId="20" fillId="0" borderId="0" xfId="0" applyFont="1"/>
    <xf numFmtId="0" fontId="0" fillId="0" borderId="0" xfId="0" applyAlignment="1">
      <alignment horizontal="center" wrapText="1"/>
    </xf>
    <xf numFmtId="0" fontId="14" fillId="0" borderId="0" xfId="0" applyFont="1"/>
    <xf numFmtId="0" fontId="21" fillId="2" borderId="0" xfId="0" applyFont="1" applyFill="1"/>
    <xf numFmtId="0" fontId="22" fillId="1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43" fontId="0" fillId="0" borderId="0" xfId="1" applyNumberFormat="1" applyFont="1"/>
    <xf numFmtId="0" fontId="25" fillId="14" borderId="0" xfId="0" applyFont="1" applyFill="1"/>
    <xf numFmtId="0" fontId="0" fillId="14" borderId="0" xfId="0" applyFill="1"/>
    <xf numFmtId="166" fontId="0" fillId="0" borderId="0" xfId="1" applyNumberFormat="1" applyFont="1"/>
    <xf numFmtId="167" fontId="0" fillId="14" borderId="0" xfId="0" applyNumberFormat="1" applyFill="1"/>
    <xf numFmtId="167" fontId="0" fillId="0" borderId="0" xfId="0" applyNumberFormat="1"/>
    <xf numFmtId="0" fontId="0" fillId="15" borderId="0" xfId="0" applyFill="1"/>
    <xf numFmtId="0" fontId="26" fillId="0" borderId="0" xfId="0" applyFont="1" applyFill="1"/>
    <xf numFmtId="167" fontId="27" fillId="0" borderId="0" xfId="0" applyNumberFormat="1" applyFont="1" applyFill="1" applyBorder="1"/>
    <xf numFmtId="168" fontId="28" fillId="0" borderId="0" xfId="0" applyNumberFormat="1" applyFont="1" applyFill="1" applyBorder="1"/>
    <xf numFmtId="0" fontId="16" fillId="0" borderId="0" xfId="0" applyFont="1"/>
    <xf numFmtId="0" fontId="29" fillId="0" borderId="0" xfId="0" applyFont="1" applyBorder="1"/>
    <xf numFmtId="167" fontId="0" fillId="0" borderId="0" xfId="0" applyNumberFormat="1" applyFill="1"/>
    <xf numFmtId="0" fontId="4" fillId="0" borderId="0" xfId="2"/>
    <xf numFmtId="0" fontId="30" fillId="0" borderId="0" xfId="2" applyFont="1"/>
    <xf numFmtId="0" fontId="30" fillId="0" borderId="0" xfId="0" applyFont="1"/>
    <xf numFmtId="169" fontId="0" fillId="0" borderId="0" xfId="0" applyNumberFormat="1"/>
    <xf numFmtId="0" fontId="3" fillId="2" borderId="0" xfId="0" applyFont="1" applyFill="1"/>
    <xf numFmtId="0" fontId="21" fillId="16" borderId="0" xfId="0" applyFont="1" applyFill="1"/>
    <xf numFmtId="9" fontId="31" fillId="0" borderId="6" xfId="0" applyNumberFormat="1" applyFont="1" applyBorder="1"/>
    <xf numFmtId="9" fontId="31" fillId="0" borderId="0" xfId="0" applyNumberFormat="1" applyFont="1"/>
    <xf numFmtId="0" fontId="0" fillId="0" borderId="0" xfId="0" applyAlignment="1">
      <alignment wrapText="1"/>
    </xf>
    <xf numFmtId="0" fontId="32" fillId="0" borderId="0" xfId="0" applyFont="1"/>
    <xf numFmtId="0" fontId="31" fillId="0" borderId="0" xfId="0" applyFont="1"/>
    <xf numFmtId="0" fontId="33" fillId="0" borderId="7" xfId="0" applyFont="1" applyBorder="1"/>
    <xf numFmtId="0" fontId="34" fillId="0" borderId="0" xfId="0" applyFont="1"/>
    <xf numFmtId="0" fontId="35" fillId="0" borderId="0" xfId="0" applyFont="1"/>
    <xf numFmtId="0" fontId="3" fillId="0" borderId="0" xfId="0" applyFont="1" applyFill="1"/>
    <xf numFmtId="170" fontId="0" fillId="0" borderId="0" xfId="0" applyNumberFormat="1"/>
    <xf numFmtId="0" fontId="36" fillId="0" borderId="0" xfId="0" applyFont="1" applyFill="1"/>
    <xf numFmtId="0" fontId="31" fillId="0" borderId="0" xfId="0" applyFont="1" applyFill="1"/>
    <xf numFmtId="0" fontId="37" fillId="17" borderId="0" xfId="0" applyFont="1" applyFill="1"/>
    <xf numFmtId="0" fontId="14" fillId="13" borderId="0" xfId="0" applyFont="1" applyFill="1"/>
    <xf numFmtId="0" fontId="0" fillId="13" borderId="0" xfId="0" applyFill="1"/>
    <xf numFmtId="9" fontId="0" fillId="0" borderId="0" xfId="3" applyFont="1"/>
    <xf numFmtId="9" fontId="21" fillId="16" borderId="0" xfId="0" applyNumberFormat="1" applyFont="1" applyFill="1"/>
    <xf numFmtId="0" fontId="38" fillId="18" borderId="0" xfId="0" applyFont="1" applyFill="1"/>
    <xf numFmtId="0" fontId="0" fillId="18" borderId="0" xfId="0" applyFill="1"/>
    <xf numFmtId="0" fontId="21" fillId="18" borderId="0" xfId="0" applyFont="1" applyFill="1"/>
    <xf numFmtId="17" fontId="0" fillId="0" borderId="0" xfId="0" applyNumberFormat="1"/>
    <xf numFmtId="0" fontId="21" fillId="0" borderId="0" xfId="0" applyFont="1" applyFill="1"/>
    <xf numFmtId="0" fontId="38" fillId="0" borderId="0" xfId="0" applyFont="1" applyFill="1"/>
    <xf numFmtId="0" fontId="39" fillId="2" borderId="0" xfId="0" applyFont="1" applyFill="1"/>
    <xf numFmtId="0" fontId="0" fillId="19" borderId="0" xfId="0" applyFill="1"/>
    <xf numFmtId="0" fontId="31" fillId="19" borderId="0" xfId="0" applyFont="1" applyFill="1"/>
    <xf numFmtId="9" fontId="31" fillId="0" borderId="0" xfId="0" applyNumberFormat="1" applyFont="1" applyBorder="1"/>
    <xf numFmtId="0" fontId="31" fillId="0" borderId="2" xfId="0" applyFont="1" applyBorder="1"/>
    <xf numFmtId="0" fontId="31" fillId="0" borderId="4" xfId="0" applyFont="1" applyBorder="1"/>
    <xf numFmtId="0" fontId="31" fillId="0" borderId="8" xfId="0" applyFont="1" applyBorder="1"/>
    <xf numFmtId="0" fontId="37" fillId="20" borderId="7" xfId="0" applyFont="1" applyFill="1" applyBorder="1"/>
    <xf numFmtId="0" fontId="40" fillId="0" borderId="0" xfId="0" applyFont="1"/>
    <xf numFmtId="9" fontId="3" fillId="13" borderId="0" xfId="3" applyFont="1" applyFill="1"/>
    <xf numFmtId="0" fontId="41" fillId="2" borderId="0" xfId="0" applyFont="1" applyFill="1"/>
    <xf numFmtId="9" fontId="3" fillId="13" borderId="0" xfId="0" applyNumberFormat="1" applyFont="1" applyFill="1"/>
    <xf numFmtId="0" fontId="31" fillId="0" borderId="5" xfId="0" applyFont="1" applyBorder="1"/>
    <xf numFmtId="0" fontId="31" fillId="0" borderId="9" xfId="0" applyFont="1" applyBorder="1"/>
    <xf numFmtId="0" fontId="31" fillId="0" borderId="10" xfId="0" applyFont="1" applyBorder="1"/>
    <xf numFmtId="0" fontId="31" fillId="0" borderId="1" xfId="0" applyFont="1" applyBorder="1"/>
    <xf numFmtId="43" fontId="37" fillId="21" borderId="7" xfId="0" applyNumberFormat="1" applyFont="1" applyFill="1" applyBorder="1"/>
    <xf numFmtId="0" fontId="14" fillId="0" borderId="0" xfId="0" applyFont="1" applyAlignment="1">
      <alignment wrapText="1"/>
    </xf>
    <xf numFmtId="0" fontId="42" fillId="2" borderId="0" xfId="0" applyFont="1" applyFill="1"/>
    <xf numFmtId="0" fontId="20" fillId="2" borderId="0" xfId="0" applyFont="1" applyFill="1"/>
    <xf numFmtId="0" fontId="43" fillId="0" borderId="0" xfId="0" applyFont="1"/>
    <xf numFmtId="0" fontId="0" fillId="21" borderId="0" xfId="0" applyFill="1"/>
    <xf numFmtId="0" fontId="42" fillId="9" borderId="0" xfId="0" applyFont="1" applyFill="1"/>
    <xf numFmtId="43" fontId="14" fillId="0" borderId="0" xfId="1" applyFont="1"/>
    <xf numFmtId="169" fontId="0" fillId="16" borderId="0" xfId="0" applyNumberFormat="1" applyFill="1"/>
    <xf numFmtId="0" fontId="20" fillId="0" borderId="0" xfId="0" applyFont="1" applyFill="1"/>
    <xf numFmtId="0" fontId="16" fillId="8" borderId="0" xfId="0" applyFont="1" applyFill="1"/>
    <xf numFmtId="0" fontId="0" fillId="14" borderId="11" xfId="0" applyFill="1" applyBorder="1"/>
    <xf numFmtId="0" fontId="13" fillId="11" borderId="0" xfId="0" applyFont="1" applyFill="1" applyAlignment="1">
      <alignment horizontal="center"/>
    </xf>
  </cellXfs>
  <cellStyles count="4">
    <cellStyle name="Обычный" xfId="0" builtinId="0"/>
    <cellStyle name="Обычный_RaionWork" xfId="2"/>
    <cellStyle name="Процентный" xfId="3" builtinId="5"/>
    <cellStyle name="Финансовый" xfId="1" builtinId="3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 роста цен</c:v>
          </c:tx>
          <c:invertIfNegative val="0"/>
          <c:cat>
            <c:multiLvlStrRef>
              <c:f>#REF!</c:f>
            </c:multiLvlStrRef>
          </c:cat>
          <c:val>
            <c:numRef>
              <c:f>'Зар плата'!$B$5:$I$5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</c:ser>
        <c:ser>
          <c:idx val="1"/>
          <c:order val="1"/>
          <c:tx>
            <c:v>индекс роста ЗП</c:v>
          </c:tx>
          <c:invertIfNegative val="0"/>
          <c:cat>
            <c:multiLvlStrRef>
              <c:f>#REF!</c:f>
            </c:multiLvlStrRef>
          </c:cat>
          <c:val>
            <c:numRef>
              <c:f>'Зар плата'!$B$4:$I$4</c:f>
              <c:numCache>
                <c:formatCode>0.00</c:formatCode>
                <c:ptCount val="8"/>
                <c:pt idx="0">
                  <c:v>1.329</c:v>
                </c:pt>
                <c:pt idx="1">
                  <c:v>0.88400000000000001</c:v>
                </c:pt>
                <c:pt idx="2">
                  <c:v>1.0860000000000001</c:v>
                </c:pt>
                <c:pt idx="3">
                  <c:v>1.373</c:v>
                </c:pt>
                <c:pt idx="4">
                  <c:v>1.3780000000000001</c:v>
                </c:pt>
                <c:pt idx="5">
                  <c:v>1.383</c:v>
                </c:pt>
                <c:pt idx="6">
                  <c:v>1.3879999999999999</c:v>
                </c:pt>
                <c:pt idx="7">
                  <c:v>1.393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203520"/>
        <c:axId val="205865344"/>
      </c:barChart>
      <c:catAx>
        <c:axId val="2482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65344"/>
        <c:crosses val="autoZero"/>
        <c:auto val="1"/>
        <c:lblAlgn val="ctr"/>
        <c:lblOffset val="100"/>
        <c:noMultiLvlLbl val="0"/>
      </c:catAx>
      <c:valAx>
        <c:axId val="205865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820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Образование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плата'!$B$38:$I$38</c:f>
              <c:numCache>
                <c:formatCode>0.00</c:formatCode>
                <c:ptCount val="8"/>
                <c:pt idx="0">
                  <c:v>1.109</c:v>
                </c:pt>
                <c:pt idx="1">
                  <c:v>1.173</c:v>
                </c:pt>
                <c:pt idx="2">
                  <c:v>1.504</c:v>
                </c:pt>
                <c:pt idx="3">
                  <c:v>1.085</c:v>
                </c:pt>
                <c:pt idx="4">
                  <c:v>1.0900000000000001</c:v>
                </c:pt>
                <c:pt idx="5">
                  <c:v>1.095</c:v>
                </c:pt>
                <c:pt idx="6">
                  <c:v>1.1000000000000001</c:v>
                </c:pt>
                <c:pt idx="7">
                  <c:v>1.105</c:v>
                </c:pt>
              </c:numCache>
            </c:numRef>
          </c:val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плата'!$B$39:$I$39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86592"/>
        <c:axId val="205888128"/>
      </c:barChart>
      <c:catAx>
        <c:axId val="20588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88128"/>
        <c:crosses val="autoZero"/>
        <c:auto val="1"/>
        <c:lblAlgn val="ctr"/>
        <c:lblOffset val="100"/>
        <c:noMultiLvlLbl val="0"/>
      </c:catAx>
      <c:valAx>
        <c:axId val="205888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88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плата'!$B$66:$I$66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плата'!$B$67:$I$67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09376"/>
        <c:axId val="205911168"/>
      </c:barChart>
      <c:catAx>
        <c:axId val="2059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911168"/>
        <c:crosses val="autoZero"/>
        <c:auto val="1"/>
        <c:lblAlgn val="ctr"/>
        <c:lblOffset val="100"/>
        <c:noMultiLvlLbl val="0"/>
      </c:catAx>
      <c:valAx>
        <c:axId val="205911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90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плата'!$B$96:$I$96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плата'!$B$97:$I$97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94848"/>
        <c:axId val="205696384"/>
      </c:barChart>
      <c:catAx>
        <c:axId val="20569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96384"/>
        <c:crosses val="autoZero"/>
        <c:auto val="1"/>
        <c:lblAlgn val="ctr"/>
        <c:lblOffset val="100"/>
        <c:noMultiLvlLbl val="0"/>
      </c:catAx>
      <c:valAx>
        <c:axId val="205696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69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плата'!$B$124:$I$124</c:f>
              <c:numCache>
                <c:formatCode>0.00</c:formatCode>
                <c:ptCount val="8"/>
                <c:pt idx="0">
                  <c:v>1.282</c:v>
                </c:pt>
                <c:pt idx="1">
                  <c:v>1.0589999999999999</c:v>
                </c:pt>
                <c:pt idx="2">
                  <c:v>1.266</c:v>
                </c:pt>
                <c:pt idx="3">
                  <c:v>1.0169999999999999</c:v>
                </c:pt>
                <c:pt idx="4">
                  <c:v>1.022</c:v>
                </c:pt>
                <c:pt idx="5">
                  <c:v>1.0269999999999999</c:v>
                </c:pt>
                <c:pt idx="6">
                  <c:v>1.032</c:v>
                </c:pt>
                <c:pt idx="7">
                  <c:v>1.0369999999999999</c:v>
                </c:pt>
              </c:numCache>
            </c:numRef>
          </c:val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плата'!$B$125:$I$125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13792"/>
        <c:axId val="205715328"/>
      </c:barChart>
      <c:catAx>
        <c:axId val="2057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15328"/>
        <c:crosses val="autoZero"/>
        <c:auto val="1"/>
        <c:lblAlgn val="ctr"/>
        <c:lblOffset val="100"/>
        <c:noMultiLvlLbl val="0"/>
      </c:catAx>
      <c:valAx>
        <c:axId val="205715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1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плата'!$B$152:$I$152</c:f>
              <c:numCache>
                <c:formatCode>0.00</c:formatCode>
                <c:ptCount val="8"/>
                <c:pt idx="0">
                  <c:v>1.077</c:v>
                </c:pt>
                <c:pt idx="1">
                  <c:v>1.2316783700919791</c:v>
                </c:pt>
                <c:pt idx="2">
                  <c:v>1.2908553151055258</c:v>
                </c:pt>
                <c:pt idx="3">
                  <c:v>1.042372529910631</c:v>
                </c:pt>
                <c:pt idx="4">
                  <c:v>1.2502561144209825</c:v>
                </c:pt>
                <c:pt idx="5">
                  <c:v>1.0341919778523809</c:v>
                </c:pt>
                <c:pt idx="6">
                  <c:v>1.0769230769230769</c:v>
                </c:pt>
                <c:pt idx="7">
                  <c:v>1.1428571428571428</c:v>
                </c:pt>
              </c:numCache>
            </c:numRef>
          </c:val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плата'!$B$153:$I$153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  <c:pt idx="4">
                  <c:v>1.0900000000000001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1.0900000000000001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52960"/>
        <c:axId val="205754752"/>
      </c:barChart>
      <c:catAx>
        <c:axId val="20575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54752"/>
        <c:crosses val="autoZero"/>
        <c:auto val="1"/>
        <c:lblAlgn val="ctr"/>
        <c:lblOffset val="100"/>
        <c:noMultiLvlLbl val="0"/>
      </c:catAx>
      <c:valAx>
        <c:axId val="2057547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5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977475049470629E-2"/>
          <c:y val="0.13795431431005786"/>
          <c:w val="0.90372301770770158"/>
          <c:h val="0.77455416759881723"/>
        </c:manualLayout>
      </c:layout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'ГИПЕР-Пульт'!$B$37:$I$37</c:f>
              <c:numCache>
                <c:formatCode>_(* #,##0.00_);_(* \(#,##0.00\);_(* "-"??_);_(@_)</c:formatCode>
                <c:ptCount val="8"/>
                <c:pt idx="0">
                  <c:v>18.460451977401132</c:v>
                </c:pt>
                <c:pt idx="1">
                  <c:v>18.845366331345144</c:v>
                </c:pt>
                <c:pt idx="2">
                  <c:v>19.046722267061252</c:v>
                </c:pt>
                <c:pt idx="3">
                  <c:v>19.246895807090155</c:v>
                </c:pt>
                <c:pt idx="4">
                  <c:v>19.360800576992428</c:v>
                </c:pt>
                <c:pt idx="5">
                  <c:v>19.422903516681693</c:v>
                </c:pt>
                <c:pt idx="6">
                  <c:v>19.580546013379134</c:v>
                </c:pt>
                <c:pt idx="7">
                  <c:v>19.879934509732578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'ГИПЕР-Пульт'!$B$38:$Z$38</c:f>
              <c:numCache>
                <c:formatCode>_(* #,##0.00_);_(* \(#,##0.00\);_(* "-"??_);_(@_)</c:formatCode>
                <c:ptCount val="25"/>
                <c:pt idx="0">
                  <c:v>18.666116444329226</c:v>
                </c:pt>
                <c:pt idx="1">
                  <c:v>18.883401948486629</c:v>
                </c:pt>
                <c:pt idx="2">
                  <c:v>19.147139596926092</c:v>
                </c:pt>
                <c:pt idx="3">
                  <c:v>19.305777094520636</c:v>
                </c:pt>
                <c:pt idx="4">
                  <c:v>19.462693204278811</c:v>
                </c:pt>
                <c:pt idx="5">
                  <c:v>19.690727474203889</c:v>
                </c:pt>
                <c:pt idx="6">
                  <c:v>19.916568209695001</c:v>
                </c:pt>
                <c:pt idx="7">
                  <c:v>19.997854292496182</c:v>
                </c:pt>
                <c:pt idx="8">
                  <c:v>20.293819721753106</c:v>
                </c:pt>
                <c:pt idx="9">
                  <c:v>20.492930902194079</c:v>
                </c:pt>
                <c:pt idx="10">
                  <c:v>20.686661513110042</c:v>
                </c:pt>
                <c:pt idx="11">
                  <c:v>20.859582612986767</c:v>
                </c:pt>
                <c:pt idx="12">
                  <c:v>21.025484529179888</c:v>
                </c:pt>
                <c:pt idx="13">
                  <c:v>21.537587837432632</c:v>
                </c:pt>
                <c:pt idx="14">
                  <c:v>21.940344890367403</c:v>
                </c:pt>
                <c:pt idx="15">
                  <c:v>22.164214539252569</c:v>
                </c:pt>
                <c:pt idx="16">
                  <c:v>22.335371519962308</c:v>
                </c:pt>
                <c:pt idx="17">
                  <c:v>22.573243993680101</c:v>
                </c:pt>
                <c:pt idx="18">
                  <c:v>22.813503268311695</c:v>
                </c:pt>
                <c:pt idx="19">
                  <c:v>23.099689609001313</c:v>
                </c:pt>
                <c:pt idx="20">
                  <c:v>23.392877967011458</c:v>
                </c:pt>
                <c:pt idx="21">
                  <c:v>23.534531656224466</c:v>
                </c:pt>
                <c:pt idx="22">
                  <c:v>23.674661073263572</c:v>
                </c:pt>
                <c:pt idx="23">
                  <c:v>23.772763411983068</c:v>
                </c:pt>
                <c:pt idx="24">
                  <c:v>23.792761146337003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38880"/>
        <c:axId val="205348864"/>
      </c:lineChart>
      <c:scatterChart>
        <c:scatterStyle val="lineMarker"/>
        <c:varyColors val="0"/>
        <c:ser>
          <c:idx val="2"/>
          <c:order val="2"/>
          <c:tx>
            <c:strRef>
              <c:f>'ГИПЕР-Пульт'!$A$39</c:f>
              <c:strCache>
                <c:ptCount val="1"/>
                <c:pt idx="0">
                  <c:v>цель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14"/>
            <c:spPr>
              <a:ln>
                <a:noFill/>
              </a:ln>
            </c:spPr>
          </c:marker>
          <c:dPt>
            <c:idx val="0"/>
            <c:marker>
              <c:spPr>
                <a:noFill/>
                <a:ln>
                  <a:noFill/>
                </a:ln>
              </c:spPr>
            </c:marker>
            <c:bubble3D val="0"/>
          </c:dPt>
          <c:dPt>
            <c:idx val="24"/>
            <c:marker>
              <c:symbol val="diamond"/>
              <c:size val="23"/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spPr>
              <a:ln>
                <a:solidFill>
                  <a:srgbClr val="FFFF00"/>
                </a:solidFill>
              </a:ln>
            </c:spPr>
          </c:dPt>
          <c:yVal>
            <c:numRef>
              <c:f>'ГИПЕР-Пульт'!$B$39:$Z$39</c:f>
              <c:numCache>
                <c:formatCode>General</c:formatCode>
                <c:ptCount val="25"/>
                <c:pt idx="24">
                  <c:v>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38880"/>
        <c:axId val="205348864"/>
      </c:scatterChart>
      <c:catAx>
        <c:axId val="20533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8864"/>
        <c:crosses val="autoZero"/>
        <c:auto val="1"/>
        <c:lblAlgn val="ctr"/>
        <c:lblOffset val="100"/>
        <c:noMultiLvlLbl val="0"/>
      </c:catAx>
      <c:valAx>
        <c:axId val="2053488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3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'ГИПЕР-Пульт'!$B$58:$I$58</c:f>
              <c:numCache>
                <c:formatCode>_(* #,##0.00_);_(* \(#,##0.00\);_(* "-"??_);_(@_)</c:formatCode>
                <c:ptCount val="8"/>
                <c:pt idx="0">
                  <c:v>0.56584717975678256</c:v>
                </c:pt>
                <c:pt idx="1">
                  <c:v>0.58527861700830497</c:v>
                </c:pt>
                <c:pt idx="2">
                  <c:v>0.60164325470447921</c:v>
                </c:pt>
                <c:pt idx="3">
                  <c:v>0.59518441698980973</c:v>
                </c:pt>
                <c:pt idx="4">
                  <c:v>0.59116639262987458</c:v>
                </c:pt>
                <c:pt idx="5">
                  <c:v>0.60788038482750162</c:v>
                </c:pt>
                <c:pt idx="6">
                  <c:v>0.61212868938027898</c:v>
                </c:pt>
                <c:pt idx="7">
                  <c:v>0.63573315719947154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'ГИПЕР-Пульт'!$B$59:$Z$59</c:f>
              <c:numCache>
                <c:formatCode>_(* #,##0.00_);_(* \(#,##0.00\);_(* "-"??_);_(@_)</c:formatCode>
                <c:ptCount val="25"/>
                <c:pt idx="0">
                  <c:v>0.57395453269716534</c:v>
                </c:pt>
                <c:pt idx="1">
                  <c:v>0.6023713008951177</c:v>
                </c:pt>
                <c:pt idx="2">
                  <c:v>0.61305523566948017</c:v>
                </c:pt>
                <c:pt idx="3">
                  <c:v>0.60727163795388295</c:v>
                </c:pt>
                <c:pt idx="4">
                  <c:v>0.59912742826739507</c:v>
                </c:pt>
                <c:pt idx="5">
                  <c:v>0.59264815216787636</c:v>
                </c:pt>
                <c:pt idx="6">
                  <c:v>0.59357605455534701</c:v>
                </c:pt>
                <c:pt idx="7">
                  <c:v>0.60099417924067688</c:v>
                </c:pt>
                <c:pt idx="8">
                  <c:v>0.62690827608911326</c:v>
                </c:pt>
                <c:pt idx="9">
                  <c:v>0.61491009033351052</c:v>
                </c:pt>
                <c:pt idx="10">
                  <c:v>0.61307666377484005</c:v>
                </c:pt>
                <c:pt idx="11">
                  <c:v>0.61330889442142666</c:v>
                </c:pt>
                <c:pt idx="12">
                  <c:v>0.68327284089202167</c:v>
                </c:pt>
                <c:pt idx="13">
                  <c:v>0.67151215341962711</c:v>
                </c:pt>
                <c:pt idx="14">
                  <c:v>0.6670500819201024</c:v>
                </c:pt>
                <c:pt idx="15">
                  <c:v>0.66538737189811248</c:v>
                </c:pt>
                <c:pt idx="16">
                  <c:v>0.67389503410228346</c:v>
                </c:pt>
                <c:pt idx="17">
                  <c:v>0.67507885360373476</c:v>
                </c:pt>
                <c:pt idx="18">
                  <c:v>0.68407696413566776</c:v>
                </c:pt>
                <c:pt idx="19">
                  <c:v>0.68465542662060253</c:v>
                </c:pt>
                <c:pt idx="20">
                  <c:v>0.6860058859439131</c:v>
                </c:pt>
                <c:pt idx="21">
                  <c:v>0.71297124827889458</c:v>
                </c:pt>
                <c:pt idx="22">
                  <c:v>0.74944438609866049</c:v>
                </c:pt>
                <c:pt idx="23">
                  <c:v>0.75098940179485996</c:v>
                </c:pt>
                <c:pt idx="24">
                  <c:v>0.74741861145910615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'ГИПЕР-Пульт'!$A$60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</c:dPt>
          <c:dLbls>
            <c:dLbl>
              <c:idx val="24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'ГИПЕР-Пульт'!$B$60:$Z$60</c:f>
              <c:numCache>
                <c:formatCode>General</c:formatCode>
                <c:ptCount val="25"/>
                <c:pt idx="24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72032"/>
        <c:axId val="205377920"/>
      </c:lineChart>
      <c:catAx>
        <c:axId val="2053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77920"/>
        <c:crosses val="autoZero"/>
        <c:auto val="1"/>
        <c:lblAlgn val="ctr"/>
        <c:lblOffset val="100"/>
        <c:noMultiLvlLbl val="0"/>
      </c:catAx>
      <c:valAx>
        <c:axId val="2053779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7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'ГИПЕР-Пульт'!$B$79:$I$79</c:f>
              <c:numCache>
                <c:formatCode>_(* #,##0.00_);_(* \(#,##0.00\);_(* "-"??_);_(@_)</c:formatCode>
                <c:ptCount val="8"/>
                <c:pt idx="0">
                  <c:v>0.95936826160992961</c:v>
                </c:pt>
                <c:pt idx="1">
                  <c:v>0.96748318753208717</c:v>
                </c:pt>
                <c:pt idx="2">
                  <c:v>0.98693375580677212</c:v>
                </c:pt>
                <c:pt idx="3">
                  <c:v>1.0054529542445527</c:v>
                </c:pt>
                <c:pt idx="4">
                  <c:v>1.024440250693134</c:v>
                </c:pt>
                <c:pt idx="5">
                  <c:v>1.0301767324942344</c:v>
                </c:pt>
                <c:pt idx="6">
                  <c:v>1.0445426994066236</c:v>
                </c:pt>
                <c:pt idx="7">
                  <c:v>1.0697814816428397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'ГИПЕР-Пульт'!$B$80:$Z$80</c:f>
              <c:numCache>
                <c:formatCode>_(* #,##0.00_);_(* \(#,##0.00\);_(* "-"??_);_(@_)</c:formatCode>
                <c:ptCount val="25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0.95103293948623724</c:v>
                </c:pt>
                <c:pt idx="10">
                  <c:v>0.9436840651520233</c:v>
                </c:pt>
                <c:pt idx="11">
                  <c:v>0.93303498464003243</c:v>
                </c:pt>
                <c:pt idx="12">
                  <c:v>0.94054951176529633</c:v>
                </c:pt>
                <c:pt idx="13">
                  <c:v>0.92264540796586503</c:v>
                </c:pt>
                <c:pt idx="14">
                  <c:v>0.90975722552008709</c:v>
                </c:pt>
                <c:pt idx="15">
                  <c:v>0.89563475764570377</c:v>
                </c:pt>
                <c:pt idx="16">
                  <c:v>0.88526842631509206</c:v>
                </c:pt>
                <c:pt idx="17">
                  <c:v>0.87696552729693844</c:v>
                </c:pt>
                <c:pt idx="18">
                  <c:v>0.8715700626605688</c:v>
                </c:pt>
                <c:pt idx="19">
                  <c:v>0.87177850827077275</c:v>
                </c:pt>
                <c:pt idx="20">
                  <c:v>0.87850541962969386</c:v>
                </c:pt>
                <c:pt idx="21">
                  <c:v>0.88660312023658183</c:v>
                </c:pt>
                <c:pt idx="22">
                  <c:v>0.87750124313673261</c:v>
                </c:pt>
                <c:pt idx="23">
                  <c:v>0.86917256793297015</c:v>
                </c:pt>
                <c:pt idx="24">
                  <c:v>0.86059152277650652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'ГИПЕР-Пульт'!$A$81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</c:dPt>
          <c:val>
            <c:numRef>
              <c:f>'ГИПЕР-Пульт'!$B$81:$Z$81</c:f>
              <c:numCache>
                <c:formatCode>General</c:formatCode>
                <c:ptCount val="25"/>
                <c:pt idx="2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55680"/>
        <c:axId val="246251520"/>
      </c:lineChart>
      <c:catAx>
        <c:axId val="2060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251520"/>
        <c:crosses val="autoZero"/>
        <c:auto val="1"/>
        <c:lblAlgn val="ctr"/>
        <c:lblOffset val="100"/>
        <c:noMultiLvlLbl val="0"/>
      </c:catAx>
      <c:valAx>
        <c:axId val="2462515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60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(коек/пациентов)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'ГИПЕР-Пульт'!$B$97:$I$97</c:f>
              <c:numCache>
                <c:formatCode>_-* #,##0.0000\ _₽_-;\-* #,##0.0000\ _₽_-;_-* "-"??\ _₽_-;_-@_-</c:formatCode>
                <c:ptCount val="8"/>
                <c:pt idx="0">
                  <c:v>1.3852043087331969E-2</c:v>
                </c:pt>
                <c:pt idx="1">
                  <c:v>1.379876244283024E-2</c:v>
                </c:pt>
                <c:pt idx="2">
                  <c:v>1.2728990462479753E-2</c:v>
                </c:pt>
                <c:pt idx="3">
                  <c:v>1.1776956364947709E-2</c:v>
                </c:pt>
                <c:pt idx="4">
                  <c:v>1.163029756537421E-2</c:v>
                </c:pt>
                <c:pt idx="5">
                  <c:v>1.1061290905803652E-2</c:v>
                </c:pt>
                <c:pt idx="6">
                  <c:v>1.113061670001819E-2</c:v>
                </c:pt>
                <c:pt idx="7">
                  <c:v>1.108290723155588E-2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'ГИПЕР-Пульт'!$B$98:$Z$98</c:f>
              <c:numCache>
                <c:formatCode>_-* #,##0.0000\ _₽_-;\-* #,##0.0000\ _₽_-;_-* "-"??\ _₽_-;_-@_-</c:formatCode>
                <c:ptCount val="25"/>
                <c:pt idx="0">
                  <c:v>1.3720287773336613E-2</c:v>
                </c:pt>
                <c:pt idx="1">
                  <c:v>1.3870561889918592E-2</c:v>
                </c:pt>
                <c:pt idx="2">
                  <c:v>1.2870359795016842E-2</c:v>
                </c:pt>
                <c:pt idx="3">
                  <c:v>1.1953589476362061E-2</c:v>
                </c:pt>
                <c:pt idx="4">
                  <c:v>1.1688089277037701E-2</c:v>
                </c:pt>
                <c:pt idx="5">
                  <c:v>1.1305478005019833E-2</c:v>
                </c:pt>
                <c:pt idx="6">
                  <c:v>1.1299717328529246E-2</c:v>
                </c:pt>
                <c:pt idx="7">
                  <c:v>1.1307983025344009E-2</c:v>
                </c:pt>
                <c:pt idx="8">
                  <c:v>1.2244970739384711E-2</c:v>
                </c:pt>
                <c:pt idx="9">
                  <c:v>1.3339389907983581E-2</c:v>
                </c:pt>
                <c:pt idx="10">
                  <c:v>1.3593769489547023E-2</c:v>
                </c:pt>
                <c:pt idx="11">
                  <c:v>1.4368188012902749E-2</c:v>
                </c:pt>
                <c:pt idx="12">
                  <c:v>1.572480213908015E-2</c:v>
                </c:pt>
                <c:pt idx="13">
                  <c:v>1.6068252282899289E-2</c:v>
                </c:pt>
                <c:pt idx="14">
                  <c:v>1.6915834029619138E-2</c:v>
                </c:pt>
                <c:pt idx="15">
                  <c:v>1.7241128699513206E-2</c:v>
                </c:pt>
                <c:pt idx="16">
                  <c:v>1.7655287858624635E-2</c:v>
                </c:pt>
                <c:pt idx="17">
                  <c:v>1.8126609048366205E-2</c:v>
                </c:pt>
                <c:pt idx="18">
                  <c:v>1.8683470195856051E-2</c:v>
                </c:pt>
                <c:pt idx="19">
                  <c:v>1.9316879418331889E-2</c:v>
                </c:pt>
                <c:pt idx="20">
                  <c:v>1.9989980966911024E-2</c:v>
                </c:pt>
                <c:pt idx="21">
                  <c:v>2.055249474105296E-2</c:v>
                </c:pt>
                <c:pt idx="22">
                  <c:v>2.1088756579528425E-2</c:v>
                </c:pt>
                <c:pt idx="23">
                  <c:v>2.1665046036523632E-2</c:v>
                </c:pt>
                <c:pt idx="24">
                  <c:v>2.2134652799188748E-2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'ГИПЕР-Пульт'!$A$99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</c:dPt>
          <c:val>
            <c:numRef>
              <c:f>'ГИПЕР-Пульт'!$B$99:$Z$99</c:f>
              <c:numCache>
                <c:formatCode>General</c:formatCode>
                <c:ptCount val="25"/>
                <c:pt idx="24" formatCode="0.0000">
                  <c:v>0.03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14336"/>
        <c:axId val="206015872"/>
      </c:lineChart>
      <c:catAx>
        <c:axId val="2060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15872"/>
        <c:crosses val="autoZero"/>
        <c:auto val="1"/>
        <c:lblAlgn val="ctr"/>
        <c:lblOffset val="100"/>
        <c:noMultiLvlLbl val="0"/>
      </c:catAx>
      <c:valAx>
        <c:axId val="206015872"/>
        <c:scaling>
          <c:orientation val="minMax"/>
        </c:scaling>
        <c:delete val="0"/>
        <c:axPos val="l"/>
        <c:majorGridlines/>
        <c:numFmt formatCode="_-* #,##0.0000\ _₽_-;\-* #,##0.0000\ _₽_-;_-* &quot;-&quot;??\ _₽_-;_-@_-" sourceLinked="1"/>
        <c:majorTickMark val="out"/>
        <c:minorTickMark val="none"/>
        <c:tickLblPos val="nextTo"/>
        <c:crossAx val="20601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(посещений/смена)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'ГИПЕР-Пульт'!$B$116:$I$116</c:f>
              <c:numCache>
                <c:formatCode>_-* #,##0.0000\ _₽_-;\-* #,##0.0000\ _₽_-;_-* "-"??\ _₽_-;_-@_-</c:formatCode>
                <c:ptCount val="8"/>
                <c:pt idx="0">
                  <c:v>2.280067657794E-2</c:v>
                </c:pt>
                <c:pt idx="1">
                  <c:v>2.3922518159806297E-2</c:v>
                </c:pt>
                <c:pt idx="2">
                  <c:v>2.5511966888608961E-2</c:v>
                </c:pt>
                <c:pt idx="3">
                  <c:v>2.4106563288856835E-2</c:v>
                </c:pt>
                <c:pt idx="4">
                  <c:v>2.4706943192064925E-2</c:v>
                </c:pt>
                <c:pt idx="5">
                  <c:v>2.57204845416742E-2</c:v>
                </c:pt>
                <c:pt idx="6">
                  <c:v>2.592323085319265E-2</c:v>
                </c:pt>
                <c:pt idx="7">
                  <c:v>2.4543462381300219E-2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'ГИПЕР-Пульт'!$B$117:$Z$117</c:f>
              <c:numCache>
                <c:formatCode>_-* #,##0.0000\ _₽_-;\-* #,##0.0000\ _₽_-;_-* "-"??\ _₽_-;_-@_-</c:formatCode>
                <c:ptCount val="25"/>
                <c:pt idx="0">
                  <c:v>2.2583805298888007E-2</c:v>
                </c:pt>
                <c:pt idx="1">
                  <c:v>2.3843619679732732E-2</c:v>
                </c:pt>
                <c:pt idx="2">
                  <c:v>2.5326237434378732E-2</c:v>
                </c:pt>
                <c:pt idx="3">
                  <c:v>2.4315733517752725E-2</c:v>
                </c:pt>
                <c:pt idx="4">
                  <c:v>2.4834910401598881E-2</c:v>
                </c:pt>
                <c:pt idx="5">
                  <c:v>2.5870640713724392E-2</c:v>
                </c:pt>
                <c:pt idx="6">
                  <c:v>2.5938267663623959E-2</c:v>
                </c:pt>
                <c:pt idx="7">
                  <c:v>2.4799407265647173E-2</c:v>
                </c:pt>
                <c:pt idx="8">
                  <c:v>2.4421170295693906E-2</c:v>
                </c:pt>
                <c:pt idx="9">
                  <c:v>2.6137975556908121E-2</c:v>
                </c:pt>
                <c:pt idx="10">
                  <c:v>2.6855971372257838E-2</c:v>
                </c:pt>
                <c:pt idx="11">
                  <c:v>2.7737169008397188E-2</c:v>
                </c:pt>
                <c:pt idx="12">
                  <c:v>3.2458839318551536E-2</c:v>
                </c:pt>
                <c:pt idx="13">
                  <c:v>3.2172649332450065E-2</c:v>
                </c:pt>
                <c:pt idx="14">
                  <c:v>3.2437981370968254E-2</c:v>
                </c:pt>
                <c:pt idx="15">
                  <c:v>3.2902503909831536E-2</c:v>
                </c:pt>
                <c:pt idx="16">
                  <c:v>3.3583520717443541E-2</c:v>
                </c:pt>
                <c:pt idx="17">
                  <c:v>3.439354651758858E-2</c:v>
                </c:pt>
                <c:pt idx="18">
                  <c:v>3.5351627579331905E-2</c:v>
                </c:pt>
                <c:pt idx="19">
                  <c:v>3.643971967193995E-2</c:v>
                </c:pt>
                <c:pt idx="20">
                  <c:v>3.7580720581558681E-2</c:v>
                </c:pt>
                <c:pt idx="21">
                  <c:v>3.8504789636588106E-2</c:v>
                </c:pt>
                <c:pt idx="22">
                  <c:v>3.9417364148994383E-2</c:v>
                </c:pt>
                <c:pt idx="23">
                  <c:v>4.0389828582751898E-2</c:v>
                </c:pt>
                <c:pt idx="24">
                  <c:v>4.1175463804853193E-2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'ГИПЕР-Пульт'!$O$105</c:f>
              <c:strCache>
                <c:ptCount val="1"/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</c:dPt>
          <c:val>
            <c:numRef>
              <c:f>'ГИПЕР-Пульт'!$B$118:$Z$118</c:f>
              <c:numCache>
                <c:formatCode>General</c:formatCode>
                <c:ptCount val="25"/>
                <c:pt idx="24" formatCode="0.0000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48832"/>
        <c:axId val="206650368"/>
      </c:lineChart>
      <c:catAx>
        <c:axId val="2066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50368"/>
        <c:crosses val="autoZero"/>
        <c:auto val="1"/>
        <c:lblAlgn val="ctr"/>
        <c:lblOffset val="100"/>
        <c:noMultiLvlLbl val="0"/>
      </c:catAx>
      <c:valAx>
        <c:axId val="206650368"/>
        <c:scaling>
          <c:orientation val="minMax"/>
        </c:scaling>
        <c:delete val="0"/>
        <c:axPos val="l"/>
        <c:majorGridlines/>
        <c:numFmt formatCode="_-* #,##0.0000\ _₽_-;\-* #,##0.0000\ _₽_-;_-* &quot;-&quot;??\ _₽_-;_-@_-" sourceLinked="1"/>
        <c:majorTickMark val="out"/>
        <c:minorTickMark val="none"/>
        <c:tickLblPos val="nextTo"/>
        <c:crossAx val="20664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'ГИПЕР-Пульт'!$B$134:$I$134</c:f>
              <c:numCache>
                <c:formatCode>_-* #,##0.0000\ _₽_-;\-* #,##0.0000\ _₽_-;_-* "-"??\ _₽_-;_-@_-</c:formatCode>
                <c:ptCount val="8"/>
                <c:pt idx="0">
                  <c:v>0.11172438351286389</c:v>
                </c:pt>
                <c:pt idx="1">
                  <c:v>0.11613308223477717</c:v>
                </c:pt>
                <c:pt idx="2">
                  <c:v>0.11966888608961669</c:v>
                </c:pt>
                <c:pt idx="3">
                  <c:v>0.12170934006491164</c:v>
                </c:pt>
                <c:pt idx="4">
                  <c:v>0.12488728584310189</c:v>
                </c:pt>
                <c:pt idx="5">
                  <c:v>0.13146356897486891</c:v>
                </c:pt>
                <c:pt idx="6">
                  <c:v>0.13889053119883574</c:v>
                </c:pt>
                <c:pt idx="7">
                  <c:v>0.14639432295471147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'ГИПЕР-Пульт'!$B$135:$Z$135</c:f>
              <c:numCache>
                <c:formatCode>_-* #,##0.0000\ _₽_-;\-* #,##0.0000\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0.11770214124059099</c:v>
                </c:pt>
                <c:pt idx="3">
                  <c:v>0.11939298298171869</c:v>
                </c:pt>
                <c:pt idx="4">
                  <c:v>0.12296550802357652</c:v>
                </c:pt>
                <c:pt idx="5">
                  <c:v>0.12984269888369804</c:v>
                </c:pt>
                <c:pt idx="6">
                  <c:v>0.13570624996252581</c:v>
                </c:pt>
                <c:pt idx="7">
                  <c:v>0.14220015778664455</c:v>
                </c:pt>
                <c:pt idx="8">
                  <c:v>0.14595432283940771</c:v>
                </c:pt>
                <c:pt idx="9">
                  <c:v>0.14830711899500268</c:v>
                </c:pt>
                <c:pt idx="10">
                  <c:v>0.15899452473942347</c:v>
                </c:pt>
                <c:pt idx="11">
                  <c:v>0.16025272310214819</c:v>
                </c:pt>
                <c:pt idx="12">
                  <c:v>0.16690499280239468</c:v>
                </c:pt>
                <c:pt idx="13">
                  <c:v>0.17573638679241899</c:v>
                </c:pt>
                <c:pt idx="14">
                  <c:v>0.17857224278280762</c:v>
                </c:pt>
                <c:pt idx="15">
                  <c:v>0.18230441992866184</c:v>
                </c:pt>
                <c:pt idx="16">
                  <c:v>0.18625761530219337</c:v>
                </c:pt>
                <c:pt idx="17">
                  <c:v>0.18782536746838971</c:v>
                </c:pt>
                <c:pt idx="18">
                  <c:v>0.19270360020249278</c:v>
                </c:pt>
                <c:pt idx="19">
                  <c:v>0.19809977253571717</c:v>
                </c:pt>
                <c:pt idx="20">
                  <c:v>0.20081139737933829</c:v>
                </c:pt>
                <c:pt idx="21">
                  <c:v>0.20521917259008246</c:v>
                </c:pt>
                <c:pt idx="22">
                  <c:v>0.20929264310797771</c:v>
                </c:pt>
                <c:pt idx="23">
                  <c:v>0.21044617831926221</c:v>
                </c:pt>
                <c:pt idx="24">
                  <c:v>0.21356747528088457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'ГИПЕР-Пульт'!$A$136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</c:dPt>
          <c:val>
            <c:numRef>
              <c:f>'ГИПЕР-Пульт'!$B$136:$Z$136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1216"/>
        <c:axId val="206682752"/>
      </c:lineChart>
      <c:catAx>
        <c:axId val="20668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82752"/>
        <c:crosses val="autoZero"/>
        <c:auto val="1"/>
        <c:lblAlgn val="ctr"/>
        <c:lblOffset val="100"/>
        <c:noMultiLvlLbl val="0"/>
      </c:catAx>
      <c:valAx>
        <c:axId val="206682752"/>
        <c:scaling>
          <c:orientation val="minMax"/>
        </c:scaling>
        <c:delete val="0"/>
        <c:axPos val="l"/>
        <c:majorGridlines/>
        <c:numFmt formatCode="_-* #,##0.0000\ _₽_-;\-* #,##0.0000\ _₽_-;_-* &quot;-&quot;??\ _₽_-;_-@_-" sourceLinked="1"/>
        <c:majorTickMark val="out"/>
        <c:minorTickMark val="none"/>
        <c:tickLblPos val="nextTo"/>
        <c:crossAx val="20668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'ГИПЕР-Пульт'!$B$155:$I$155</c:f>
              <c:numCache>
                <c:formatCode>_-* #,##0.0000\ _₽_-;\-* #,##0.0000\ _₽_-;_-* "-"??\ _₽_-;_-@_-</c:formatCode>
                <c:ptCount val="8"/>
                <c:pt idx="0">
                  <c:v>0.11078742937853107</c:v>
                </c:pt>
                <c:pt idx="1">
                  <c:v>0.1152853200391703</c:v>
                </c:pt>
                <c:pt idx="2">
                  <c:v>0.11636893552147791</c:v>
                </c:pt>
                <c:pt idx="3">
                  <c:v>0.11779917221522404</c:v>
                </c:pt>
                <c:pt idx="4">
                  <c:v>0.12486476739992787</c:v>
                </c:pt>
                <c:pt idx="5">
                  <c:v>0.13200180342651038</c:v>
                </c:pt>
                <c:pt idx="6">
                  <c:v>0.13895272102693906</c:v>
                </c:pt>
                <c:pt idx="7">
                  <c:v>0.14680277878843004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'ГИПЕР-Пульт'!$B$156:$Z$156</c:f>
              <c:numCache>
                <c:formatCode>_-* #,##0.0000\ _₽_-;\-* #,##0.0000\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0.11490744089610175</c:v>
                </c:pt>
                <c:pt idx="3">
                  <c:v>0.11574578273666118</c:v>
                </c:pt>
                <c:pt idx="4">
                  <c:v>0.12295285096011738</c:v>
                </c:pt>
                <c:pt idx="5">
                  <c:v>0.13074212728600801</c:v>
                </c:pt>
                <c:pt idx="6">
                  <c:v>0.13670117156827022</c:v>
                </c:pt>
                <c:pt idx="7">
                  <c:v>0.14299525085468226</c:v>
                </c:pt>
                <c:pt idx="8">
                  <c:v>0.15145129739515498</c:v>
                </c:pt>
                <c:pt idx="9">
                  <c:v>0.15557627128059229</c:v>
                </c:pt>
                <c:pt idx="10">
                  <c:v>0.1598847632885784</c:v>
                </c:pt>
                <c:pt idx="11">
                  <c:v>0.16354427391336557</c:v>
                </c:pt>
                <c:pt idx="12">
                  <c:v>0.1786554181989766</c:v>
                </c:pt>
                <c:pt idx="13">
                  <c:v>0.18116439111556193</c:v>
                </c:pt>
                <c:pt idx="14">
                  <c:v>0.18480689025133892</c:v>
                </c:pt>
                <c:pt idx="15">
                  <c:v>0.18537458563373888</c:v>
                </c:pt>
                <c:pt idx="16">
                  <c:v>0.18659980130872997</c:v>
                </c:pt>
                <c:pt idx="17">
                  <c:v>0.1932673334787964</c:v>
                </c:pt>
                <c:pt idx="18">
                  <c:v>0.19497486989866283</c:v>
                </c:pt>
                <c:pt idx="19">
                  <c:v>0.19746954659839094</c:v>
                </c:pt>
                <c:pt idx="20">
                  <c:v>0.20570190501376859</c:v>
                </c:pt>
                <c:pt idx="21">
                  <c:v>0.20680906617208439</c:v>
                </c:pt>
                <c:pt idx="22">
                  <c:v>0.20788578058138224</c:v>
                </c:pt>
                <c:pt idx="23">
                  <c:v>0.21473494009491434</c:v>
                </c:pt>
                <c:pt idx="24">
                  <c:v>0.21446100057823217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'ГИПЕР-Пульт'!$A$157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</c:dPt>
          <c:val>
            <c:numRef>
              <c:f>'ГИПЕР-Пульт'!$B$157:$Z$157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97216"/>
        <c:axId val="206698752"/>
      </c:lineChart>
      <c:catAx>
        <c:axId val="20669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98752"/>
        <c:crosses val="autoZero"/>
        <c:auto val="1"/>
        <c:lblAlgn val="ctr"/>
        <c:lblOffset val="100"/>
        <c:noMultiLvlLbl val="0"/>
      </c:catAx>
      <c:valAx>
        <c:axId val="206698752"/>
        <c:scaling>
          <c:orientation val="minMax"/>
        </c:scaling>
        <c:delete val="0"/>
        <c:axPos val="l"/>
        <c:majorGridlines/>
        <c:numFmt formatCode="_-* #,##0.0000\ _₽_-;\-* #,##0.0000\ _₽_-;_-* &quot;-&quot;??\ _₽_-;_-@_-" sourceLinked="1"/>
        <c:majorTickMark val="out"/>
        <c:minorTickMark val="none"/>
        <c:tickLblPos val="nextTo"/>
        <c:crossAx val="20669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#,##0.000\ _₽_-;\-* #,##0.000\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0.73189038936407425</c:v>
                </c:pt>
                <c:pt idx="10">
                  <c:v>0.73880933975393004</c:v>
                </c:pt>
                <c:pt idx="11">
                  <c:v>0.74498509332095597</c:v>
                </c:pt>
                <c:pt idx="12">
                  <c:v>0.75091016175642455</c:v>
                </c:pt>
                <c:pt idx="13">
                  <c:v>0.76919956562259395</c:v>
                </c:pt>
                <c:pt idx="14">
                  <c:v>0.78358374608455006</c:v>
                </c:pt>
                <c:pt idx="15">
                  <c:v>0.7915790906875918</c:v>
                </c:pt>
                <c:pt idx="16">
                  <c:v>0.7976918399986539</c:v>
                </c:pt>
                <c:pt idx="17">
                  <c:v>0.8061872854885751</c:v>
                </c:pt>
                <c:pt idx="18">
                  <c:v>0.81476797386827482</c:v>
                </c:pt>
                <c:pt idx="19">
                  <c:v>0.82498891460718971</c:v>
                </c:pt>
                <c:pt idx="20">
                  <c:v>0.83545992739326636</c:v>
                </c:pt>
                <c:pt idx="21">
                  <c:v>0.84051898772230238</c:v>
                </c:pt>
                <c:pt idx="22">
                  <c:v>0.84552360975941332</c:v>
                </c:pt>
                <c:pt idx="23">
                  <c:v>0.84902726471368095</c:v>
                </c:pt>
                <c:pt idx="24">
                  <c:v>0.84974146951203589</c:v>
                </c:pt>
                <c:pt idx="25">
                  <c:v>0.85448197016283001</c:v>
                </c:pt>
              </c:numCache>
            </c:numRef>
          </c:val>
          <c:smooth val="0"/>
        </c:ser>
        <c:ser>
          <c:idx val="7"/>
          <c:order val="1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92032"/>
        <c:axId val="206493568"/>
      </c:lineChart>
      <c:catAx>
        <c:axId val="20649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93568"/>
        <c:crosses val="autoZero"/>
        <c:auto val="1"/>
        <c:lblAlgn val="ctr"/>
        <c:lblOffset val="100"/>
        <c:noMultiLvlLbl val="0"/>
      </c:catAx>
      <c:valAx>
        <c:axId val="206493568"/>
        <c:scaling>
          <c:orientation val="minMax"/>
        </c:scaling>
        <c:delete val="0"/>
        <c:axPos val="l"/>
        <c:majorGridlines/>
        <c:numFmt formatCode="_-* #,##0.000\ _₽_-;\-* #,##0.000\ _₽_-;_-* &quot;-&quot;??\ _₽_-;_-@_-" sourceLinked="1"/>
        <c:majorTickMark val="out"/>
        <c:minorTickMark val="none"/>
        <c:tickLblPos val="nextTo"/>
        <c:crossAx val="20649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0.37507726007933218"/>
          <c:w val="0.10321493250801059"/>
          <c:h val="0.4561122141158925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 до эталона, вариации темпов роста тарифов</a:t>
            </a:r>
            <a:endParaRPr lang="ru-RU"/>
          </a:p>
        </c:rich>
      </c:tx>
      <c:layout>
        <c:manualLayout>
          <c:xMode val="edge"/>
          <c:yMode val="edge"/>
          <c:x val="0.12985036782778933"/>
          <c:y val="3.785488958990536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dLbls>
            <c:dLbl>
              <c:idx val="10"/>
              <c:spPr>
                <a:solidFill>
                  <a:schemeClr val="accent1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'Графики-отклонение'!$C$6:$M$6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'Графики-отклонение'!$C$8:$M$8</c:f>
              <c:numCache>
                <c:formatCode>General</c:formatCode>
                <c:ptCount val="11"/>
                <c:pt idx="0">
                  <c:v>0.13054214435914663</c:v>
                </c:pt>
                <c:pt idx="1">
                  <c:v>0.12703100712245455</c:v>
                </c:pt>
                <c:pt idx="2">
                  <c:v>0.12299414396509736</c:v>
                </c:pt>
                <c:pt idx="3">
                  <c:v>0.11931327934018442</c:v>
                </c:pt>
                <c:pt idx="4">
                  <c:v>0.11525073562773183</c:v>
                </c:pt>
                <c:pt idx="5">
                  <c:v>0.11286322650979026</c:v>
                </c:pt>
                <c:pt idx="6">
                  <c:v>0.1082604740233476</c:v>
                </c:pt>
                <c:pt idx="7">
                  <c:v>0.10369648202721607</c:v>
                </c:pt>
                <c:pt idx="8">
                  <c:v>9.8921037205266626E-2</c:v>
                </c:pt>
                <c:pt idx="9">
                  <c:v>9.3639786742338027E-2</c:v>
                </c:pt>
                <c:pt idx="10">
                  <c:v>8.846697712264949E-2</c:v>
                </c:pt>
              </c:numCache>
            </c:numRef>
          </c:val>
          <c:smooth val="0"/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'Графики-отклонение'!$C$7:$M$7</c:f>
              <c:numCache>
                <c:formatCode>General</c:formatCode>
                <c:ptCount val="11"/>
                <c:pt idx="0">
                  <c:v>0.13865447074958268</c:v>
                </c:pt>
                <c:pt idx="1">
                  <c:v>0.13509393582934068</c:v>
                </c:pt>
                <c:pt idx="2">
                  <c:v>0.13099216894147117</c:v>
                </c:pt>
                <c:pt idx="3">
                  <c:v>0.12720663563681217</c:v>
                </c:pt>
                <c:pt idx="4">
                  <c:v>0.12307011124790211</c:v>
                </c:pt>
                <c:pt idx="5">
                  <c:v>0.12023356955832828</c:v>
                </c:pt>
                <c:pt idx="6">
                  <c:v>0.11551228874563561</c:v>
                </c:pt>
                <c:pt idx="7">
                  <c:v>0.11079104939845834</c:v>
                </c:pt>
                <c:pt idx="8">
                  <c:v>0.10584062796289676</c:v>
                </c:pt>
                <c:pt idx="9">
                  <c:v>0.10044409201044703</c:v>
                </c:pt>
                <c:pt idx="10">
                  <c:v>9.5057951903908158E-2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96192"/>
        <c:axId val="206298112"/>
      </c:lineChart>
      <c:catAx>
        <c:axId val="20629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тарифов,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8112"/>
        <c:crosses val="autoZero"/>
        <c:auto val="1"/>
        <c:lblAlgn val="ctr"/>
        <c:lblOffset val="100"/>
        <c:noMultiLvlLbl val="0"/>
      </c:catAx>
      <c:valAx>
        <c:axId val="20629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Расстояния до эталона, вариации темпов роста ЗП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cat>
            <c:numRef>
              <c:f>'Графики-отклонение'!$C$31:$M$31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'Графики-отклонение'!$C$32:$M$32</c:f>
              <c:numCache>
                <c:formatCode>General</c:formatCode>
                <c:ptCount val="11"/>
                <c:pt idx="0">
                  <c:v>0.10700410908242039</c:v>
                </c:pt>
                <c:pt idx="1">
                  <c:v>0.10934924718638986</c:v>
                </c:pt>
                <c:pt idx="2">
                  <c:v>0.11177972135038308</c:v>
                </c:pt>
                <c:pt idx="3">
                  <c:v>0.11435514818625449</c:v>
                </c:pt>
                <c:pt idx="4">
                  <c:v>0.11708745781060532</c:v>
                </c:pt>
                <c:pt idx="5">
                  <c:v>0.1201059835661534</c:v>
                </c:pt>
                <c:pt idx="6">
                  <c:v>0.12332735161304828</c:v>
                </c:pt>
                <c:pt idx="7">
                  <c:v>0.12660704840194262</c:v>
                </c:pt>
                <c:pt idx="8">
                  <c:v>0.12851431546790476</c:v>
                </c:pt>
                <c:pt idx="9">
                  <c:v>0.13335079269495864</c:v>
                </c:pt>
                <c:pt idx="10">
                  <c:v>0.13805045038593369</c:v>
                </c:pt>
              </c:numCache>
            </c:numRef>
          </c:val>
          <c:smooth val="0"/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'Графики-отклонение'!$C$33:$M$33</c:f>
              <c:numCache>
                <c:formatCode>General</c:formatCode>
                <c:ptCount val="11"/>
                <c:pt idx="0">
                  <c:v>0.1015191369874555</c:v>
                </c:pt>
                <c:pt idx="1">
                  <c:v>0.10353687504115619</c:v>
                </c:pt>
                <c:pt idx="2">
                  <c:v>0.10561827299951047</c:v>
                </c:pt>
                <c:pt idx="3">
                  <c:v>0.10781741510895691</c:v>
                </c:pt>
                <c:pt idx="4">
                  <c:v>0.11014356633345945</c:v>
                </c:pt>
                <c:pt idx="5">
                  <c:v>0.11275047902293522</c:v>
                </c:pt>
                <c:pt idx="6">
                  <c:v>0.11547141964083002</c:v>
                </c:pt>
                <c:pt idx="7">
                  <c:v>0.11823962265370203</c:v>
                </c:pt>
                <c:pt idx="8">
                  <c:v>0.12000217076319622</c:v>
                </c:pt>
                <c:pt idx="9">
                  <c:v>0.12403878217159511</c:v>
                </c:pt>
                <c:pt idx="10">
                  <c:v>0.12790033371921164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43872"/>
        <c:axId val="206145792"/>
      </c:lineChart>
      <c:catAx>
        <c:axId val="20614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ЗП,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5792"/>
        <c:crosses val="autoZero"/>
        <c:auto val="1"/>
        <c:lblAlgn val="ctr"/>
        <c:lblOffset val="100"/>
        <c:noMultiLvlLbl val="0"/>
      </c:catAx>
      <c:valAx>
        <c:axId val="20614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 при</a:t>
            </a:r>
            <a:r>
              <a:rPr lang="ru-RU" baseline="0"/>
              <a:t> росте от +1% до 5%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'Графики-отклонение'!$C$59:$G$59</c:f>
              <c:numCache>
                <c:formatCode>0%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cat>
          <c:val>
            <c:numRef>
              <c:f>'Графики-отклонение'!$C$60:$G$60</c:f>
              <c:numCache>
                <c:formatCode>General</c:formatCode>
                <c:ptCount val="5"/>
                <c:pt idx="0">
                  <c:v>8.7142765870365069E-2</c:v>
                </c:pt>
                <c:pt idx="1">
                  <c:v>8.720888034756924E-2</c:v>
                </c:pt>
                <c:pt idx="2">
                  <c:v>8.7271097952481558E-2</c:v>
                </c:pt>
                <c:pt idx="3">
                  <c:v>8.733816993961882E-2</c:v>
                </c:pt>
                <c:pt idx="4">
                  <c:v>8.7409823629470182E-2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0752"/>
        <c:axId val="206541568"/>
      </c:lineChart>
      <c:catAx>
        <c:axId val="20617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</a:t>
                </a:r>
                <a:r>
                  <a:rPr lang="ru-RU" baseline="0"/>
                  <a:t>роста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541568"/>
        <c:crosses val="autoZero"/>
        <c:auto val="1"/>
        <c:lblAlgn val="ctr"/>
        <c:lblOffset val="100"/>
        <c:noMultiLvlLbl val="0"/>
      </c:catAx>
      <c:valAx>
        <c:axId val="2065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7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, при изменении доли роста доли бюджета, сценарии тарифов и ЗП №2</a:t>
            </a:r>
            <a:endParaRPr lang="ru-RU"/>
          </a:p>
        </c:rich>
      </c:tx>
      <c:layout>
        <c:manualLayout>
          <c:xMode val="edge"/>
          <c:yMode val="edge"/>
          <c:x val="0.11797540700318754"/>
          <c:y val="1.67890852438262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'Графики-отклонение'!$B$88</c:f>
              <c:strCache>
                <c:ptCount val="1"/>
                <c:pt idx="0">
                  <c:v>с учётом приоритета по базовому году</c:v>
                </c:pt>
              </c:strCache>
            </c:strRef>
          </c:tx>
          <c:dLbls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accent1">
                  <a:alpha val="56000"/>
                </a:schemeClr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'Графики-отклонение'!$C$88:$M$88</c:f>
              <c:numCache>
                <c:formatCode>General</c:formatCode>
                <c:ptCount val="11"/>
                <c:pt idx="2">
                  <c:v>0.23569508083001472</c:v>
                </c:pt>
                <c:pt idx="3">
                  <c:v>0.21686336282074875</c:v>
                </c:pt>
                <c:pt idx="4">
                  <c:v>0.19400349332334085</c:v>
                </c:pt>
                <c:pt idx="5">
                  <c:v>0.16843926581118074</c:v>
                </c:pt>
                <c:pt idx="6">
                  <c:v>0.14546308997672447</c:v>
                </c:pt>
                <c:pt idx="7">
                  <c:v>0.12016942619617269</c:v>
                </c:pt>
                <c:pt idx="8">
                  <c:v>9.3368945620498606E-2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'Графики-отклонение'!$B$89</c:f>
              <c:strCache>
                <c:ptCount val="1"/>
                <c:pt idx="0">
                  <c:v>без учёта приоритета</c:v>
                </c:pt>
              </c:strCache>
            </c:strRef>
          </c:tx>
          <c:dLbls>
            <c:dLbl>
              <c:idx val="2"/>
              <c:spPr>
                <a:solidFill>
                  <a:schemeClr val="accent1">
                    <a:alpha val="67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spPr>
                <a:solidFill>
                  <a:schemeClr val="accent1">
                    <a:alpha val="78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'Графики-отклонение'!$C$89:$M$89</c:f>
              <c:numCache>
                <c:formatCode>General</c:formatCode>
                <c:ptCount val="11"/>
                <c:pt idx="2">
                  <c:v>0.21719277557716379</c:v>
                </c:pt>
                <c:pt idx="3">
                  <c:v>0.19989475907389148</c:v>
                </c:pt>
                <c:pt idx="4">
                  <c:v>0.1794363206318654</c:v>
                </c:pt>
                <c:pt idx="5">
                  <c:v>0.15662238281361485</c:v>
                </c:pt>
                <c:pt idx="6">
                  <c:v>0.13563009973141002</c:v>
                </c:pt>
                <c:pt idx="7">
                  <c:v>0.11280090681907606</c:v>
                </c:pt>
                <c:pt idx="8">
                  <c:v>8.80029752154078E-2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30880"/>
        <c:axId val="206337152"/>
      </c:lineChart>
      <c:catAx>
        <c:axId val="20633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Доля роста доли бюджета,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7152"/>
        <c:crosses val="autoZero"/>
        <c:auto val="1"/>
        <c:lblAlgn val="ctr"/>
        <c:lblOffset val="100"/>
        <c:noMultiLvlLbl val="0"/>
      </c:catAx>
      <c:valAx>
        <c:axId val="206337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Расстояние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#,##0.000\ _₽_-;\-* #,##0.000\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0.73189038936407425</c:v>
                </c:pt>
                <c:pt idx="10">
                  <c:v>0.73880933975393004</c:v>
                </c:pt>
                <c:pt idx="11">
                  <c:v>0.74498509332095597</c:v>
                </c:pt>
                <c:pt idx="12">
                  <c:v>0.75091016175642455</c:v>
                </c:pt>
                <c:pt idx="13">
                  <c:v>0.76919956562259395</c:v>
                </c:pt>
                <c:pt idx="14">
                  <c:v>0.78358374608455006</c:v>
                </c:pt>
                <c:pt idx="15">
                  <c:v>0.7915790906875918</c:v>
                </c:pt>
                <c:pt idx="16">
                  <c:v>0.7976918399986539</c:v>
                </c:pt>
                <c:pt idx="17">
                  <c:v>0.8061872854885751</c:v>
                </c:pt>
                <c:pt idx="18">
                  <c:v>0.81476797386827482</c:v>
                </c:pt>
                <c:pt idx="19">
                  <c:v>0.82498891460718971</c:v>
                </c:pt>
                <c:pt idx="20">
                  <c:v>0.83545992739326636</c:v>
                </c:pt>
                <c:pt idx="21">
                  <c:v>0.84051898772230238</c:v>
                </c:pt>
                <c:pt idx="22">
                  <c:v>0.84552360975941332</c:v>
                </c:pt>
                <c:pt idx="23">
                  <c:v>0.84902726471368095</c:v>
                </c:pt>
                <c:pt idx="24">
                  <c:v>0.84974146951203589</c:v>
                </c:pt>
                <c:pt idx="25">
                  <c:v>0.85448197016283001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'График-всё'!$A$5</c:f>
              <c:strCache>
                <c:ptCount val="1"/>
                <c:pt idx="0">
                  <c:v>дошкольные учреждения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'График-всё'!$C$5:$AB$5</c:f>
              <c:numCache>
                <c:formatCode>_-* #,##0.000\ _₽_-;\-* #,##0.000\ _₽_-;_-* "-"??\ _₽_-;_-@_-</c:formatCode>
                <c:ptCount val="26"/>
                <c:pt idx="0">
                  <c:v>0.71744316587145662</c:v>
                </c:pt>
                <c:pt idx="1">
                  <c:v>0.75296412611889707</c:v>
                </c:pt>
                <c:pt idx="2">
                  <c:v>0.76631904458685018</c:v>
                </c:pt>
                <c:pt idx="3">
                  <c:v>0.75908954744235368</c:v>
                </c:pt>
                <c:pt idx="4">
                  <c:v>0.74890928533424383</c:v>
                </c:pt>
                <c:pt idx="5">
                  <c:v>0.7408101902098454</c:v>
                </c:pt>
                <c:pt idx="6">
                  <c:v>0.74197006819418376</c:v>
                </c:pt>
                <c:pt idx="7">
                  <c:v>0.75124272405084602</c:v>
                </c:pt>
                <c:pt idx="8">
                  <c:v>0.78363534511139155</c:v>
                </c:pt>
                <c:pt idx="9">
                  <c:v>0.76863761291688815</c:v>
                </c:pt>
                <c:pt idx="10">
                  <c:v>0.76634582971855003</c:v>
                </c:pt>
                <c:pt idx="11">
                  <c:v>0.76663611802678333</c:v>
                </c:pt>
                <c:pt idx="12">
                  <c:v>0.85409105111502703</c:v>
                </c:pt>
                <c:pt idx="13">
                  <c:v>0.83939019177453389</c:v>
                </c:pt>
                <c:pt idx="14">
                  <c:v>0.833812602400128</c:v>
                </c:pt>
                <c:pt idx="15">
                  <c:v>0.83173421487264054</c:v>
                </c:pt>
                <c:pt idx="16">
                  <c:v>0.84236879262785425</c:v>
                </c:pt>
                <c:pt idx="17">
                  <c:v>0.84384856700466837</c:v>
                </c:pt>
                <c:pt idx="18">
                  <c:v>0.85509620516958462</c:v>
                </c:pt>
                <c:pt idx="19">
                  <c:v>0.85581928327575307</c:v>
                </c:pt>
                <c:pt idx="20">
                  <c:v>0.85750735742989137</c:v>
                </c:pt>
                <c:pt idx="21">
                  <c:v>0.89121406034861816</c:v>
                </c:pt>
                <c:pt idx="22">
                  <c:v>0.93680548262332553</c:v>
                </c:pt>
                <c:pt idx="23">
                  <c:v>0.93873675224357489</c:v>
                </c:pt>
                <c:pt idx="24">
                  <c:v>0.93427326432388269</c:v>
                </c:pt>
                <c:pt idx="25">
                  <c:v>0.9312022537948712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'График-всё'!$A$6</c:f>
              <c:strCache>
                <c:ptCount val="1"/>
                <c:pt idx="0">
                  <c:v>общее полное образование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'График-всё'!$C$6:$AB$6</c:f>
              <c:numCache>
                <c:formatCode>_-* #,##0.000\ _₽_-;\-* #,##0.000\ _₽_-;_-* "-"??\ _₽_-;_-@_-</c:formatCode>
                <c:ptCount val="26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0.95103293948623724</c:v>
                </c:pt>
                <c:pt idx="10">
                  <c:v>0.9436840651520233</c:v>
                </c:pt>
                <c:pt idx="11">
                  <c:v>0.93303498464003243</c:v>
                </c:pt>
                <c:pt idx="12">
                  <c:v>0.94054951176529633</c:v>
                </c:pt>
                <c:pt idx="13">
                  <c:v>0.92264540796586503</c:v>
                </c:pt>
                <c:pt idx="14">
                  <c:v>0.90975722552008709</c:v>
                </c:pt>
                <c:pt idx="15">
                  <c:v>0.89563475764570377</c:v>
                </c:pt>
                <c:pt idx="16">
                  <c:v>0.88526842631509206</c:v>
                </c:pt>
                <c:pt idx="17">
                  <c:v>0.87696552729693844</c:v>
                </c:pt>
                <c:pt idx="18">
                  <c:v>0.8715700626605688</c:v>
                </c:pt>
                <c:pt idx="19">
                  <c:v>0.87177850827077275</c:v>
                </c:pt>
                <c:pt idx="20">
                  <c:v>0.87850541962969386</c:v>
                </c:pt>
                <c:pt idx="21">
                  <c:v>0.88660312023658183</c:v>
                </c:pt>
                <c:pt idx="22">
                  <c:v>0.87750124313673261</c:v>
                </c:pt>
                <c:pt idx="23">
                  <c:v>0.86917256793297015</c:v>
                </c:pt>
                <c:pt idx="24">
                  <c:v>0.86059152277650652</c:v>
                </c:pt>
                <c:pt idx="25">
                  <c:v>0.85230595034797241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'График-всё'!$A$7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'График-всё'!$C$7:$AB$7</c:f>
              <c:numCache>
                <c:formatCode>_-* #,##0.000\ _₽_-;\-* #,##0.000\ _₽_-;_-* "-"??\ _₽_-;_-@_-</c:formatCode>
                <c:ptCount val="26"/>
                <c:pt idx="0">
                  <c:v>0.4573429257778871</c:v>
                </c:pt>
                <c:pt idx="1">
                  <c:v>0.46235206299728643</c:v>
                </c:pt>
                <c:pt idx="2">
                  <c:v>0.4290119931672281</c:v>
                </c:pt>
                <c:pt idx="3">
                  <c:v>0.39845298254540207</c:v>
                </c:pt>
                <c:pt idx="4">
                  <c:v>0.3896029759012567</c:v>
                </c:pt>
                <c:pt idx="5">
                  <c:v>0.37684926683399445</c:v>
                </c:pt>
                <c:pt idx="6">
                  <c:v>0.37665724428430825</c:v>
                </c:pt>
                <c:pt idx="7">
                  <c:v>0.37693276751146698</c:v>
                </c:pt>
                <c:pt idx="8">
                  <c:v>0.40816569131282371</c:v>
                </c:pt>
                <c:pt idx="9">
                  <c:v>0.44464633026611938</c:v>
                </c:pt>
                <c:pt idx="10">
                  <c:v>0.45312564965156743</c:v>
                </c:pt>
                <c:pt idx="11">
                  <c:v>0.47893960043009165</c:v>
                </c:pt>
                <c:pt idx="12">
                  <c:v>0.52416007130267173</c:v>
                </c:pt>
                <c:pt idx="13">
                  <c:v>0.53560840942997634</c:v>
                </c:pt>
                <c:pt idx="14">
                  <c:v>0.563861134320638</c:v>
                </c:pt>
                <c:pt idx="15">
                  <c:v>0.57470428998377354</c:v>
                </c:pt>
                <c:pt idx="16">
                  <c:v>0.58850959528748792</c:v>
                </c:pt>
                <c:pt idx="17">
                  <c:v>0.60422030161220686</c:v>
                </c:pt>
                <c:pt idx="18">
                  <c:v>0.62278233986186837</c:v>
                </c:pt>
                <c:pt idx="19">
                  <c:v>0.64389598061106301</c:v>
                </c:pt>
                <c:pt idx="20">
                  <c:v>0.66633269889703417</c:v>
                </c:pt>
                <c:pt idx="21">
                  <c:v>0.68508315803509867</c:v>
                </c:pt>
                <c:pt idx="22">
                  <c:v>0.70295855265094753</c:v>
                </c:pt>
                <c:pt idx="23">
                  <c:v>0.7221682012174544</c:v>
                </c:pt>
                <c:pt idx="24">
                  <c:v>0.73782175997295829</c:v>
                </c:pt>
                <c:pt idx="25">
                  <c:v>0.75398975836757065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'График-всё'!$A$8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'График-всё'!$C$8:$AB$8</c:f>
              <c:numCache>
                <c:formatCode>_-* #,##0.000\ _₽_-;\-* #,##0.000\ _₽_-;_-* "-"??\ _₽_-;_-@_-</c:formatCode>
                <c:ptCount val="26"/>
                <c:pt idx="0">
                  <c:v>0.45167610597776009</c:v>
                </c:pt>
                <c:pt idx="1">
                  <c:v>0.47687239359465461</c:v>
                </c:pt>
                <c:pt idx="2">
                  <c:v>0.50652474868757458</c:v>
                </c:pt>
                <c:pt idx="3">
                  <c:v>0.48631467035505449</c:v>
                </c:pt>
                <c:pt idx="4">
                  <c:v>0.49669820803197762</c:v>
                </c:pt>
                <c:pt idx="5">
                  <c:v>0.51741281427448782</c:v>
                </c:pt>
                <c:pt idx="6">
                  <c:v>0.51876535327247919</c:v>
                </c:pt>
                <c:pt idx="7">
                  <c:v>0.49598814531294344</c:v>
                </c:pt>
                <c:pt idx="8">
                  <c:v>0.48842340591387812</c:v>
                </c:pt>
                <c:pt idx="9">
                  <c:v>0.52275951113816244</c:v>
                </c:pt>
                <c:pt idx="10">
                  <c:v>0.53711942744515673</c:v>
                </c:pt>
                <c:pt idx="11">
                  <c:v>0.55474338016794378</c:v>
                </c:pt>
                <c:pt idx="12">
                  <c:v>0.64917678637103071</c:v>
                </c:pt>
                <c:pt idx="13">
                  <c:v>0.6434529866490013</c:v>
                </c:pt>
                <c:pt idx="14">
                  <c:v>0.64875962741936499</c:v>
                </c:pt>
                <c:pt idx="15">
                  <c:v>0.65805007819663064</c:v>
                </c:pt>
                <c:pt idx="16">
                  <c:v>0.67167041434887076</c:v>
                </c:pt>
                <c:pt idx="17">
                  <c:v>0.6878709303517716</c:v>
                </c:pt>
                <c:pt idx="18">
                  <c:v>0.70703255158663803</c:v>
                </c:pt>
                <c:pt idx="19">
                  <c:v>0.72879439343879893</c:v>
                </c:pt>
                <c:pt idx="20">
                  <c:v>0.7516144116311736</c:v>
                </c:pt>
                <c:pt idx="21">
                  <c:v>0.7700957927317621</c:v>
                </c:pt>
                <c:pt idx="22">
                  <c:v>0.78834728297988765</c:v>
                </c:pt>
                <c:pt idx="23">
                  <c:v>0.80779657165503793</c:v>
                </c:pt>
                <c:pt idx="24">
                  <c:v>0.82350927609706381</c:v>
                </c:pt>
                <c:pt idx="25">
                  <c:v>0.84052363735656144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'График-всё'!$A$9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'График-всё'!$C$9:$AB$9</c:f>
              <c:numCache>
                <c:formatCode>_-* #,##0.000\ _₽_-;\-* #,##0.000\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0.39234047080196999</c:v>
                </c:pt>
                <c:pt idx="3">
                  <c:v>0.39797660993906231</c:v>
                </c:pt>
                <c:pt idx="4">
                  <c:v>0.40988502674525507</c:v>
                </c:pt>
                <c:pt idx="5">
                  <c:v>0.4328089962789935</c:v>
                </c:pt>
                <c:pt idx="6">
                  <c:v>0.4523541665417527</c:v>
                </c:pt>
                <c:pt idx="7">
                  <c:v>0.47400052595548187</c:v>
                </c:pt>
                <c:pt idx="8">
                  <c:v>0.48651440946469238</c:v>
                </c:pt>
                <c:pt idx="9">
                  <c:v>0.49435706331667562</c:v>
                </c:pt>
                <c:pt idx="10">
                  <c:v>0.52998174913141161</c:v>
                </c:pt>
                <c:pt idx="11">
                  <c:v>0.53417574367382736</c:v>
                </c:pt>
                <c:pt idx="12">
                  <c:v>0.55634997600798231</c:v>
                </c:pt>
                <c:pt idx="13">
                  <c:v>0.58578795597472999</c:v>
                </c:pt>
                <c:pt idx="14">
                  <c:v>0.59524080927602541</c:v>
                </c:pt>
                <c:pt idx="15">
                  <c:v>0.60768139976220614</c:v>
                </c:pt>
                <c:pt idx="16">
                  <c:v>0.62085871767397793</c:v>
                </c:pt>
                <c:pt idx="17">
                  <c:v>0.62608455822796572</c:v>
                </c:pt>
                <c:pt idx="18">
                  <c:v>0.64234533400830929</c:v>
                </c:pt>
                <c:pt idx="19">
                  <c:v>0.6603325751190573</c:v>
                </c:pt>
                <c:pt idx="20">
                  <c:v>0.66937132459779436</c:v>
                </c:pt>
                <c:pt idx="21">
                  <c:v>0.68406390863360822</c:v>
                </c:pt>
                <c:pt idx="22">
                  <c:v>0.69764214369325905</c:v>
                </c:pt>
                <c:pt idx="23">
                  <c:v>0.70148726106420745</c:v>
                </c:pt>
                <c:pt idx="24">
                  <c:v>0.7118915842696153</c:v>
                </c:pt>
                <c:pt idx="25">
                  <c:v>0.7226654669917284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'График-всё'!$A$10</c:f>
              <c:strCache>
                <c:ptCount val="1"/>
                <c:pt idx="0">
                  <c:v>физическая 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'График-всё'!$C$10:$AB$10</c:f>
              <c:numCache>
                <c:formatCode>_-* #,##0.000\ _₽_-;\-* #,##0.000\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0.38302480298700586</c:v>
                </c:pt>
                <c:pt idx="3">
                  <c:v>0.3858192757888706</c:v>
                </c:pt>
                <c:pt idx="4">
                  <c:v>0.40984283653372461</c:v>
                </c:pt>
                <c:pt idx="5">
                  <c:v>0.43580709095336007</c:v>
                </c:pt>
                <c:pt idx="6">
                  <c:v>0.4556705718942341</c:v>
                </c:pt>
                <c:pt idx="7">
                  <c:v>0.47665083618227422</c:v>
                </c:pt>
                <c:pt idx="8">
                  <c:v>0.50483765798384994</c:v>
                </c:pt>
                <c:pt idx="9">
                  <c:v>0.51858757093530761</c:v>
                </c:pt>
                <c:pt idx="10">
                  <c:v>0.53294921096192804</c:v>
                </c:pt>
                <c:pt idx="11">
                  <c:v>0.54514757971121863</c:v>
                </c:pt>
                <c:pt idx="12">
                  <c:v>0.5955180606632553</c:v>
                </c:pt>
                <c:pt idx="13">
                  <c:v>0.60388130371853976</c:v>
                </c:pt>
                <c:pt idx="14">
                  <c:v>0.61602296750446306</c:v>
                </c:pt>
                <c:pt idx="15">
                  <c:v>0.61791528544579633</c:v>
                </c:pt>
                <c:pt idx="16">
                  <c:v>0.62199933769576654</c:v>
                </c:pt>
                <c:pt idx="17">
                  <c:v>0.6442244449293214</c:v>
                </c:pt>
                <c:pt idx="18">
                  <c:v>0.6499162329955428</c:v>
                </c:pt>
                <c:pt idx="19">
                  <c:v>0.65823182199463648</c:v>
                </c:pt>
                <c:pt idx="20">
                  <c:v>0.68567301671256198</c:v>
                </c:pt>
                <c:pt idx="21">
                  <c:v>0.68936355390694803</c:v>
                </c:pt>
                <c:pt idx="22">
                  <c:v>0.69295260193794084</c:v>
                </c:pt>
                <c:pt idx="23">
                  <c:v>0.71578313364971446</c:v>
                </c:pt>
                <c:pt idx="24">
                  <c:v>0.71487000192744055</c:v>
                </c:pt>
                <c:pt idx="25">
                  <c:v>0.71500751502673054</c:v>
                </c:pt>
              </c:numCache>
            </c:numRef>
          </c:val>
          <c:smooth val="0"/>
        </c:ser>
        <c:ser>
          <c:idx val="7"/>
          <c:order val="7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5888"/>
        <c:axId val="206727424"/>
      </c:lineChart>
      <c:catAx>
        <c:axId val="20672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27424"/>
        <c:crosses val="autoZero"/>
        <c:auto val="1"/>
        <c:lblAlgn val="ctr"/>
        <c:lblOffset val="100"/>
        <c:noMultiLvlLbl val="0"/>
      </c:catAx>
      <c:valAx>
        <c:axId val="206727424"/>
        <c:scaling>
          <c:orientation val="minMax"/>
        </c:scaling>
        <c:delete val="0"/>
        <c:axPos val="l"/>
        <c:majorGridlines/>
        <c:numFmt formatCode="_-* #,##0.000\ _₽_-;\-* #,##0.000\ _₽_-;_-* &quot;-&quot;??\ _₽_-;_-@_-" sourceLinked="1"/>
        <c:majorTickMark val="out"/>
        <c:minorTickMark val="none"/>
        <c:tickLblPos val="nextTo"/>
        <c:crossAx val="206725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3.7251664296679886E-2"/>
          <c:w val="0.10321493250801059"/>
          <c:h val="0.9125363103197006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ru-RU"/>
              <a:t>бюджета</a:t>
            </a:r>
            <a:r>
              <a:rPr lang="ru-RU" baseline="0"/>
              <a:t> на НС (тыс. руб), сопост цены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[4]Сценарии!$D$93:$AB$93</c:f>
              <c:numCache>
                <c:formatCode>General</c:formatCode>
                <c:ptCount val="2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65056"/>
        <c:axId val="205128448"/>
      </c:lineChart>
      <c:catAx>
        <c:axId val="20676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28448"/>
        <c:crosses val="autoZero"/>
        <c:auto val="1"/>
        <c:lblAlgn val="ctr"/>
        <c:lblOffset val="100"/>
        <c:noMultiLvlLbl val="0"/>
      </c:catAx>
      <c:valAx>
        <c:axId val="2051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6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Доля расходов в бюджете на НС,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[4]Сценарии!$C$83:$AB$83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f>[4]Сценарии!$C$84:$AB$84</c:f>
              <c:numCache>
                <c:formatCode>General</c:formatCode>
                <c:ptCount val="26"/>
                <c:pt idx="0">
                  <c:v>0.39642323465497098</c:v>
                </c:pt>
                <c:pt idx="1">
                  <c:v>0.39353545619034125</c:v>
                </c:pt>
                <c:pt idx="2">
                  <c:v>0.58492762474099591</c:v>
                </c:pt>
                <c:pt idx="3">
                  <c:v>0.52396606218657549</c:v>
                </c:pt>
                <c:pt idx="4">
                  <c:v>0.51490259672750793</c:v>
                </c:pt>
                <c:pt idx="5">
                  <c:v>0.55390887481328877</c:v>
                </c:pt>
                <c:pt idx="6">
                  <c:v>0.51524261968965213</c:v>
                </c:pt>
                <c:pt idx="7">
                  <c:v>0.59463523701444831</c:v>
                </c:pt>
                <c:pt idx="8">
                  <c:v>0.59220356146509934</c:v>
                </c:pt>
                <c:pt idx="9">
                  <c:v>0.59220356146509934</c:v>
                </c:pt>
                <c:pt idx="10">
                  <c:v>0.59220356146509934</c:v>
                </c:pt>
                <c:pt idx="11">
                  <c:v>0.59220356146509934</c:v>
                </c:pt>
                <c:pt idx="12">
                  <c:v>0.59220356146509934</c:v>
                </c:pt>
                <c:pt idx="13">
                  <c:v>0.59220356146509934</c:v>
                </c:pt>
                <c:pt idx="14">
                  <c:v>0.59220356146509934</c:v>
                </c:pt>
                <c:pt idx="15">
                  <c:v>0.59220356146509934</c:v>
                </c:pt>
                <c:pt idx="16">
                  <c:v>0.59220356146509934</c:v>
                </c:pt>
                <c:pt idx="17">
                  <c:v>0.59220356146509934</c:v>
                </c:pt>
                <c:pt idx="18">
                  <c:v>0.59220356146509934</c:v>
                </c:pt>
                <c:pt idx="19">
                  <c:v>0.59220356146509934</c:v>
                </c:pt>
                <c:pt idx="20">
                  <c:v>0.59220356146509934</c:v>
                </c:pt>
                <c:pt idx="21">
                  <c:v>0.59220356146509934</c:v>
                </c:pt>
                <c:pt idx="22">
                  <c:v>0.59220356146509934</c:v>
                </c:pt>
                <c:pt idx="23">
                  <c:v>0.59220356146509934</c:v>
                </c:pt>
                <c:pt idx="24">
                  <c:v>0.59220356146509934</c:v>
                </c:pt>
                <c:pt idx="25">
                  <c:v>0.59220356146509934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45600"/>
        <c:axId val="205147136"/>
      </c:lineChart>
      <c:catAx>
        <c:axId val="2051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47136"/>
        <c:crosses val="autoZero"/>
        <c:auto val="1"/>
        <c:lblAlgn val="ctr"/>
        <c:lblOffset val="100"/>
        <c:noMultiLvlLbl val="0"/>
      </c:catAx>
      <c:valAx>
        <c:axId val="205147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514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ЖКХ</c:v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#,##0.00_р_._-;\-* #,##0.00_р_._-;_-* "-"??_р_._-;_-@_-</c:formatCode>
                <c:ptCount val="16"/>
                <c:pt idx="0">
                  <c:v>4027674.1750890855</c:v>
                </c:pt>
                <c:pt idx="1">
                  <c:v>4042308.1552694682</c:v>
                </c:pt>
                <c:pt idx="2">
                  <c:v>4047441.1620531436</c:v>
                </c:pt>
                <c:pt idx="3">
                  <c:v>4046419.7154690176</c:v>
                </c:pt>
                <c:pt idx="4">
                  <c:v>4040418.7912554694</c:v>
                </c:pt>
                <c:pt idx="5">
                  <c:v>4095051.8352144524</c:v>
                </c:pt>
                <c:pt idx="6">
                  <c:v>4121806.2449647728</c:v>
                </c:pt>
                <c:pt idx="7">
                  <c:v>4113088.928453702</c:v>
                </c:pt>
                <c:pt idx="8">
                  <c:v>4087487.0624690424</c:v>
                </c:pt>
                <c:pt idx="9">
                  <c:v>4068052.9554086043</c:v>
                </c:pt>
                <c:pt idx="10">
                  <c:v>4041923.7236979939</c:v>
                </c:pt>
                <c:pt idx="11">
                  <c:v>4015716.8189063063</c:v>
                </c:pt>
                <c:pt idx="12">
                  <c:v>3988879.4677728089</c:v>
                </c:pt>
                <c:pt idx="13">
                  <c:v>3962966.8887012945</c:v>
                </c:pt>
                <c:pt idx="14">
                  <c:v>3943230.9957018094</c:v>
                </c:pt>
                <c:pt idx="15">
                  <c:v>3916059.0686440594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184"/>
        <c:axId val="206943360"/>
      </c:lineChart>
      <c:catAx>
        <c:axId val="20692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43360"/>
        <c:crosses val="autoZero"/>
        <c:auto val="1"/>
        <c:lblAlgn val="ctr"/>
        <c:lblOffset val="100"/>
        <c:noMultiLvlLbl val="0"/>
      </c:catAx>
      <c:valAx>
        <c:axId val="206943360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692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#,##0.00_р_._-;\-* #,##0.00_р_._-;_-* "-"??_р_._-;_-@_-</c:formatCode>
                <c:ptCount val="16"/>
                <c:pt idx="0">
                  <c:v>199121.96500985383</c:v>
                </c:pt>
                <c:pt idx="1">
                  <c:v>200263.84327754096</c:v>
                </c:pt>
                <c:pt idx="2">
                  <c:v>201807.31559600635</c:v>
                </c:pt>
                <c:pt idx="3">
                  <c:v>202731.58560465029</c:v>
                </c:pt>
                <c:pt idx="4">
                  <c:v>203022.33740454796</c:v>
                </c:pt>
                <c:pt idx="5">
                  <c:v>198901.35463032534</c:v>
                </c:pt>
                <c:pt idx="6">
                  <c:v>196034.01900401112</c:v>
                </c:pt>
                <c:pt idx="7">
                  <c:v>193438.07280336448</c:v>
                </c:pt>
                <c:pt idx="8">
                  <c:v>191026.98270011513</c:v>
                </c:pt>
                <c:pt idx="9">
                  <c:v>188501.3960733531</c:v>
                </c:pt>
                <c:pt idx="10">
                  <c:v>186118.56288194357</c:v>
                </c:pt>
                <c:pt idx="11">
                  <c:v>183856.06927749945</c:v>
                </c:pt>
                <c:pt idx="12">
                  <c:v>182007.10091354136</c:v>
                </c:pt>
                <c:pt idx="13">
                  <c:v>179750.42162977371</c:v>
                </c:pt>
                <c:pt idx="14">
                  <c:v>176337.8885963363</c:v>
                </c:pt>
                <c:pt idx="15">
                  <c:v>172900.59773727853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#,##0.00_р_._-;\-* #,##0.00_р_._-;_-* "-"??_р_._-;_-@_-</c:formatCode>
                <c:ptCount val="16"/>
                <c:pt idx="0">
                  <c:v>692770.73172267573</c:v>
                </c:pt>
                <c:pt idx="1">
                  <c:v>697261.00919885654</c:v>
                </c:pt>
                <c:pt idx="2">
                  <c:v>695989.22121343948</c:v>
                </c:pt>
                <c:pt idx="3">
                  <c:v>692928.92478317732</c:v>
                </c:pt>
                <c:pt idx="4">
                  <c:v>689133.33621805068</c:v>
                </c:pt>
                <c:pt idx="5">
                  <c:v>686501.11348048889</c:v>
                </c:pt>
                <c:pt idx="6">
                  <c:v>685540.36140214372</c:v>
                </c:pt>
                <c:pt idx="7">
                  <c:v>680439.04408512672</c:v>
                </c:pt>
                <c:pt idx="8">
                  <c:v>675252.82748608314</c:v>
                </c:pt>
                <c:pt idx="9">
                  <c:v>669905.11496562255</c:v>
                </c:pt>
                <c:pt idx="10">
                  <c:v>664722.96075162978</c:v>
                </c:pt>
                <c:pt idx="11">
                  <c:v>659333.54256442352</c:v>
                </c:pt>
                <c:pt idx="12">
                  <c:v>653154.14195316751</c:v>
                </c:pt>
                <c:pt idx="13">
                  <c:v>645793.14750075678</c:v>
                </c:pt>
                <c:pt idx="14">
                  <c:v>638662.21582024638</c:v>
                </c:pt>
                <c:pt idx="15">
                  <c:v>631928.46750845516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#,##0.00_р_._-;\-* #,##0.00_р_._-;_-* "-"??_р_._-;_-@_-</c:formatCode>
                <c:ptCount val="16"/>
                <c:pt idx="0">
                  <c:v>470998.65634834883</c:v>
                </c:pt>
                <c:pt idx="1">
                  <c:v>509955.9852228958</c:v>
                </c:pt>
                <c:pt idx="2">
                  <c:v>515467.65765145048</c:v>
                </c:pt>
                <c:pt idx="3">
                  <c:v>540180.24841071037</c:v>
                </c:pt>
                <c:pt idx="4">
                  <c:v>550175.33315946872</c:v>
                </c:pt>
                <c:pt idx="5">
                  <c:v>558765.30173260183</c:v>
                </c:pt>
                <c:pt idx="6">
                  <c:v>584554.2017978389</c:v>
                </c:pt>
                <c:pt idx="7">
                  <c:v>590623.9518212243</c:v>
                </c:pt>
                <c:pt idx="8">
                  <c:v>598499.1730146365</c:v>
                </c:pt>
                <c:pt idx="9">
                  <c:v>607078.23334280448</c:v>
                </c:pt>
                <c:pt idx="10">
                  <c:v>617070.17027824011</c:v>
                </c:pt>
                <c:pt idx="11">
                  <c:v>627823.11697965395</c:v>
                </c:pt>
                <c:pt idx="12">
                  <c:v>638995.67834097543</c:v>
                </c:pt>
                <c:pt idx="13">
                  <c:v>650408.89069948834</c:v>
                </c:pt>
                <c:pt idx="14">
                  <c:v>661648.63115301728</c:v>
                </c:pt>
                <c:pt idx="15">
                  <c:v>673712.65297240822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#,##0.00_р_._-;\-* #,##0.00_р_._-;_-* "-"??_р_._-;_-@_-</c:formatCode>
                <c:ptCount val="16"/>
                <c:pt idx="0">
                  <c:v>402797.20383026853</c:v>
                </c:pt>
                <c:pt idx="1">
                  <c:v>428476.22809505119</c:v>
                </c:pt>
                <c:pt idx="2">
                  <c:v>436677.12637964013</c:v>
                </c:pt>
                <c:pt idx="3">
                  <c:v>447153.76231730857</c:v>
                </c:pt>
                <c:pt idx="4">
                  <c:v>457529.68523109832</c:v>
                </c:pt>
                <c:pt idx="5">
                  <c:v>448741.52737076621</c:v>
                </c:pt>
                <c:pt idx="6">
                  <c:v>448004.87614458398</c:v>
                </c:pt>
                <c:pt idx="7">
                  <c:v>450161.95179066801</c:v>
                </c:pt>
                <c:pt idx="8">
                  <c:v>454641.94515544263</c:v>
                </c:pt>
                <c:pt idx="9">
                  <c:v>460110.86977817299</c:v>
                </c:pt>
                <c:pt idx="10">
                  <c:v>466619.0478086439</c:v>
                </c:pt>
                <c:pt idx="11">
                  <c:v>473635.10659349564</c:v>
                </c:pt>
                <c:pt idx="12">
                  <c:v>480788.06070741499</c:v>
                </c:pt>
                <c:pt idx="13">
                  <c:v>488110.67340766138</c:v>
                </c:pt>
                <c:pt idx="14">
                  <c:v>495900.12362655776</c:v>
                </c:pt>
                <c:pt idx="15">
                  <c:v>504211.54451874102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#,##0.00_р_._-;\-* #,##0.00_р_._-;_-* "-"??_р_._-;_-@_-</c:formatCode>
                <c:ptCount val="16"/>
                <c:pt idx="0">
                  <c:v>150261.4462069982</c:v>
                </c:pt>
                <c:pt idx="1">
                  <c:v>151749.54942756944</c:v>
                </c:pt>
                <c:pt idx="2">
                  <c:v>161366.12659346787</c:v>
                </c:pt>
                <c:pt idx="3">
                  <c:v>161254.11332730361</c:v>
                </c:pt>
                <c:pt idx="4">
                  <c:v>161628.45526184168</c:v>
                </c:pt>
                <c:pt idx="5">
                  <c:v>168673.90387872682</c:v>
                </c:pt>
                <c:pt idx="6">
                  <c:v>169460.3851427288</c:v>
                </c:pt>
                <c:pt idx="7">
                  <c:v>171022.23931642302</c:v>
                </c:pt>
                <c:pt idx="8">
                  <c:v>172435.61032362471</c:v>
                </c:pt>
                <c:pt idx="9">
                  <c:v>171293.71981008441</c:v>
                </c:pt>
                <c:pt idx="10">
                  <c:v>172897.77888038411</c:v>
                </c:pt>
                <c:pt idx="11">
                  <c:v>174519.77272470522</c:v>
                </c:pt>
                <c:pt idx="12">
                  <c:v>173582.82399817574</c:v>
                </c:pt>
                <c:pt idx="13">
                  <c:v>175297.6996460658</c:v>
                </c:pt>
                <c:pt idx="14">
                  <c:v>176947.86398883353</c:v>
                </c:pt>
                <c:pt idx="15">
                  <c:v>176024.02415056908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#,##0.00_р_._-;\-* #,##0.00_р_._-;_-* "-"??_р_._-;_-@_-</c:formatCode>
                <c:ptCount val="16"/>
                <c:pt idx="0">
                  <c:v>33210.674505214498</c:v>
                </c:pt>
                <c:pt idx="1">
                  <c:v>33906.492530920586</c:v>
                </c:pt>
                <c:pt idx="2">
                  <c:v>34562.995901193288</c:v>
                </c:pt>
                <c:pt idx="3">
                  <c:v>35052.163001730834</c:v>
                </c:pt>
                <c:pt idx="4">
                  <c:v>36921.295568810223</c:v>
                </c:pt>
                <c:pt idx="5">
                  <c:v>37067.379537135377</c:v>
                </c:pt>
                <c:pt idx="6">
                  <c:v>37388.711318978705</c:v>
                </c:pt>
                <c:pt idx="7">
                  <c:v>37056.769231985905</c:v>
                </c:pt>
                <c:pt idx="8">
                  <c:v>36797.508643453199</c:v>
                </c:pt>
                <c:pt idx="9">
                  <c:v>37568.683711195568</c:v>
                </c:pt>
                <c:pt idx="10">
                  <c:v>37271.369661542507</c:v>
                </c:pt>
                <c:pt idx="11">
                  <c:v>37051.189477140426</c:v>
                </c:pt>
                <c:pt idx="12">
                  <c:v>37894.045401481642</c:v>
                </c:pt>
                <c:pt idx="13">
                  <c:v>37633.735804549193</c:v>
                </c:pt>
                <c:pt idx="14">
                  <c:v>37430.515750173276</c:v>
                </c:pt>
                <c:pt idx="15">
                  <c:v>38273.218515241504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3776"/>
        <c:axId val="207645312"/>
      </c:lineChart>
      <c:catAx>
        <c:axId val="20764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45312"/>
        <c:crosses val="autoZero"/>
        <c:auto val="1"/>
        <c:lblAlgn val="ctr"/>
        <c:lblOffset val="100"/>
        <c:noMultiLvlLbl val="0"/>
      </c:catAx>
      <c:valAx>
        <c:axId val="207645312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764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роста ФЗП ,</a:t>
            </a:r>
            <a:r>
              <a:rPr lang="ru-RU" baseline="0"/>
              <a:t> сопоставимые цены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#,##0.00_р_._-;\-* #,##0.00_р_._-;_-* "-"??_р_._-;_-@_-</c:formatCode>
                <c:ptCount val="16"/>
                <c:pt idx="0">
                  <c:v>736575.42397803569</c:v>
                </c:pt>
                <c:pt idx="1">
                  <c:v>740799.36516459123</c:v>
                </c:pt>
                <c:pt idx="2">
                  <c:v>746508.84968738479</c:v>
                </c:pt>
                <c:pt idx="3">
                  <c:v>749927.83248746616</c:v>
                </c:pt>
                <c:pt idx="4">
                  <c:v>751003.35738132417</c:v>
                </c:pt>
                <c:pt idx="5">
                  <c:v>735759.36039696808</c:v>
                </c:pt>
                <c:pt idx="6">
                  <c:v>725152.75075179315</c:v>
                </c:pt>
                <c:pt idx="7">
                  <c:v>715550.04231492709</c:v>
                </c:pt>
                <c:pt idx="8">
                  <c:v>706631.13819020009</c:v>
                </c:pt>
                <c:pt idx="9">
                  <c:v>697288.69804147794</c:v>
                </c:pt>
                <c:pt idx="10">
                  <c:v>688474.31953660259</c:v>
                </c:pt>
                <c:pt idx="11">
                  <c:v>680105.09123043064</c:v>
                </c:pt>
                <c:pt idx="12">
                  <c:v>673265.54112586542</c:v>
                </c:pt>
                <c:pt idx="13">
                  <c:v>664917.82067151286</c:v>
                </c:pt>
                <c:pt idx="14">
                  <c:v>652294.46208915417</c:v>
                </c:pt>
                <c:pt idx="15">
                  <c:v>639579.5214158789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#,##0.00_р_._-;\-* #,##0.00_р_._-;_-* "-"??_р_._-;_-@_-</c:formatCode>
                <c:ptCount val="16"/>
                <c:pt idx="0">
                  <c:v>1813041.7101441955</c:v>
                </c:pt>
                <c:pt idx="1">
                  <c:v>1824793.1597676419</c:v>
                </c:pt>
                <c:pt idx="2">
                  <c:v>1821464.7791671974</c:v>
                </c:pt>
                <c:pt idx="3">
                  <c:v>1813455.7152454671</c:v>
                </c:pt>
                <c:pt idx="4">
                  <c:v>1803522.3273755594</c:v>
                </c:pt>
                <c:pt idx="5">
                  <c:v>1796633.5698183193</c:v>
                </c:pt>
                <c:pt idx="6">
                  <c:v>1794119.1974417376</c:v>
                </c:pt>
                <c:pt idx="7">
                  <c:v>1780768.6030114074</c:v>
                </c:pt>
                <c:pt idx="8">
                  <c:v>1767195.8197205677</c:v>
                </c:pt>
                <c:pt idx="9">
                  <c:v>1753200.3874520229</c:v>
                </c:pt>
                <c:pt idx="10">
                  <c:v>1739638.2357788344</c:v>
                </c:pt>
                <c:pt idx="11">
                  <c:v>1725533.656125885</c:v>
                </c:pt>
                <c:pt idx="12">
                  <c:v>1709361.6232456297</c:v>
                </c:pt>
                <c:pt idx="13">
                  <c:v>1690097.2557438819</c:v>
                </c:pt>
                <c:pt idx="14">
                  <c:v>1671434.9826758425</c:v>
                </c:pt>
                <c:pt idx="15">
                  <c:v>1653812.1732876161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#,##0.00_р_._-;\-* #,##0.00_р_._-;_-* "-"??_р_._-;_-@_-</c:formatCode>
                <c:ptCount val="16"/>
                <c:pt idx="0">
                  <c:v>1542697.6801084252</c:v>
                </c:pt>
                <c:pt idx="1">
                  <c:v>1670297.5788935614</c:v>
                </c:pt>
                <c:pt idx="2">
                  <c:v>1688350.378311232</c:v>
                </c:pt>
                <c:pt idx="3">
                  <c:v>1769293.4041987248</c:v>
                </c:pt>
                <c:pt idx="4">
                  <c:v>1802031.0645860033</c:v>
                </c:pt>
                <c:pt idx="5">
                  <c:v>1830166.4412189592</c:v>
                </c:pt>
                <c:pt idx="6">
                  <c:v>1914634.7847417158</c:v>
                </c:pt>
                <c:pt idx="7">
                  <c:v>1934515.4981019453</c:v>
                </c:pt>
                <c:pt idx="8">
                  <c:v>1960309.8083439518</c:v>
                </c:pt>
                <c:pt idx="9">
                  <c:v>1988409.456373492</c:v>
                </c:pt>
                <c:pt idx="10">
                  <c:v>2021136.8064886609</c:v>
                </c:pt>
                <c:pt idx="11">
                  <c:v>2056356.7497029616</c:v>
                </c:pt>
                <c:pt idx="12">
                  <c:v>2092951.0886902728</c:v>
                </c:pt>
                <c:pt idx="13">
                  <c:v>2130333.6501705344</c:v>
                </c:pt>
                <c:pt idx="14">
                  <c:v>2167148.0259420355</c:v>
                </c:pt>
                <c:pt idx="15">
                  <c:v>2206662.2330904035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#,##0.00_р_._-;\-* #,##0.00_р_._-;_-* "-"??_р_._-;_-@_-</c:formatCode>
                <c:ptCount val="16"/>
                <c:pt idx="0">
                  <c:v>399302.67053366342</c:v>
                </c:pt>
                <c:pt idx="1">
                  <c:v>424758.91220595455</c:v>
                </c:pt>
                <c:pt idx="2">
                  <c:v>432888.66225057299</c:v>
                </c:pt>
                <c:pt idx="3">
                  <c:v>443274.40641249815</c:v>
                </c:pt>
                <c:pt idx="4">
                  <c:v>453560.31130292412</c:v>
                </c:pt>
                <c:pt idx="5">
                  <c:v>444848.39654946246</c:v>
                </c:pt>
                <c:pt idx="6">
                  <c:v>444118.13626197935</c:v>
                </c:pt>
                <c:pt idx="7">
                  <c:v>446256.49784402113</c:v>
                </c:pt>
                <c:pt idx="8">
                  <c:v>450697.62429057265</c:v>
                </c:pt>
                <c:pt idx="9">
                  <c:v>456119.10235953098</c:v>
                </c:pt>
                <c:pt idx="10">
                  <c:v>462570.81762260554</c:v>
                </c:pt>
                <c:pt idx="11">
                  <c:v>469526.00743716309</c:v>
                </c:pt>
                <c:pt idx="12">
                  <c:v>476616.90492287709</c:v>
                </c:pt>
                <c:pt idx="13">
                  <c:v>483875.98909398826</c:v>
                </c:pt>
                <c:pt idx="14">
                  <c:v>491597.86065818364</c:v>
                </c:pt>
                <c:pt idx="15">
                  <c:v>499837.17445336212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#,##0.00_р_._-;\-* #,##0.00_р_._-;_-* "-"??_р_._-;_-@_-</c:formatCode>
                <c:ptCount val="16"/>
                <c:pt idx="0">
                  <c:v>263222.27627401927</c:v>
                </c:pt>
                <c:pt idx="1">
                  <c:v>265829.07879680238</c:v>
                </c:pt>
                <c:pt idx="2">
                  <c:v>282675.03226969432</c:v>
                </c:pt>
                <c:pt idx="3">
                  <c:v>282478.81169790484</c:v>
                </c:pt>
                <c:pt idx="4">
                  <c:v>283134.56963582721</c:v>
                </c:pt>
                <c:pt idx="5">
                  <c:v>295476.51808049605</c:v>
                </c:pt>
                <c:pt idx="6">
                  <c:v>296854.24599263322</c:v>
                </c:pt>
                <c:pt idx="7">
                  <c:v>299590.24262507283</c:v>
                </c:pt>
                <c:pt idx="8">
                  <c:v>302066.13210388727</c:v>
                </c:pt>
                <c:pt idx="9">
                  <c:v>300065.81181004603</c:v>
                </c:pt>
                <c:pt idx="10">
                  <c:v>302875.74137228797</c:v>
                </c:pt>
                <c:pt idx="11">
                  <c:v>305717.08838831831</c:v>
                </c:pt>
                <c:pt idx="12">
                  <c:v>304075.77730836638</c:v>
                </c:pt>
                <c:pt idx="13">
                  <c:v>307079.83112894971</c:v>
                </c:pt>
                <c:pt idx="14">
                  <c:v>309970.52615081961</c:v>
                </c:pt>
                <c:pt idx="15">
                  <c:v>308352.17872186174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#,##0.00_р_._-;\-* #,##0.00_р_._-;_-* "-"??_р_._-;_-@_-</c:formatCode>
                <c:ptCount val="16"/>
                <c:pt idx="0">
                  <c:v>310936.14723354991</c:v>
                </c:pt>
                <c:pt idx="1">
                  <c:v>317450.76879158954</c:v>
                </c:pt>
                <c:pt idx="2">
                  <c:v>323597.30545908131</c:v>
                </c:pt>
                <c:pt idx="3">
                  <c:v>328177.15021865314</c:v>
                </c:pt>
                <c:pt idx="4">
                  <c:v>345676.97181924013</c:v>
                </c:pt>
                <c:pt idx="5">
                  <c:v>347044.68828270677</c:v>
                </c:pt>
                <c:pt idx="6">
                  <c:v>350053.16877033922</c:v>
                </c:pt>
                <c:pt idx="7">
                  <c:v>346945.34891506954</c:v>
                </c:pt>
                <c:pt idx="8">
                  <c:v>344518.0122310404</c:v>
                </c:pt>
                <c:pt idx="9">
                  <c:v>351738.16683430609</c:v>
                </c:pt>
                <c:pt idx="10">
                  <c:v>348954.55323732807</c:v>
                </c:pt>
                <c:pt idx="11">
                  <c:v>346893.10825750971</c:v>
                </c:pt>
                <c:pt idx="12">
                  <c:v>354784.37748621753</c:v>
                </c:pt>
                <c:pt idx="13">
                  <c:v>352347.21942291514</c:v>
                </c:pt>
                <c:pt idx="14">
                  <c:v>350444.56427695247</c:v>
                </c:pt>
                <c:pt idx="15">
                  <c:v>358334.39954639971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2176"/>
        <c:axId val="207569280"/>
      </c:lineChart>
      <c:catAx>
        <c:axId val="20768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69280"/>
        <c:crosses val="autoZero"/>
        <c:auto val="1"/>
        <c:lblAlgn val="ctr"/>
        <c:lblOffset val="100"/>
        <c:noMultiLvlLbl val="0"/>
      </c:catAx>
      <c:valAx>
        <c:axId val="207569280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768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</a:t>
            </a:r>
            <a:r>
              <a:rPr lang="ru-RU" baseline="0"/>
              <a:t> рост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#,##0.00_р_._-;\-* #,##0.00_р_._-;_-* "-"??_р_._-;_-@_-</c:formatCode>
                <c:ptCount val="16"/>
                <c:pt idx="0">
                  <c:v>736575.42397803569</c:v>
                </c:pt>
                <c:pt idx="1">
                  <c:v>740799.36516459123</c:v>
                </c:pt>
                <c:pt idx="2">
                  <c:v>746508.84968738479</c:v>
                </c:pt>
                <c:pt idx="3">
                  <c:v>749927.83248746616</c:v>
                </c:pt>
                <c:pt idx="4">
                  <c:v>751003.35738132417</c:v>
                </c:pt>
                <c:pt idx="5">
                  <c:v>735759.36039696808</c:v>
                </c:pt>
                <c:pt idx="6">
                  <c:v>725152.75075179315</c:v>
                </c:pt>
                <c:pt idx="7">
                  <c:v>715550.04231492709</c:v>
                </c:pt>
                <c:pt idx="8">
                  <c:v>706631.13819020009</c:v>
                </c:pt>
                <c:pt idx="9">
                  <c:v>697288.69804147794</c:v>
                </c:pt>
                <c:pt idx="10">
                  <c:v>688474.31953660259</c:v>
                </c:pt>
                <c:pt idx="11">
                  <c:v>680105.09123043064</c:v>
                </c:pt>
                <c:pt idx="12">
                  <c:v>673265.54112586542</c:v>
                </c:pt>
                <c:pt idx="13">
                  <c:v>664917.82067151286</c:v>
                </c:pt>
                <c:pt idx="14">
                  <c:v>652294.46208915417</c:v>
                </c:pt>
                <c:pt idx="15">
                  <c:v>639579.5214158789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90272"/>
        <c:axId val="205191808"/>
      </c:lineChart>
      <c:catAx>
        <c:axId val="20519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91808"/>
        <c:crosses val="autoZero"/>
        <c:auto val="1"/>
        <c:lblAlgn val="ctr"/>
        <c:lblOffset val="100"/>
        <c:noMultiLvlLbl val="0"/>
      </c:catAx>
      <c:valAx>
        <c:axId val="205191808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519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 роста ЗП, дошкольное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'ГИПЕР-Пульт'!$C$49:$R$49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59200"/>
        <c:axId val="207060992"/>
      </c:lineChart>
      <c:catAx>
        <c:axId val="20705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60992"/>
        <c:crosses val="autoZero"/>
        <c:auto val="1"/>
        <c:lblAlgn val="ctr"/>
        <c:lblOffset val="100"/>
        <c:noMultiLvlLbl val="0"/>
      </c:catAx>
      <c:valAx>
        <c:axId val="207060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0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#,##0.00_р_._-;\-* #,##0.00_р_._-;_-* "-"??_р_._-;_-@_-</c:formatCode>
                <c:ptCount val="16"/>
                <c:pt idx="0">
                  <c:v>1813041.7101441955</c:v>
                </c:pt>
                <c:pt idx="1">
                  <c:v>1824793.1597676419</c:v>
                </c:pt>
                <c:pt idx="2">
                  <c:v>1821464.7791671974</c:v>
                </c:pt>
                <c:pt idx="3">
                  <c:v>1813455.7152454671</c:v>
                </c:pt>
                <c:pt idx="4">
                  <c:v>1803522.3273755594</c:v>
                </c:pt>
                <c:pt idx="5">
                  <c:v>1796633.5698183193</c:v>
                </c:pt>
                <c:pt idx="6">
                  <c:v>1794119.1974417376</c:v>
                </c:pt>
                <c:pt idx="7">
                  <c:v>1780768.6030114074</c:v>
                </c:pt>
                <c:pt idx="8">
                  <c:v>1767195.8197205677</c:v>
                </c:pt>
                <c:pt idx="9">
                  <c:v>1753200.3874520229</c:v>
                </c:pt>
                <c:pt idx="10">
                  <c:v>1739638.2357788344</c:v>
                </c:pt>
                <c:pt idx="11">
                  <c:v>1725533.656125885</c:v>
                </c:pt>
                <c:pt idx="12">
                  <c:v>1709361.6232456297</c:v>
                </c:pt>
                <c:pt idx="13">
                  <c:v>1690097.2557438819</c:v>
                </c:pt>
                <c:pt idx="14">
                  <c:v>1671434.9826758425</c:v>
                </c:pt>
                <c:pt idx="15">
                  <c:v>1653812.1732876161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8544"/>
        <c:axId val="207086720"/>
      </c:lineChart>
      <c:catAx>
        <c:axId val="20706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86720"/>
        <c:crosses val="autoZero"/>
        <c:auto val="1"/>
        <c:lblAlgn val="ctr"/>
        <c:lblOffset val="100"/>
        <c:noMultiLvlLbl val="0"/>
      </c:catAx>
      <c:valAx>
        <c:axId val="207086720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706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</a:t>
            </a:r>
            <a:r>
              <a:rPr lang="ru-RU" baseline="0"/>
              <a:t> роста ЗП,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'ГИПЕР-Пульт'!$C$72:$R$72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4496"/>
        <c:axId val="207436032"/>
      </c:lineChart>
      <c:catAx>
        <c:axId val="20743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36032"/>
        <c:crosses val="autoZero"/>
        <c:auto val="1"/>
        <c:lblAlgn val="ctr"/>
        <c:lblOffset val="100"/>
        <c:noMultiLvlLbl val="0"/>
      </c:catAx>
      <c:valAx>
        <c:axId val="2074360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3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больницы</a:t>
            </a:r>
          </a:p>
        </c:rich>
      </c:tx>
      <c:layout>
        <c:manualLayout>
          <c:xMode val="edge"/>
          <c:yMode val="edge"/>
          <c:x val="0.3007292213473316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#,##0.00_р_._-;\-* #,##0.00_р_._-;_-* "-"??_р_._-;_-@_-</c:formatCode>
                <c:ptCount val="16"/>
                <c:pt idx="0">
                  <c:v>1542697.6801084252</c:v>
                </c:pt>
                <c:pt idx="1">
                  <c:v>1670297.5788935614</c:v>
                </c:pt>
                <c:pt idx="2">
                  <c:v>1688350.378311232</c:v>
                </c:pt>
                <c:pt idx="3">
                  <c:v>1769293.4041987248</c:v>
                </c:pt>
                <c:pt idx="4">
                  <c:v>1802031.0645860033</c:v>
                </c:pt>
                <c:pt idx="5">
                  <c:v>1830166.4412189592</c:v>
                </c:pt>
                <c:pt idx="6">
                  <c:v>1914634.7847417158</c:v>
                </c:pt>
                <c:pt idx="7">
                  <c:v>1934515.4981019453</c:v>
                </c:pt>
                <c:pt idx="8">
                  <c:v>1960309.8083439518</c:v>
                </c:pt>
                <c:pt idx="9">
                  <c:v>1988409.456373492</c:v>
                </c:pt>
                <c:pt idx="10">
                  <c:v>2021136.8064886609</c:v>
                </c:pt>
                <c:pt idx="11">
                  <c:v>2056356.7497029616</c:v>
                </c:pt>
                <c:pt idx="12">
                  <c:v>2092951.0886902728</c:v>
                </c:pt>
                <c:pt idx="13">
                  <c:v>2130333.6501705344</c:v>
                </c:pt>
                <c:pt idx="14">
                  <c:v>2167148.0259420355</c:v>
                </c:pt>
                <c:pt idx="15">
                  <c:v>2206662.2330904035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6128"/>
        <c:axId val="207457664"/>
      </c:lineChart>
      <c:catAx>
        <c:axId val="20745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57664"/>
        <c:crosses val="autoZero"/>
        <c:auto val="1"/>
        <c:lblAlgn val="ctr"/>
        <c:lblOffset val="100"/>
        <c:noMultiLvlLbl val="0"/>
      </c:catAx>
      <c:valAx>
        <c:axId val="207457664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745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</a:t>
            </a:r>
            <a:r>
              <a:rPr lang="ru-RU" baseline="0"/>
              <a:t> роста ЗП, 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'ГИПЕР-Пульт'!$C$90:$R$90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9568"/>
        <c:axId val="207491840"/>
      </c:lineChart>
      <c:catAx>
        <c:axId val="2074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91840"/>
        <c:crosses val="autoZero"/>
        <c:auto val="1"/>
        <c:lblAlgn val="ctr"/>
        <c:lblOffset val="100"/>
        <c:noMultiLvlLbl val="0"/>
      </c:catAx>
      <c:valAx>
        <c:axId val="207491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поликлиника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#,##0.00_р_._-;\-* #,##0.00_р_._-;_-* "-"??_р_._-;_-@_-</c:formatCode>
                <c:ptCount val="16"/>
                <c:pt idx="0">
                  <c:v>399302.67053366342</c:v>
                </c:pt>
                <c:pt idx="1">
                  <c:v>424758.91220595455</c:v>
                </c:pt>
                <c:pt idx="2">
                  <c:v>432888.66225057299</c:v>
                </c:pt>
                <c:pt idx="3">
                  <c:v>443274.40641249815</c:v>
                </c:pt>
                <c:pt idx="4">
                  <c:v>453560.31130292412</c:v>
                </c:pt>
                <c:pt idx="5">
                  <c:v>444848.39654946246</c:v>
                </c:pt>
                <c:pt idx="6">
                  <c:v>444118.13626197935</c:v>
                </c:pt>
                <c:pt idx="7">
                  <c:v>446256.49784402113</c:v>
                </c:pt>
                <c:pt idx="8">
                  <c:v>450697.62429057265</c:v>
                </c:pt>
                <c:pt idx="9">
                  <c:v>456119.10235953098</c:v>
                </c:pt>
                <c:pt idx="10">
                  <c:v>462570.81762260554</c:v>
                </c:pt>
                <c:pt idx="11">
                  <c:v>469526.00743716309</c:v>
                </c:pt>
                <c:pt idx="12">
                  <c:v>476616.90492287709</c:v>
                </c:pt>
                <c:pt idx="13">
                  <c:v>483875.98909398826</c:v>
                </c:pt>
                <c:pt idx="14">
                  <c:v>491597.86065818364</c:v>
                </c:pt>
                <c:pt idx="15">
                  <c:v>499837.17445336212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11936"/>
        <c:axId val="207513472"/>
      </c:lineChart>
      <c:catAx>
        <c:axId val="2075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13472"/>
        <c:crosses val="autoZero"/>
        <c:auto val="1"/>
        <c:lblAlgn val="ctr"/>
        <c:lblOffset val="100"/>
        <c:noMultiLvlLbl val="0"/>
      </c:catAx>
      <c:valAx>
        <c:axId val="207513472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75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'ГИПЕР-Пульт'!$C$109:$R$109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29856"/>
        <c:axId val="207531392"/>
      </c:lineChart>
      <c:catAx>
        <c:axId val="20752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31392"/>
        <c:crosses val="autoZero"/>
        <c:auto val="1"/>
        <c:lblAlgn val="ctr"/>
        <c:lblOffset val="100"/>
        <c:noMultiLvlLbl val="0"/>
      </c:catAx>
      <c:valAx>
        <c:axId val="207531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529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#,##0.00_р_._-;\-* #,##0.00_р_._-;_-* "-"??_р_._-;_-@_-</c:formatCode>
                <c:ptCount val="16"/>
                <c:pt idx="0">
                  <c:v>263222.27627401927</c:v>
                </c:pt>
                <c:pt idx="1">
                  <c:v>265829.07879680238</c:v>
                </c:pt>
                <c:pt idx="2">
                  <c:v>282675.03226969432</c:v>
                </c:pt>
                <c:pt idx="3">
                  <c:v>282478.81169790484</c:v>
                </c:pt>
                <c:pt idx="4">
                  <c:v>283134.56963582721</c:v>
                </c:pt>
                <c:pt idx="5">
                  <c:v>295476.51808049605</c:v>
                </c:pt>
                <c:pt idx="6">
                  <c:v>296854.24599263322</c:v>
                </c:pt>
                <c:pt idx="7">
                  <c:v>299590.24262507283</c:v>
                </c:pt>
                <c:pt idx="8">
                  <c:v>302066.13210388727</c:v>
                </c:pt>
                <c:pt idx="9">
                  <c:v>300065.81181004603</c:v>
                </c:pt>
                <c:pt idx="10">
                  <c:v>302875.74137228797</c:v>
                </c:pt>
                <c:pt idx="11">
                  <c:v>305717.08838831831</c:v>
                </c:pt>
                <c:pt idx="12">
                  <c:v>304075.77730836638</c:v>
                </c:pt>
                <c:pt idx="13">
                  <c:v>307079.83112894971</c:v>
                </c:pt>
                <c:pt idx="14">
                  <c:v>309970.52615081961</c:v>
                </c:pt>
                <c:pt idx="15">
                  <c:v>308352.17872186174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9504"/>
        <c:axId val="208163584"/>
      </c:lineChart>
      <c:catAx>
        <c:axId val="20814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63584"/>
        <c:crosses val="autoZero"/>
        <c:auto val="1"/>
        <c:lblAlgn val="ctr"/>
        <c:lblOffset val="100"/>
        <c:noMultiLvlLbl val="0"/>
      </c:catAx>
      <c:valAx>
        <c:axId val="208163584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814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'ГИПЕР-Пульт'!$C$127:$R$127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91872"/>
        <c:axId val="208193408"/>
      </c:lineChart>
      <c:catAx>
        <c:axId val="2081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93408"/>
        <c:crosses val="autoZero"/>
        <c:auto val="1"/>
        <c:lblAlgn val="ctr"/>
        <c:lblOffset val="100"/>
        <c:noMultiLvlLbl val="0"/>
      </c:catAx>
      <c:valAx>
        <c:axId val="208193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19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</a:t>
            </a:r>
            <a:r>
              <a:rPr lang="ru-RU" baseline="0"/>
              <a:t> рост,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#,##0.00_р_._-;\-* #,##0.00_р_._-;_-* "-"??_р_._-;_-@_-</c:formatCode>
                <c:ptCount val="16"/>
                <c:pt idx="0">
                  <c:v>310936.14723354991</c:v>
                </c:pt>
                <c:pt idx="1">
                  <c:v>317450.76879158954</c:v>
                </c:pt>
                <c:pt idx="2">
                  <c:v>323597.30545908131</c:v>
                </c:pt>
                <c:pt idx="3">
                  <c:v>328177.15021865314</c:v>
                </c:pt>
                <c:pt idx="4">
                  <c:v>345676.97181924013</c:v>
                </c:pt>
                <c:pt idx="5">
                  <c:v>347044.68828270677</c:v>
                </c:pt>
                <c:pt idx="6">
                  <c:v>350053.16877033922</c:v>
                </c:pt>
                <c:pt idx="7">
                  <c:v>346945.34891506954</c:v>
                </c:pt>
                <c:pt idx="8">
                  <c:v>344518.0122310404</c:v>
                </c:pt>
                <c:pt idx="9">
                  <c:v>351738.16683430609</c:v>
                </c:pt>
                <c:pt idx="10">
                  <c:v>348954.55323732807</c:v>
                </c:pt>
                <c:pt idx="11">
                  <c:v>346893.10825750971</c:v>
                </c:pt>
                <c:pt idx="12">
                  <c:v>354784.37748621753</c:v>
                </c:pt>
                <c:pt idx="13">
                  <c:v>352347.21942291514</c:v>
                </c:pt>
                <c:pt idx="14">
                  <c:v>350444.56427695247</c:v>
                </c:pt>
                <c:pt idx="15">
                  <c:v>358334.39954639971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3888"/>
        <c:axId val="208215424"/>
      </c:lineChart>
      <c:catAx>
        <c:axId val="20821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15424"/>
        <c:crosses val="autoZero"/>
        <c:auto val="1"/>
        <c:lblAlgn val="ctr"/>
        <c:lblOffset val="100"/>
        <c:noMultiLvlLbl val="0"/>
      </c:catAx>
      <c:valAx>
        <c:axId val="208215424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821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физ-ра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7424"/>
        <c:axId val="208249216"/>
      </c:lineChart>
      <c:catAx>
        <c:axId val="20824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216"/>
        <c:crosses val="autoZero"/>
        <c:auto val="1"/>
        <c:lblAlgn val="ctr"/>
        <c:lblOffset val="100"/>
        <c:noMultiLvlLbl val="0"/>
      </c:catAx>
      <c:valAx>
        <c:axId val="208249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24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#,##0.00_р_._-;\-* #,##0.00_р_._-;_-* "-"??_р_._-;_-@_-</c:formatCode>
                <c:ptCount val="16"/>
                <c:pt idx="0">
                  <c:v>4027674.1750890855</c:v>
                </c:pt>
                <c:pt idx="1">
                  <c:v>4042308.1552694682</c:v>
                </c:pt>
                <c:pt idx="2">
                  <c:v>4047441.1620531436</c:v>
                </c:pt>
                <c:pt idx="3">
                  <c:v>4046419.7154690176</c:v>
                </c:pt>
                <c:pt idx="4">
                  <c:v>4040418.7912554694</c:v>
                </c:pt>
                <c:pt idx="5">
                  <c:v>4095051.8352144524</c:v>
                </c:pt>
                <c:pt idx="6">
                  <c:v>4121806.2449647728</c:v>
                </c:pt>
                <c:pt idx="7">
                  <c:v>4113088.928453702</c:v>
                </c:pt>
                <c:pt idx="8">
                  <c:v>4087487.0624690424</c:v>
                </c:pt>
                <c:pt idx="9">
                  <c:v>4068052.9554086043</c:v>
                </c:pt>
                <c:pt idx="10">
                  <c:v>4041923.7236979939</c:v>
                </c:pt>
                <c:pt idx="11">
                  <c:v>4015716.8189063063</c:v>
                </c:pt>
                <c:pt idx="12">
                  <c:v>3988879.4677728089</c:v>
                </c:pt>
                <c:pt idx="13">
                  <c:v>3962966.8887012945</c:v>
                </c:pt>
                <c:pt idx="14">
                  <c:v>3943230.9957018094</c:v>
                </c:pt>
                <c:pt idx="15">
                  <c:v>3916059.0686440594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23328"/>
        <c:axId val="208324864"/>
      </c:lineChart>
      <c:catAx>
        <c:axId val="20832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24864"/>
        <c:crosses val="autoZero"/>
        <c:auto val="1"/>
        <c:lblAlgn val="ctr"/>
        <c:lblOffset val="100"/>
        <c:noMultiLvlLbl val="0"/>
      </c:catAx>
      <c:valAx>
        <c:axId val="208324864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83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'ГИПЕР-Пульт'!$C$30:$R$30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1360"/>
        <c:axId val="206912896"/>
      </c:lineChart>
      <c:catAx>
        <c:axId val="2069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12896"/>
        <c:crosses val="autoZero"/>
        <c:auto val="1"/>
        <c:lblAlgn val="ctr"/>
        <c:lblOffset val="100"/>
        <c:noMultiLvlLbl val="0"/>
      </c:catAx>
      <c:valAx>
        <c:axId val="206912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91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#,##0.00_р_._-;\-* #,##0.00_р_._-;_-* "-"??_р_._-;_-@_-</c:formatCode>
                <c:ptCount val="16"/>
                <c:pt idx="0">
                  <c:v>199121.96500985383</c:v>
                </c:pt>
                <c:pt idx="1">
                  <c:v>200263.84327754096</c:v>
                </c:pt>
                <c:pt idx="2">
                  <c:v>201807.31559600635</c:v>
                </c:pt>
                <c:pt idx="3">
                  <c:v>202731.58560465029</c:v>
                </c:pt>
                <c:pt idx="4">
                  <c:v>203022.33740454796</c:v>
                </c:pt>
                <c:pt idx="5">
                  <c:v>198901.35463032534</c:v>
                </c:pt>
                <c:pt idx="6">
                  <c:v>196034.01900401112</c:v>
                </c:pt>
                <c:pt idx="7">
                  <c:v>193438.07280336448</c:v>
                </c:pt>
                <c:pt idx="8">
                  <c:v>191026.98270011513</c:v>
                </c:pt>
                <c:pt idx="9">
                  <c:v>188501.3960733531</c:v>
                </c:pt>
                <c:pt idx="10">
                  <c:v>186118.56288194357</c:v>
                </c:pt>
                <c:pt idx="11">
                  <c:v>183856.06927749945</c:v>
                </c:pt>
                <c:pt idx="12">
                  <c:v>182007.10091354136</c:v>
                </c:pt>
                <c:pt idx="13">
                  <c:v>179750.42162977371</c:v>
                </c:pt>
                <c:pt idx="14">
                  <c:v>176337.8885963363</c:v>
                </c:pt>
                <c:pt idx="15">
                  <c:v>172900.59773727853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60672"/>
        <c:axId val="208294656"/>
      </c:lineChart>
      <c:catAx>
        <c:axId val="20726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94656"/>
        <c:crosses val="autoZero"/>
        <c:auto val="1"/>
        <c:lblAlgn val="ctr"/>
        <c:lblOffset val="100"/>
        <c:noMultiLvlLbl val="0"/>
      </c:catAx>
      <c:valAx>
        <c:axId val="208294656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7260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Коэф-ты роста тарифов, дошкольное</a:t>
            </a:r>
            <a:endParaRPr lang="ru-RU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23503477690288713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'ГИПЕР-Пульт'!$C$48:$R$48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92448"/>
        <c:axId val="207193984"/>
      </c:lineChart>
      <c:catAx>
        <c:axId val="20719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93984"/>
        <c:crosses val="autoZero"/>
        <c:auto val="1"/>
        <c:lblAlgn val="ctr"/>
        <c:lblOffset val="100"/>
        <c:noMultiLvlLbl val="0"/>
      </c:catAx>
      <c:valAx>
        <c:axId val="207193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19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общее образование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#,##0.00_р_._-;\-* #,##0.00_р_._-;_-* "-"??_р_._-;_-@_-</c:formatCode>
                <c:ptCount val="16"/>
                <c:pt idx="0">
                  <c:v>692770.73172267573</c:v>
                </c:pt>
                <c:pt idx="1">
                  <c:v>697261.00919885654</c:v>
                </c:pt>
                <c:pt idx="2">
                  <c:v>695989.22121343948</c:v>
                </c:pt>
                <c:pt idx="3">
                  <c:v>692928.92478317732</c:v>
                </c:pt>
                <c:pt idx="4">
                  <c:v>689133.33621805068</c:v>
                </c:pt>
                <c:pt idx="5">
                  <c:v>686501.11348048889</c:v>
                </c:pt>
                <c:pt idx="6">
                  <c:v>685540.36140214372</c:v>
                </c:pt>
                <c:pt idx="7">
                  <c:v>680439.04408512672</c:v>
                </c:pt>
                <c:pt idx="8">
                  <c:v>675252.82748608314</c:v>
                </c:pt>
                <c:pt idx="9">
                  <c:v>669905.11496562255</c:v>
                </c:pt>
                <c:pt idx="10">
                  <c:v>664722.96075162978</c:v>
                </c:pt>
                <c:pt idx="11">
                  <c:v>659333.54256442352</c:v>
                </c:pt>
                <c:pt idx="12">
                  <c:v>653154.14195316751</c:v>
                </c:pt>
                <c:pt idx="13">
                  <c:v>645793.14750075678</c:v>
                </c:pt>
                <c:pt idx="14">
                  <c:v>638662.21582024638</c:v>
                </c:pt>
                <c:pt idx="15">
                  <c:v>631928.46750845516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0912"/>
        <c:axId val="207592448"/>
      </c:lineChart>
      <c:catAx>
        <c:axId val="2075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92448"/>
        <c:crosses val="autoZero"/>
        <c:auto val="1"/>
        <c:lblAlgn val="ctr"/>
        <c:lblOffset val="100"/>
        <c:noMultiLvlLbl val="0"/>
      </c:catAx>
      <c:valAx>
        <c:axId val="207592448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759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</a:t>
            </a:r>
            <a:r>
              <a:rPr lang="ru-RU"/>
              <a:t>оста тарифов,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'ГИПЕР-Пульт'!$C$71:$R$71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3056"/>
        <c:axId val="207303040"/>
      </c:lineChart>
      <c:catAx>
        <c:axId val="20729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03040"/>
        <c:crosses val="autoZero"/>
        <c:auto val="1"/>
        <c:lblAlgn val="ctr"/>
        <c:lblOffset val="100"/>
        <c:noMultiLvlLbl val="0"/>
      </c:catAx>
      <c:valAx>
        <c:axId val="2073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293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#,##0.00_р_._-;\-* #,##0.00_р_._-;_-* "-"??_р_._-;_-@_-</c:formatCode>
                <c:ptCount val="16"/>
                <c:pt idx="0">
                  <c:v>470998.65634834883</c:v>
                </c:pt>
                <c:pt idx="1">
                  <c:v>509955.9852228958</c:v>
                </c:pt>
                <c:pt idx="2">
                  <c:v>515467.65765145048</c:v>
                </c:pt>
                <c:pt idx="3">
                  <c:v>540180.24841071037</c:v>
                </c:pt>
                <c:pt idx="4">
                  <c:v>550175.33315946872</c:v>
                </c:pt>
                <c:pt idx="5">
                  <c:v>558765.30173260183</c:v>
                </c:pt>
                <c:pt idx="6">
                  <c:v>584554.2017978389</c:v>
                </c:pt>
                <c:pt idx="7">
                  <c:v>590623.9518212243</c:v>
                </c:pt>
                <c:pt idx="8">
                  <c:v>598499.1730146365</c:v>
                </c:pt>
                <c:pt idx="9">
                  <c:v>607078.23334280448</c:v>
                </c:pt>
                <c:pt idx="10">
                  <c:v>617070.17027824011</c:v>
                </c:pt>
                <c:pt idx="11">
                  <c:v>627823.11697965395</c:v>
                </c:pt>
                <c:pt idx="12">
                  <c:v>638995.67834097543</c:v>
                </c:pt>
                <c:pt idx="13">
                  <c:v>650408.89069948834</c:v>
                </c:pt>
                <c:pt idx="14">
                  <c:v>661648.63115301728</c:v>
                </c:pt>
                <c:pt idx="15">
                  <c:v>673712.65297240822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19040"/>
        <c:axId val="207320576"/>
      </c:lineChart>
      <c:catAx>
        <c:axId val="2073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20576"/>
        <c:crosses val="autoZero"/>
        <c:auto val="1"/>
        <c:lblAlgn val="ctr"/>
        <c:lblOffset val="100"/>
        <c:noMultiLvlLbl val="0"/>
      </c:catAx>
      <c:valAx>
        <c:axId val="207320576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731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</a:t>
            </a:r>
            <a:r>
              <a:rPr lang="ru-RU" baseline="0"/>
              <a:t>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'ГИПЕР-Пульт'!$C$89:$R$89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41504"/>
        <c:axId val="208743040"/>
      </c:lineChart>
      <c:catAx>
        <c:axId val="2087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43040"/>
        <c:crosses val="autoZero"/>
        <c:auto val="1"/>
        <c:lblAlgn val="ctr"/>
        <c:lblOffset val="100"/>
        <c:noMultiLvlLbl val="0"/>
      </c:catAx>
      <c:valAx>
        <c:axId val="20874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#,##0.00_р_._-;\-* #,##0.00_р_._-;_-* "-"??_р_._-;_-@_-</c:formatCode>
                <c:ptCount val="16"/>
                <c:pt idx="0">
                  <c:v>402797.20383026853</c:v>
                </c:pt>
                <c:pt idx="1">
                  <c:v>428476.22809505119</c:v>
                </c:pt>
                <c:pt idx="2">
                  <c:v>436677.12637964013</c:v>
                </c:pt>
                <c:pt idx="3">
                  <c:v>447153.76231730857</c:v>
                </c:pt>
                <c:pt idx="4">
                  <c:v>457529.68523109832</c:v>
                </c:pt>
                <c:pt idx="5">
                  <c:v>448741.52737076621</c:v>
                </c:pt>
                <c:pt idx="6">
                  <c:v>448004.87614458398</c:v>
                </c:pt>
                <c:pt idx="7">
                  <c:v>450161.95179066801</c:v>
                </c:pt>
                <c:pt idx="8">
                  <c:v>454641.94515544263</c:v>
                </c:pt>
                <c:pt idx="9">
                  <c:v>460110.86977817299</c:v>
                </c:pt>
                <c:pt idx="10">
                  <c:v>466619.0478086439</c:v>
                </c:pt>
                <c:pt idx="11">
                  <c:v>473635.10659349564</c:v>
                </c:pt>
                <c:pt idx="12">
                  <c:v>480788.06070741499</c:v>
                </c:pt>
                <c:pt idx="13">
                  <c:v>488110.67340766138</c:v>
                </c:pt>
                <c:pt idx="14">
                  <c:v>495900.12362655776</c:v>
                </c:pt>
                <c:pt idx="15">
                  <c:v>504211.54451874102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3136"/>
        <c:axId val="208764928"/>
      </c:lineChart>
      <c:catAx>
        <c:axId val="208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64928"/>
        <c:crosses val="autoZero"/>
        <c:auto val="1"/>
        <c:lblAlgn val="ctr"/>
        <c:lblOffset val="100"/>
        <c:noMultiLvlLbl val="0"/>
      </c:catAx>
      <c:valAx>
        <c:axId val="208764928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8763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тарифов,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'ГИПЕР-Пульт'!$C$108:$R$108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2480"/>
        <c:axId val="208790656"/>
      </c:lineChart>
      <c:catAx>
        <c:axId val="2087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0656"/>
        <c:crosses val="autoZero"/>
        <c:auto val="1"/>
        <c:lblAlgn val="ctr"/>
        <c:lblOffset val="100"/>
        <c:noMultiLvlLbl val="0"/>
      </c:catAx>
      <c:valAx>
        <c:axId val="208790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7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#,##0.00_р_._-;\-* #,##0.00_р_._-;_-* "-"??_р_._-;_-@_-</c:formatCode>
                <c:ptCount val="16"/>
                <c:pt idx="0">
                  <c:v>150261.4462069982</c:v>
                </c:pt>
                <c:pt idx="1">
                  <c:v>151749.54942756944</c:v>
                </c:pt>
                <c:pt idx="2">
                  <c:v>161366.12659346787</c:v>
                </c:pt>
                <c:pt idx="3">
                  <c:v>161254.11332730361</c:v>
                </c:pt>
                <c:pt idx="4">
                  <c:v>161628.45526184168</c:v>
                </c:pt>
                <c:pt idx="5">
                  <c:v>168673.90387872682</c:v>
                </c:pt>
                <c:pt idx="6">
                  <c:v>169460.3851427288</c:v>
                </c:pt>
                <c:pt idx="7">
                  <c:v>171022.23931642302</c:v>
                </c:pt>
                <c:pt idx="8">
                  <c:v>172435.61032362471</c:v>
                </c:pt>
                <c:pt idx="9">
                  <c:v>171293.71981008441</c:v>
                </c:pt>
                <c:pt idx="10">
                  <c:v>172897.77888038411</c:v>
                </c:pt>
                <c:pt idx="11">
                  <c:v>174519.77272470522</c:v>
                </c:pt>
                <c:pt idx="12">
                  <c:v>173582.82399817574</c:v>
                </c:pt>
                <c:pt idx="13">
                  <c:v>175297.6996460658</c:v>
                </c:pt>
                <c:pt idx="14">
                  <c:v>176947.86398883353</c:v>
                </c:pt>
                <c:pt idx="15">
                  <c:v>176024.02415056908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92736"/>
        <c:axId val="208694272"/>
      </c:lineChart>
      <c:catAx>
        <c:axId val="20869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94272"/>
        <c:crosses val="autoZero"/>
        <c:auto val="1"/>
        <c:lblAlgn val="ctr"/>
        <c:lblOffset val="100"/>
        <c:noMultiLvlLbl val="0"/>
      </c:catAx>
      <c:valAx>
        <c:axId val="208694272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869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'ГИПЕР-Пульт'!$C$126:$R$126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26656"/>
        <c:axId val="208728448"/>
      </c:lineChart>
      <c:catAx>
        <c:axId val="20872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28448"/>
        <c:crosses val="autoZero"/>
        <c:auto val="1"/>
        <c:lblAlgn val="ctr"/>
        <c:lblOffset val="100"/>
        <c:noMultiLvlLbl val="0"/>
      </c:catAx>
      <c:valAx>
        <c:axId val="208728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2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физ-ра</a:t>
            </a:r>
          </a:p>
        </c:rich>
      </c:tx>
      <c:layout>
        <c:manualLayout>
          <c:xMode val="edge"/>
          <c:yMode val="edge"/>
          <c:x val="0.23406255468066492"/>
          <c:y val="5.09259259259259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#,##0.00_р_._-;\-* #,##0.00_р_._-;_-* "-"??_р_._-;_-@_-</c:formatCode>
                <c:ptCount val="16"/>
                <c:pt idx="0">
                  <c:v>33210.674505214498</c:v>
                </c:pt>
                <c:pt idx="1">
                  <c:v>33906.492530920586</c:v>
                </c:pt>
                <c:pt idx="2">
                  <c:v>34562.995901193288</c:v>
                </c:pt>
                <c:pt idx="3">
                  <c:v>35052.163001730834</c:v>
                </c:pt>
                <c:pt idx="4">
                  <c:v>36921.295568810223</c:v>
                </c:pt>
                <c:pt idx="5">
                  <c:v>37067.379537135377</c:v>
                </c:pt>
                <c:pt idx="6">
                  <c:v>37388.711318978705</c:v>
                </c:pt>
                <c:pt idx="7">
                  <c:v>37056.769231985905</c:v>
                </c:pt>
                <c:pt idx="8">
                  <c:v>36797.508643453199</c:v>
                </c:pt>
                <c:pt idx="9">
                  <c:v>37568.683711195568</c:v>
                </c:pt>
                <c:pt idx="10">
                  <c:v>37271.369661542507</c:v>
                </c:pt>
                <c:pt idx="11">
                  <c:v>37051.189477140426</c:v>
                </c:pt>
                <c:pt idx="12">
                  <c:v>37894.045401481642</c:v>
                </c:pt>
                <c:pt idx="13">
                  <c:v>37633.735804549193</c:v>
                </c:pt>
                <c:pt idx="14">
                  <c:v>37430.515750173276</c:v>
                </c:pt>
                <c:pt idx="15">
                  <c:v>38273.218515241504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8176"/>
        <c:axId val="208819712"/>
      </c:lineChart>
      <c:catAx>
        <c:axId val="20881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19712"/>
        <c:crosses val="autoZero"/>
        <c:auto val="1"/>
        <c:lblAlgn val="ctr"/>
        <c:lblOffset val="100"/>
        <c:noMultiLvlLbl val="0"/>
      </c:catAx>
      <c:valAx>
        <c:axId val="208819712"/>
        <c:scaling>
          <c:orientation val="minMax"/>
        </c:scaling>
        <c:delete val="0"/>
        <c:axPos val="l"/>
        <c:majorGridlines/>
        <c:numFmt formatCode="_-* #,##0.00_р_._-;\-* #,##0.00_р_._-;_-* &quot;-&quot;??_р_._-;_-@_-" sourceLinked="1"/>
        <c:majorTickMark val="out"/>
        <c:minorTickMark val="none"/>
        <c:tickLblPos val="nextTo"/>
        <c:crossAx val="20881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6192"/>
        <c:axId val="208857728"/>
      </c:lineChart>
      <c:catAx>
        <c:axId val="2088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57728"/>
        <c:crosses val="autoZero"/>
        <c:auto val="1"/>
        <c:lblAlgn val="ctr"/>
        <c:lblOffset val="100"/>
        <c:noMultiLvlLbl val="0"/>
      </c:catAx>
      <c:valAx>
        <c:axId val="208857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85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Графики_ЗП!$B$5:$J$5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Графики_ЗП!$B$6:$J$6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1.1844630085476713</c:v>
                </c:pt>
                <c:pt idx="2">
                  <c:v>1.3797026728432153</c:v>
                </c:pt>
                <c:pt idx="3">
                  <c:v>1.7038745566258993</c:v>
                </c:pt>
                <c:pt idx="4">
                  <c:v>1.7667577642961902</c:v>
                </c:pt>
                <c:pt idx="5">
                  <c:v>2.0405481363750901</c:v>
                </c:pt>
                <c:pt idx="6">
                  <c:v>2.0674639324456163</c:v>
                </c:pt>
                <c:pt idx="7">
                  <c:v>2.3258969240013183</c:v>
                </c:pt>
                <c:pt idx="8">
                  <c:v>3.1011958986684243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1408"/>
        <c:axId val="207763328"/>
      </c:lineChart>
      <c:catAx>
        <c:axId val="20776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3328"/>
        <c:crosses val="autoZero"/>
        <c:auto val="1"/>
        <c:lblAlgn val="ctr"/>
        <c:lblOffset val="100"/>
        <c:noMultiLvlLbl val="0"/>
      </c:catAx>
      <c:valAx>
        <c:axId val="20776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Общее образование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Графики_ЗП!$B$60:$J$60</c:f>
              <c:numCache>
                <c:formatCode>General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Графики_ЗП!$B$61:$J$61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1.1052023121387284</c:v>
                </c:pt>
                <c:pt idx="2">
                  <c:v>1.2751445086705202</c:v>
                </c:pt>
                <c:pt idx="3">
                  <c:v>1.5805086705202311</c:v>
                </c:pt>
                <c:pt idx="4">
                  <c:v>1.7351445086705204</c:v>
                </c:pt>
                <c:pt idx="5">
                  <c:v>1.8267514450867055</c:v>
                </c:pt>
                <c:pt idx="6">
                  <c:v>1.8497109826589599</c:v>
                </c:pt>
                <c:pt idx="7">
                  <c:v>2.5433526011560699</c:v>
                </c:pt>
                <c:pt idx="8">
                  <c:v>3.9306358381502897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76768"/>
        <c:axId val="207266944"/>
      </c:lineChart>
      <c:catAx>
        <c:axId val="2077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266944"/>
        <c:crosses val="autoZero"/>
        <c:auto val="1"/>
        <c:lblAlgn val="ctr"/>
        <c:lblOffset val="100"/>
        <c:noMultiLvlLbl val="0"/>
      </c:catAx>
      <c:valAx>
        <c:axId val="207266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7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Графики_ЗП!$B$97:$J$97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Графики_ЗП!$B$98:$J$98</c:f>
              <c:numCache>
                <c:formatCode>0.00</c:formatCode>
                <c:ptCount val="9"/>
                <c:pt idx="0">
                  <c:v>1</c:v>
                </c:pt>
                <c:pt idx="1">
                  <c:v>1.0386538461538461</c:v>
                </c:pt>
                <c:pt idx="2">
                  <c:v>1.0642435897435898</c:v>
                </c:pt>
                <c:pt idx="3">
                  <c:v>1.3066282051282052</c:v>
                </c:pt>
                <c:pt idx="4">
                  <c:v>1.363576923076923</c:v>
                </c:pt>
                <c:pt idx="5">
                  <c:v>1.3813846153846154</c:v>
                </c:pt>
                <c:pt idx="6">
                  <c:v>1.5384615384615388</c:v>
                </c:pt>
                <c:pt idx="7">
                  <c:v>1.666666666666667</c:v>
                </c:pt>
                <c:pt idx="8">
                  <c:v>1.7948717948717952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35168"/>
        <c:axId val="208949632"/>
      </c:lineChart>
      <c:catAx>
        <c:axId val="20893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49632"/>
        <c:crosses val="autoZero"/>
        <c:auto val="1"/>
        <c:lblAlgn val="ctr"/>
        <c:lblOffset val="100"/>
        <c:noMultiLvlLbl val="0"/>
      </c:catAx>
      <c:valAx>
        <c:axId val="208949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893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Графики_ЗП!$B$121:$J$121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Графики_ЗП!$B$122:$J$122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2.3793742245789353</c:v>
                </c:pt>
                <c:pt idx="7">
                  <c:v>2.7192848280902115</c:v>
                </c:pt>
                <c:pt idx="8">
                  <c:v>3.2291507333571263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10400"/>
        <c:axId val="207912320"/>
      </c:lineChart>
      <c:catAx>
        <c:axId val="20791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12320"/>
        <c:crosses val="autoZero"/>
        <c:auto val="1"/>
        <c:lblAlgn val="ctr"/>
        <c:lblOffset val="100"/>
        <c:noMultiLvlLbl val="0"/>
      </c:catAx>
      <c:valAx>
        <c:axId val="207912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1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Графики_ЗП!$B$146:$J$146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Графики_ЗП!$B$147:$J$147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2.5493295263345739</c:v>
                </c:pt>
                <c:pt idx="7">
                  <c:v>3.0591954316014887</c:v>
                </c:pt>
                <c:pt idx="8">
                  <c:v>3.9089719403796797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42400"/>
        <c:axId val="207944320"/>
      </c:lineChart>
      <c:catAx>
        <c:axId val="20794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44320"/>
        <c:crosses val="autoZero"/>
        <c:auto val="1"/>
        <c:lblAlgn val="ctr"/>
        <c:lblOffset val="100"/>
        <c:noMultiLvlLbl val="0"/>
      </c:catAx>
      <c:valAx>
        <c:axId val="20794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4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Графики_ЗП!$B$171:$J$171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Графики_ЗП!$B$172:$J$172</c:f>
              <c:numCache>
                <c:formatCode>0.00</c:formatCode>
                <c:ptCount val="9"/>
                <c:pt idx="0">
                  <c:v>1</c:v>
                </c:pt>
                <c:pt idx="1">
                  <c:v>1.067764729805297</c:v>
                </c:pt>
                <c:pt idx="2">
                  <c:v>1.1439852235948009</c:v>
                </c:pt>
                <c:pt idx="3">
                  <c:v>1.4400216901360714</c:v>
                </c:pt>
                <c:pt idx="4">
                  <c:v>1.5021097046413499</c:v>
                </c:pt>
                <c:pt idx="5">
                  <c:v>1.5310185891244297</c:v>
                </c:pt>
                <c:pt idx="6">
                  <c:v>1.6945418806025783</c:v>
                </c:pt>
                <c:pt idx="7">
                  <c:v>1.8639960686628363</c:v>
                </c:pt>
                <c:pt idx="8">
                  <c:v>2.0334502567230941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86688"/>
        <c:axId val="207988608"/>
      </c:lineChart>
      <c:catAx>
        <c:axId val="20798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88608"/>
        <c:crosses val="autoZero"/>
        <c:auto val="1"/>
        <c:lblAlgn val="ctr"/>
        <c:lblOffset val="100"/>
        <c:noMultiLvlLbl val="0"/>
      </c:catAx>
      <c:valAx>
        <c:axId val="207988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 кумул индекс роста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5120"/>
        <c:axId val="209286656"/>
      </c:lineChart>
      <c:catAx>
        <c:axId val="2092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86656"/>
        <c:crosses val="autoZero"/>
        <c:auto val="1"/>
        <c:lblAlgn val="ctr"/>
        <c:lblOffset val="100"/>
        <c:noMultiLvlLbl val="0"/>
      </c:catAx>
      <c:valAx>
        <c:axId val="2092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Графики_ЗП!$K$64:$AA$64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Графики_ЗП!$K$65:$AA$65</c:f>
              <c:numCache>
                <c:formatCode>General</c:formatCode>
                <c:ptCount val="17"/>
                <c:pt idx="0">
                  <c:v>5.9474999999999998</c:v>
                </c:pt>
                <c:pt idx="1">
                  <c:v>5.6999999999999993</c:v>
                </c:pt>
                <c:pt idx="2">
                  <c:v>5.5049999999999999</c:v>
                </c:pt>
                <c:pt idx="3">
                  <c:v>5.34</c:v>
                </c:pt>
                <c:pt idx="4">
                  <c:v>5.2350000000000003</c:v>
                </c:pt>
                <c:pt idx="5">
                  <c:v>5.0549999999999997</c:v>
                </c:pt>
                <c:pt idx="6">
                  <c:v>4.8899999999999997</c:v>
                </c:pt>
                <c:pt idx="7">
                  <c:v>4.8149999999999995</c:v>
                </c:pt>
                <c:pt idx="8">
                  <c:v>4.7324999999999999</c:v>
                </c:pt>
                <c:pt idx="9">
                  <c:v>4.6049999999999995</c:v>
                </c:pt>
                <c:pt idx="10">
                  <c:v>4.6049999999999995</c:v>
                </c:pt>
                <c:pt idx="11">
                  <c:v>4.5</c:v>
                </c:pt>
                <c:pt idx="12">
                  <c:v>4.4399999999999995</c:v>
                </c:pt>
                <c:pt idx="13">
                  <c:v>4.3650000000000002</c:v>
                </c:pt>
                <c:pt idx="14">
                  <c:v>4.3650000000000002</c:v>
                </c:pt>
                <c:pt idx="15">
                  <c:v>4.3125</c:v>
                </c:pt>
                <c:pt idx="16">
                  <c:v>5.202</c:v>
                </c:pt>
              </c:numCache>
            </c:numRef>
          </c:val>
          <c:smooth val="0"/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Графики_ЗП!$K$66:$AA$66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00864"/>
        <c:axId val="209335424"/>
      </c:lineChart>
      <c:catAx>
        <c:axId val="2093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35424"/>
        <c:crosses val="autoZero"/>
        <c:auto val="1"/>
        <c:lblAlgn val="ctr"/>
        <c:lblOffset val="100"/>
        <c:noMultiLvlLbl val="0"/>
      </c:catAx>
      <c:valAx>
        <c:axId val="2093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0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инфляции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инфл1-пессимизм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</c:ser>
        <c:ser>
          <c:idx val="1"/>
          <c:order val="1"/>
          <c:tx>
            <c:v>инфл2 реализм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</c:ser>
        <c:ser>
          <c:idx val="2"/>
          <c:order val="2"/>
          <c:tx>
            <c:v>инфл3 -оптимизм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49248"/>
        <c:axId val="209351040"/>
      </c:lineChart>
      <c:catAx>
        <c:axId val="2093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51040"/>
        <c:crosses val="autoZero"/>
        <c:auto val="1"/>
        <c:lblAlgn val="ctr"/>
        <c:lblOffset val="100"/>
        <c:noMultiLvlLbl val="0"/>
      </c:catAx>
      <c:valAx>
        <c:axId val="20935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6112"/>
        <c:axId val="209461632"/>
      </c:lineChart>
      <c:catAx>
        <c:axId val="20938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61632"/>
        <c:crosses val="autoZero"/>
        <c:auto val="1"/>
        <c:lblAlgn val="ctr"/>
        <c:lblOffset val="100"/>
        <c:noMultiLvlLbl val="0"/>
      </c:catAx>
      <c:valAx>
        <c:axId val="20946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равен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4896"/>
        <c:axId val="209510784"/>
      </c:lineChart>
      <c:catAx>
        <c:axId val="20950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10784"/>
        <c:crosses val="autoZero"/>
        <c:auto val="1"/>
        <c:lblAlgn val="ctr"/>
        <c:lblOffset val="100"/>
        <c:noMultiLvlLbl val="0"/>
      </c:catAx>
      <c:valAx>
        <c:axId val="20951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0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ниже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29088"/>
        <c:axId val="209543168"/>
      </c:lineChart>
      <c:catAx>
        <c:axId val="20952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43168"/>
        <c:crosses val="autoZero"/>
        <c:auto val="1"/>
        <c:lblAlgn val="ctr"/>
        <c:lblOffset val="100"/>
        <c:noMultiLvlLbl val="0"/>
      </c:catAx>
      <c:valAx>
        <c:axId val="2095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2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12" Type="http://schemas.openxmlformats.org/officeDocument/2006/relationships/chart" Target="../charts/chart62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11" Type="http://schemas.openxmlformats.org/officeDocument/2006/relationships/chart" Target="../charts/chart61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9</xdr:row>
      <xdr:rowOff>9525</xdr:rowOff>
    </xdr:from>
    <xdr:to>
      <xdr:col>16</xdr:col>
      <xdr:colOff>504826</xdr:colOff>
      <xdr:row>30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40</xdr:row>
      <xdr:rowOff>85724</xdr:rowOff>
    </xdr:from>
    <xdr:to>
      <xdr:col>12</xdr:col>
      <xdr:colOff>552450</xdr:colOff>
      <xdr:row>62</xdr:row>
      <xdr:rowOff>76199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69</xdr:row>
      <xdr:rowOff>0</xdr:rowOff>
    </xdr:from>
    <xdr:to>
      <xdr:col>15</xdr:col>
      <xdr:colOff>9524</xdr:colOff>
      <xdr:row>91</xdr:row>
      <xdr:rowOff>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98</xdr:row>
      <xdr:rowOff>0</xdr:rowOff>
    </xdr:from>
    <xdr:to>
      <xdr:col>15</xdr:col>
      <xdr:colOff>9525</xdr:colOff>
      <xdr:row>120</xdr:row>
      <xdr:rowOff>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15</xdr:col>
      <xdr:colOff>9525</xdr:colOff>
      <xdr:row>148</xdr:row>
      <xdr:rowOff>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47626</xdr:colOff>
      <xdr:row>154</xdr:row>
      <xdr:rowOff>38100</xdr:rowOff>
    </xdr:from>
    <xdr:to>
      <xdr:col>15</xdr:col>
      <xdr:colOff>28576</xdr:colOff>
      <xdr:row>176</xdr:row>
      <xdr:rowOff>95250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190499</xdr:rowOff>
    </xdr:from>
    <xdr:to>
      <xdr:col>15</xdr:col>
      <xdr:colOff>367665</xdr:colOff>
      <xdr:row>44</xdr:row>
      <xdr:rowOff>85724</xdr:rowOff>
    </xdr:to>
    <xdr:pic>
      <xdr:nvPicPr>
        <xdr:cNvPr id="1027" name="Picture 3" descr="http://me-forum.ru/upload/iblock/51d/51d0cbd901ede5fa7a82ba889c715b88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705349"/>
          <a:ext cx="9349740" cy="38957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283366</xdr:colOff>
      <xdr:row>24</xdr:row>
      <xdr:rowOff>48414</xdr:rowOff>
    </xdr:from>
    <xdr:to>
      <xdr:col>59</xdr:col>
      <xdr:colOff>488156</xdr:colOff>
      <xdr:row>41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404812</xdr:colOff>
      <xdr:row>41</xdr:row>
      <xdr:rowOff>154781</xdr:rowOff>
    </xdr:from>
    <xdr:to>
      <xdr:col>54</xdr:col>
      <xdr:colOff>488156</xdr:colOff>
      <xdr:row>60</xdr:row>
      <xdr:rowOff>154781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511969</xdr:colOff>
      <xdr:row>62</xdr:row>
      <xdr:rowOff>-1</xdr:rowOff>
    </xdr:from>
    <xdr:to>
      <xdr:col>58</xdr:col>
      <xdr:colOff>428624</xdr:colOff>
      <xdr:row>76</xdr:row>
      <xdr:rowOff>178594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559594</xdr:colOff>
      <xdr:row>78</xdr:row>
      <xdr:rowOff>95250</xdr:rowOff>
    </xdr:from>
    <xdr:to>
      <xdr:col>58</xdr:col>
      <xdr:colOff>542925</xdr:colOff>
      <xdr:row>91</xdr:row>
      <xdr:rowOff>228600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595313</xdr:colOff>
      <xdr:row>92</xdr:row>
      <xdr:rowOff>1</xdr:rowOff>
    </xdr:from>
    <xdr:to>
      <xdr:col>59</xdr:col>
      <xdr:colOff>100013</xdr:colOff>
      <xdr:row>108</xdr:row>
      <xdr:rowOff>142875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488157</xdr:colOff>
      <xdr:row>110</xdr:row>
      <xdr:rowOff>59530</xdr:rowOff>
    </xdr:from>
    <xdr:to>
      <xdr:col>59</xdr:col>
      <xdr:colOff>123826</xdr:colOff>
      <xdr:row>123</xdr:row>
      <xdr:rowOff>-1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156</xdr:row>
      <xdr:rowOff>0</xdr:rowOff>
    </xdr:from>
    <xdr:to>
      <xdr:col>58</xdr:col>
      <xdr:colOff>171450</xdr:colOff>
      <xdr:row>174</xdr:row>
      <xdr:rowOff>95252</xdr:rowOff>
    </xdr:to>
    <xdr:graphicFrame macro="">
      <xdr:nvGraphicFramePr>
        <xdr:cNvPr id="18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47625</xdr:colOff>
      <xdr:row>47</xdr:row>
      <xdr:rowOff>161924</xdr:rowOff>
    </xdr:from>
    <xdr:to>
      <xdr:col>30</xdr:col>
      <xdr:colOff>25362</xdr:colOff>
      <xdr:row>66</xdr:row>
      <xdr:rowOff>74081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2114549</xdr:colOff>
      <xdr:row>10</xdr:row>
      <xdr:rowOff>95249</xdr:rowOff>
    </xdr:from>
    <xdr:to>
      <xdr:col>12</xdr:col>
      <xdr:colOff>1028699</xdr:colOff>
      <xdr:row>29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866775</xdr:colOff>
      <xdr:row>34</xdr:row>
      <xdr:rowOff>47625</xdr:rowOff>
    </xdr:from>
    <xdr:to>
      <xdr:col>11</xdr:col>
      <xdr:colOff>390525</xdr:colOff>
      <xdr:row>58</xdr:row>
      <xdr:rowOff>114300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1838324</xdr:colOff>
      <xdr:row>63</xdr:row>
      <xdr:rowOff>80962</xdr:rowOff>
    </xdr:from>
    <xdr:to>
      <xdr:col>7</xdr:col>
      <xdr:colOff>1733549</xdr:colOff>
      <xdr:row>75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2190749</xdr:colOff>
      <xdr:row>92</xdr:row>
      <xdr:rowOff>61911</xdr:rowOff>
    </xdr:from>
    <xdr:to>
      <xdr:col>10</xdr:col>
      <xdr:colOff>571500</xdr:colOff>
      <xdr:row>116</xdr:row>
      <xdr:rowOff>28574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14</xdr:row>
      <xdr:rowOff>85725</xdr:rowOff>
    </xdr:from>
    <xdr:to>
      <xdr:col>21</xdr:col>
      <xdr:colOff>304800</xdr:colOff>
      <xdr:row>34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159543</xdr:colOff>
      <xdr:row>3</xdr:row>
      <xdr:rowOff>2</xdr:rowOff>
    </xdr:from>
    <xdr:to>
      <xdr:col>26</xdr:col>
      <xdr:colOff>404813</xdr:colOff>
      <xdr:row>26</xdr:row>
      <xdr:rowOff>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13</xdr:col>
      <xdr:colOff>495300</xdr:colOff>
      <xdr:row>26</xdr:row>
      <xdr:rowOff>59533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180975</xdr:rowOff>
    </xdr:from>
    <xdr:to>
      <xdr:col>12</xdr:col>
      <xdr:colOff>573882</xdr:colOff>
      <xdr:row>25</xdr:row>
      <xdr:rowOff>4763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30</xdr:col>
      <xdr:colOff>104775</xdr:colOff>
      <xdr:row>25</xdr:row>
      <xdr:rowOff>97631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26</xdr:row>
      <xdr:rowOff>28574</xdr:rowOff>
    </xdr:from>
    <xdr:to>
      <xdr:col>19</xdr:col>
      <xdr:colOff>550068</xdr:colOff>
      <xdr:row>48</xdr:row>
      <xdr:rowOff>57149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8</xdr:col>
      <xdr:colOff>19050</xdr:colOff>
      <xdr:row>15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2</xdr:row>
      <xdr:rowOff>104775</xdr:rowOff>
    </xdr:from>
    <xdr:to>
      <xdr:col>15</xdr:col>
      <xdr:colOff>561975</xdr:colOff>
      <xdr:row>15</xdr:row>
      <xdr:rowOff>95250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17</xdr:row>
      <xdr:rowOff>171450</xdr:rowOff>
    </xdr:from>
    <xdr:to>
      <xdr:col>7</xdr:col>
      <xdr:colOff>561975</xdr:colOff>
      <xdr:row>32</xdr:row>
      <xdr:rowOff>57150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561975</xdr:colOff>
      <xdr:row>18</xdr:row>
      <xdr:rowOff>104775</xdr:rowOff>
    </xdr:from>
    <xdr:to>
      <xdr:col>16</xdr:col>
      <xdr:colOff>257175</xdr:colOff>
      <xdr:row>32</xdr:row>
      <xdr:rowOff>180975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314325</xdr:colOff>
      <xdr:row>35</xdr:row>
      <xdr:rowOff>76200</xdr:rowOff>
    </xdr:from>
    <xdr:to>
      <xdr:col>8</xdr:col>
      <xdr:colOff>9525</xdr:colOff>
      <xdr:row>49</xdr:row>
      <xdr:rowOff>152400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304800</xdr:colOff>
      <xdr:row>50</xdr:row>
      <xdr:rowOff>76200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276225</xdr:colOff>
      <xdr:row>51</xdr:row>
      <xdr:rowOff>0</xdr:rowOff>
    </xdr:from>
    <xdr:to>
      <xdr:col>7</xdr:col>
      <xdr:colOff>581025</xdr:colOff>
      <xdr:row>65</xdr:row>
      <xdr:rowOff>76200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16</xdr:col>
      <xdr:colOff>304800</xdr:colOff>
      <xdr:row>67</xdr:row>
      <xdr:rowOff>76200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95250</xdr:colOff>
      <xdr:row>70</xdr:row>
      <xdr:rowOff>123825</xdr:rowOff>
    </xdr:from>
    <xdr:to>
      <xdr:col>7</xdr:col>
      <xdr:colOff>400050</xdr:colOff>
      <xdr:row>85</xdr:row>
      <xdr:rowOff>9525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276225</xdr:colOff>
      <xdr:row>70</xdr:row>
      <xdr:rowOff>180975</xdr:rowOff>
    </xdr:from>
    <xdr:to>
      <xdr:col>15</xdr:col>
      <xdr:colOff>581025</xdr:colOff>
      <xdr:row>85</xdr:row>
      <xdr:rowOff>66675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7</xdr:col>
      <xdr:colOff>304800</xdr:colOff>
      <xdr:row>102</xdr:row>
      <xdr:rowOff>76200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114300</xdr:colOff>
      <xdr:row>88</xdr:row>
      <xdr:rowOff>142875</xdr:rowOff>
    </xdr:from>
    <xdr:to>
      <xdr:col>15</xdr:col>
      <xdr:colOff>419100</xdr:colOff>
      <xdr:row>103</xdr:row>
      <xdr:rowOff>28575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19</xdr:row>
      <xdr:rowOff>85725</xdr:rowOff>
    </xdr:from>
    <xdr:to>
      <xdr:col>8</xdr:col>
      <xdr:colOff>228600</xdr:colOff>
      <xdr:row>33</xdr:row>
      <xdr:rowOff>161925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304800</xdr:colOff>
      <xdr:row>34</xdr:row>
      <xdr:rowOff>76200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17</xdr:col>
      <xdr:colOff>304800</xdr:colOff>
      <xdr:row>51</xdr:row>
      <xdr:rowOff>76200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581025</xdr:colOff>
      <xdr:row>53</xdr:row>
      <xdr:rowOff>152400</xdr:rowOff>
    </xdr:from>
    <xdr:to>
      <xdr:col>8</xdr:col>
      <xdr:colOff>276225</xdr:colOff>
      <xdr:row>68</xdr:row>
      <xdr:rowOff>38100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17</xdr:col>
      <xdr:colOff>304800</xdr:colOff>
      <xdr:row>68</xdr:row>
      <xdr:rowOff>76200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8</xdr:col>
      <xdr:colOff>304800</xdr:colOff>
      <xdr:row>85</xdr:row>
      <xdr:rowOff>76200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71</xdr:row>
      <xdr:rowOff>0</xdr:rowOff>
    </xdr:from>
    <xdr:to>
      <xdr:col>17</xdr:col>
      <xdr:colOff>304800</xdr:colOff>
      <xdr:row>85</xdr:row>
      <xdr:rowOff>76200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8</xdr:col>
      <xdr:colOff>304800</xdr:colOff>
      <xdr:row>102</xdr:row>
      <xdr:rowOff>76200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88</xdr:row>
      <xdr:rowOff>0</xdr:rowOff>
    </xdr:from>
    <xdr:to>
      <xdr:col>17</xdr:col>
      <xdr:colOff>304800</xdr:colOff>
      <xdr:row>102</xdr:row>
      <xdr:rowOff>76200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600075</xdr:colOff>
      <xdr:row>106</xdr:row>
      <xdr:rowOff>123825</xdr:rowOff>
    </xdr:from>
    <xdr:to>
      <xdr:col>8</xdr:col>
      <xdr:colOff>295275</xdr:colOff>
      <xdr:row>121</xdr:row>
      <xdr:rowOff>9525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107</xdr:row>
      <xdr:rowOff>0</xdr:rowOff>
    </xdr:from>
    <xdr:to>
      <xdr:col>17</xdr:col>
      <xdr:colOff>304800</xdr:colOff>
      <xdr:row>121</xdr:row>
      <xdr:rowOff>76200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18</xdr:row>
      <xdr:rowOff>57149</xdr:rowOff>
    </xdr:from>
    <xdr:to>
      <xdr:col>10</xdr:col>
      <xdr:colOff>542924</xdr:colOff>
      <xdr:row>36</xdr:row>
      <xdr:rowOff>9524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67</xdr:row>
      <xdr:rowOff>76200</xdr:rowOff>
    </xdr:from>
    <xdr:to>
      <xdr:col>11</xdr:col>
      <xdr:colOff>142875</xdr:colOff>
      <xdr:row>85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171450</xdr:colOff>
      <xdr:row>98</xdr:row>
      <xdr:rowOff>180975</xdr:rowOff>
    </xdr:from>
    <xdr:to>
      <xdr:col>12</xdr:col>
      <xdr:colOff>333375</xdr:colOff>
      <xdr:row>116</xdr:row>
      <xdr:rowOff>133350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123</xdr:row>
      <xdr:rowOff>0</xdr:rowOff>
    </xdr:from>
    <xdr:to>
      <xdr:col>12</xdr:col>
      <xdr:colOff>161925</xdr:colOff>
      <xdr:row>140</xdr:row>
      <xdr:rowOff>142875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148</xdr:row>
      <xdr:rowOff>0</xdr:rowOff>
    </xdr:from>
    <xdr:to>
      <xdr:col>12</xdr:col>
      <xdr:colOff>161925</xdr:colOff>
      <xdr:row>165</xdr:row>
      <xdr:rowOff>142875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173</xdr:row>
      <xdr:rowOff>0</xdr:rowOff>
    </xdr:from>
    <xdr:to>
      <xdr:col>12</xdr:col>
      <xdr:colOff>161925</xdr:colOff>
      <xdr:row>190</xdr:row>
      <xdr:rowOff>142875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209549</xdr:colOff>
      <xdr:row>18</xdr:row>
      <xdr:rowOff>95250</xdr:rowOff>
    </xdr:from>
    <xdr:to>
      <xdr:col>21</xdr:col>
      <xdr:colOff>276224</xdr:colOff>
      <xdr:row>36</xdr:row>
      <xdr:rowOff>171450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67</xdr:row>
      <xdr:rowOff>171450</xdr:rowOff>
    </xdr:from>
    <xdr:to>
      <xdr:col>22</xdr:col>
      <xdr:colOff>66675</xdr:colOff>
      <xdr:row>86</xdr:row>
      <xdr:rowOff>57150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37</xdr:row>
      <xdr:rowOff>38099</xdr:rowOff>
    </xdr:from>
    <xdr:to>
      <xdr:col>15</xdr:col>
      <xdr:colOff>0</xdr:colOff>
      <xdr:row>55</xdr:row>
      <xdr:rowOff>66674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276225</xdr:colOff>
      <xdr:row>1</xdr:row>
      <xdr:rowOff>33337</xdr:rowOff>
    </xdr:from>
    <xdr:to>
      <xdr:col>34</xdr:col>
      <xdr:colOff>581025</xdr:colOff>
      <xdr:row>11</xdr:row>
      <xdr:rowOff>538162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285750</xdr:colOff>
      <xdr:row>12</xdr:row>
      <xdr:rowOff>76200</xdr:rowOff>
    </xdr:from>
    <xdr:to>
      <xdr:col>35</xdr:col>
      <xdr:colOff>38100</xdr:colOff>
      <xdr:row>26</xdr:row>
      <xdr:rowOff>9525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266700</xdr:colOff>
      <xdr:row>27</xdr:row>
      <xdr:rowOff>19050</xdr:rowOff>
    </xdr:from>
    <xdr:to>
      <xdr:col>35</xdr:col>
      <xdr:colOff>19050</xdr:colOff>
      <xdr:row>40</xdr:row>
      <xdr:rowOff>142875</xdr:rowOff>
    </xdr:to>
    <xdr:graphicFrame macro="">
      <xdr:nvGraphicFramePr>
        <xdr:cNvPr id="18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86;&#1076;&#1077;&#1083;&#1100;_&#1057;&#1086;&#1094;_&#1089;&#1092;&#1077;&#1088;&#107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2;&#1085;&#1085;&#1099;&#1077;%20&#1087;&#1086;%20&#1086;&#1090;&#1088;&#1072;&#1089;&#1083;&#1103;&#108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3;&#1088;&#1072;&#1092;&#1080;&#1082;&#1080;%20&#1056;&#1077;&#1090;&#1088;&#1086;-&#1052;&#1086;&#1076;&#1077;&#1083;&#11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мментарии"/>
      <sheetName val="НачСост_НС_БД "/>
      <sheetName val="гипотезы"/>
      <sheetName val="Сценарии"/>
      <sheetName val="Графики"/>
      <sheetName val="индексы_цен"/>
      <sheetName val="КраевойБюджет"/>
      <sheetName val="модель внешнего мира"/>
      <sheetName val="Демография"/>
      <sheetName val="Лист1"/>
    </sheetNames>
    <sheetDataSet>
      <sheetData sheetId="0" refreshError="1"/>
      <sheetData sheetId="1" refreshError="1"/>
      <sheetData sheetId="2" refreshError="1"/>
      <sheetData sheetId="3">
        <row r="23">
          <cell r="O23">
            <v>7.93</v>
          </cell>
        </row>
      </sheetData>
      <sheetData sheetId="4" refreshError="1"/>
      <sheetData sheetId="5">
        <row r="33">
          <cell r="F33">
            <v>1.08405</v>
          </cell>
        </row>
      </sheetData>
      <sheetData sheetId="6" refreshError="1"/>
      <sheetData sheetId="7">
        <row r="83">
          <cell r="D83">
            <v>17.3</v>
          </cell>
          <cell r="E83">
            <v>16.8</v>
          </cell>
          <cell r="F83">
            <v>16.5</v>
          </cell>
          <cell r="G83">
            <v>16</v>
          </cell>
          <cell r="H83">
            <v>16.8</v>
          </cell>
          <cell r="I83">
            <v>17.3</v>
          </cell>
          <cell r="J83">
            <v>17.8</v>
          </cell>
          <cell r="K83">
            <v>18.3</v>
          </cell>
          <cell r="L83">
            <v>18.8</v>
          </cell>
          <cell r="M83">
            <v>19.3</v>
          </cell>
          <cell r="N83">
            <v>19.8</v>
          </cell>
          <cell r="O83">
            <v>20.3</v>
          </cell>
          <cell r="P83">
            <v>20.8</v>
          </cell>
          <cell r="Q83">
            <v>21.3</v>
          </cell>
          <cell r="R83">
            <v>21.8</v>
          </cell>
          <cell r="S83">
            <v>22.3</v>
          </cell>
          <cell r="T83">
            <v>22.8</v>
          </cell>
          <cell r="U83">
            <v>23.3</v>
          </cell>
          <cell r="V83">
            <v>23.8</v>
          </cell>
          <cell r="W83">
            <v>24.3</v>
          </cell>
          <cell r="X83">
            <v>24.8</v>
          </cell>
          <cell r="Y83">
            <v>25.3</v>
          </cell>
          <cell r="Z83">
            <v>25.8</v>
          </cell>
          <cell r="AA83">
            <v>26.3</v>
          </cell>
          <cell r="AB83">
            <v>26.8</v>
          </cell>
          <cell r="AC83">
            <v>27.3</v>
          </cell>
        </row>
        <row r="84">
          <cell r="D84">
            <v>28.6</v>
          </cell>
          <cell r="E84">
            <v>32.9</v>
          </cell>
          <cell r="F84">
            <v>-11.6</v>
          </cell>
          <cell r="G84">
            <v>8.6</v>
          </cell>
          <cell r="H84">
            <v>37.299999999999997</v>
          </cell>
          <cell r="I84">
            <v>37.799999999999997</v>
          </cell>
          <cell r="J84">
            <v>38.299999999999997</v>
          </cell>
          <cell r="K84">
            <v>38.799999999999997</v>
          </cell>
          <cell r="L84">
            <v>39.299999999999997</v>
          </cell>
          <cell r="M84">
            <v>39.799999999999997</v>
          </cell>
          <cell r="N84">
            <v>40.299999999999997</v>
          </cell>
          <cell r="O84">
            <v>40.799999999999997</v>
          </cell>
          <cell r="P84">
            <v>41.3</v>
          </cell>
          <cell r="Q84">
            <v>41.8</v>
          </cell>
          <cell r="R84">
            <v>42.3</v>
          </cell>
          <cell r="S84">
            <v>42.8</v>
          </cell>
          <cell r="T84">
            <v>43.3</v>
          </cell>
          <cell r="U84">
            <v>43.8</v>
          </cell>
          <cell r="V84">
            <v>44.3</v>
          </cell>
          <cell r="W84">
            <v>44.8</v>
          </cell>
          <cell r="X84">
            <v>45.3</v>
          </cell>
          <cell r="Y84">
            <v>45.8</v>
          </cell>
          <cell r="Z84">
            <v>46.3</v>
          </cell>
          <cell r="AA84">
            <v>46.8</v>
          </cell>
          <cell r="AB84">
            <v>47.3</v>
          </cell>
          <cell r="AC84">
            <v>47.8</v>
          </cell>
        </row>
        <row r="85">
          <cell r="D85">
            <v>37.5</v>
          </cell>
          <cell r="E85">
            <v>10.9</v>
          </cell>
          <cell r="F85">
            <v>17.3</v>
          </cell>
          <cell r="G85">
            <v>50.4</v>
          </cell>
          <cell r="H85">
            <v>8.5</v>
          </cell>
          <cell r="I85">
            <v>9</v>
          </cell>
          <cell r="J85">
            <v>9.5</v>
          </cell>
          <cell r="K85">
            <v>10</v>
          </cell>
          <cell r="L85">
            <v>10.5</v>
          </cell>
          <cell r="M85">
            <v>11</v>
          </cell>
          <cell r="N85">
            <v>11.5</v>
          </cell>
          <cell r="O85">
            <v>12</v>
          </cell>
          <cell r="P85">
            <v>12.5</v>
          </cell>
          <cell r="Q85">
            <v>13</v>
          </cell>
          <cell r="R85">
            <v>13.5</v>
          </cell>
          <cell r="S85">
            <v>14</v>
          </cell>
          <cell r="T85">
            <v>14.5</v>
          </cell>
          <cell r="U85">
            <v>15</v>
          </cell>
          <cell r="V85">
            <v>15.5</v>
          </cell>
          <cell r="W85">
            <v>16</v>
          </cell>
          <cell r="X85">
            <v>16.5</v>
          </cell>
          <cell r="Y85">
            <v>17</v>
          </cell>
          <cell r="Z85">
            <v>17.5</v>
          </cell>
          <cell r="AA85">
            <v>18</v>
          </cell>
          <cell r="AB85">
            <v>18.5</v>
          </cell>
          <cell r="AC85">
            <v>19</v>
          </cell>
        </row>
        <row r="86">
          <cell r="D86">
            <v>16.899999999999999</v>
          </cell>
          <cell r="E86">
            <v>3.2</v>
          </cell>
          <cell r="F86">
            <v>18.600000000000001</v>
          </cell>
          <cell r="G86">
            <v>18.100000000000001</v>
          </cell>
          <cell r="H86">
            <v>14.4</v>
          </cell>
          <cell r="I86">
            <v>14.9</v>
          </cell>
          <cell r="J86">
            <v>15.4</v>
          </cell>
          <cell r="K86">
            <v>15.9</v>
          </cell>
          <cell r="L86">
            <v>16.399999999999999</v>
          </cell>
          <cell r="M86">
            <v>16.899999999999999</v>
          </cell>
          <cell r="N86">
            <v>17.399999999999999</v>
          </cell>
          <cell r="O86">
            <v>17.899999999999999</v>
          </cell>
          <cell r="P86">
            <v>18.399999999999999</v>
          </cell>
          <cell r="Q86">
            <v>18.899999999999999</v>
          </cell>
          <cell r="R86">
            <v>19.399999999999999</v>
          </cell>
          <cell r="S86">
            <v>19.899999999999999</v>
          </cell>
          <cell r="T86">
            <v>20.399999999999999</v>
          </cell>
          <cell r="U86">
            <v>20.9</v>
          </cell>
          <cell r="V86">
            <v>21.4</v>
          </cell>
          <cell r="W86">
            <v>21.9</v>
          </cell>
          <cell r="X86">
            <v>22.4</v>
          </cell>
          <cell r="Y86">
            <v>22.9</v>
          </cell>
          <cell r="Z86">
            <v>23.4</v>
          </cell>
          <cell r="AA86">
            <v>23.9</v>
          </cell>
          <cell r="AB86">
            <v>24.4</v>
          </cell>
          <cell r="AC86">
            <v>24.9</v>
          </cell>
        </row>
        <row r="87">
          <cell r="D87">
            <v>16.899999999999999</v>
          </cell>
          <cell r="E87">
            <v>3.2</v>
          </cell>
          <cell r="F87">
            <v>18.600000000000001</v>
          </cell>
          <cell r="G87">
            <v>18.100000000000001</v>
          </cell>
          <cell r="H87">
            <v>14.4</v>
          </cell>
          <cell r="I87">
            <v>14.9</v>
          </cell>
          <cell r="J87">
            <v>15.4</v>
          </cell>
          <cell r="K87">
            <v>15.9</v>
          </cell>
          <cell r="L87">
            <v>16.399999999999999</v>
          </cell>
          <cell r="M87">
            <v>16.899999999999999</v>
          </cell>
          <cell r="N87">
            <v>17.399999999999999</v>
          </cell>
          <cell r="O87">
            <v>17.899999999999999</v>
          </cell>
          <cell r="P87">
            <v>18.399999999999999</v>
          </cell>
          <cell r="Q87">
            <v>18.899999999999999</v>
          </cell>
          <cell r="R87">
            <v>19.399999999999999</v>
          </cell>
          <cell r="S87">
            <v>19.899999999999999</v>
          </cell>
          <cell r="T87">
            <v>20.399999999999999</v>
          </cell>
          <cell r="U87">
            <v>20.9</v>
          </cell>
          <cell r="V87">
            <v>21.4</v>
          </cell>
          <cell r="W87">
            <v>21.9</v>
          </cell>
          <cell r="X87">
            <v>22.4</v>
          </cell>
          <cell r="Y87">
            <v>22.9</v>
          </cell>
          <cell r="Z87">
            <v>23.4</v>
          </cell>
          <cell r="AA87">
            <v>23.9</v>
          </cell>
          <cell r="AB87">
            <v>24.4</v>
          </cell>
          <cell r="AC87">
            <v>24.9</v>
          </cell>
        </row>
        <row r="88">
          <cell r="D88">
            <v>4</v>
          </cell>
          <cell r="E88">
            <v>28.2</v>
          </cell>
          <cell r="F88">
            <v>5.9</v>
          </cell>
          <cell r="G88">
            <v>26.6</v>
          </cell>
          <cell r="H88">
            <v>1.7</v>
          </cell>
          <cell r="I88">
            <v>2.2000000000000002</v>
          </cell>
          <cell r="J88">
            <v>2.7</v>
          </cell>
          <cell r="K88">
            <v>3.2</v>
          </cell>
          <cell r="L88">
            <v>3.7</v>
          </cell>
          <cell r="M88">
            <v>4.2</v>
          </cell>
          <cell r="N88">
            <v>4.7</v>
          </cell>
          <cell r="O88">
            <v>5.2</v>
          </cell>
          <cell r="P88">
            <v>5.7</v>
          </cell>
          <cell r="Q88">
            <v>6.2</v>
          </cell>
          <cell r="R88">
            <v>6.7</v>
          </cell>
          <cell r="S88">
            <v>7.2</v>
          </cell>
          <cell r="T88">
            <v>7.7</v>
          </cell>
          <cell r="U88">
            <v>8.1999999999999993</v>
          </cell>
          <cell r="V88">
            <v>8.6999999999999993</v>
          </cell>
          <cell r="W88">
            <v>9.1999999999999993</v>
          </cell>
          <cell r="X88">
            <v>9.6999999999999993</v>
          </cell>
          <cell r="Y88">
            <v>10.199999999999999</v>
          </cell>
          <cell r="Z88">
            <v>10.7</v>
          </cell>
          <cell r="AA88">
            <v>11.2</v>
          </cell>
          <cell r="AB88">
            <v>11.7</v>
          </cell>
          <cell r="AC88">
            <v>12.2</v>
          </cell>
        </row>
        <row r="89">
          <cell r="D89">
            <v>46.1</v>
          </cell>
          <cell r="E89">
            <v>7.7</v>
          </cell>
          <cell r="F89">
            <v>21.1</v>
          </cell>
          <cell r="G89">
            <v>23.8</v>
          </cell>
          <cell r="H89">
            <v>5.8</v>
          </cell>
          <cell r="I89">
            <v>6.3</v>
          </cell>
          <cell r="J89">
            <v>6.8</v>
          </cell>
          <cell r="K89">
            <v>7.3</v>
          </cell>
          <cell r="L89">
            <v>7.8</v>
          </cell>
          <cell r="M89">
            <v>8.3000000000000007</v>
          </cell>
          <cell r="N89">
            <v>8.8000000000000007</v>
          </cell>
          <cell r="O89">
            <v>9.3000000000000007</v>
          </cell>
          <cell r="P89">
            <v>9.8000000000000007</v>
          </cell>
          <cell r="Q89">
            <v>10.3</v>
          </cell>
          <cell r="R89">
            <v>10.8</v>
          </cell>
          <cell r="S89">
            <v>11.3</v>
          </cell>
          <cell r="T89">
            <v>11.8</v>
          </cell>
          <cell r="U89">
            <v>12.3</v>
          </cell>
          <cell r="V89">
            <v>12.8</v>
          </cell>
          <cell r="W89">
            <v>13.3</v>
          </cell>
          <cell r="X89">
            <v>13.8</v>
          </cell>
          <cell r="Y89">
            <v>14.3</v>
          </cell>
          <cell r="Z89">
            <v>14.8</v>
          </cell>
          <cell r="AA89">
            <v>15.3</v>
          </cell>
          <cell r="AB89">
            <v>15.8</v>
          </cell>
          <cell r="AC89">
            <v>16.3</v>
          </cell>
        </row>
      </sheetData>
      <sheetData sheetId="8">
        <row r="71">
          <cell r="C71">
            <v>1134.087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УЛЬТ"/>
      <sheetName val="Графики-прогноз"/>
      <sheetName val="Лист1_Базовые цены"/>
      <sheetName val="Лист2_прогнозные цены"/>
      <sheetName val="рынок"/>
      <sheetName val="распределение "/>
      <sheetName val="управление"/>
      <sheetName val="Регуляторы"/>
      <sheetName val="Лист1"/>
      <sheetName val="Графики"/>
    </sheetNames>
    <definedNames>
      <definedName name="NscenInfl" refersTo="='ПУЛЬТ'!$G$15"/>
      <definedName name="NScenRostZPlat_2" refersTo="='ПУЛЬТ'!$L$29"/>
      <definedName name="stobesp" refersTo="='ПУЛЬТ'!$AB$15:$AB$21"/>
    </definedNames>
    <sheetDataSet>
      <sheetData sheetId="0">
        <row r="15">
          <cell r="G15">
            <v>2</v>
          </cell>
          <cell r="AB15">
            <v>0.66664701586890096</v>
          </cell>
        </row>
        <row r="16">
          <cell r="AB16">
            <v>0.71744316587145662</v>
          </cell>
        </row>
        <row r="17">
          <cell r="L17">
            <v>1</v>
          </cell>
          <cell r="AB17">
            <v>0.91611274638512319</v>
          </cell>
        </row>
        <row r="18">
          <cell r="L18">
            <v>1</v>
          </cell>
          <cell r="AB18">
            <v>0.4573429257778871</v>
          </cell>
        </row>
        <row r="19">
          <cell r="L19">
            <v>1</v>
          </cell>
          <cell r="AB19">
            <v>0.45167610597776009</v>
          </cell>
        </row>
        <row r="20">
          <cell r="L20">
            <v>1</v>
          </cell>
          <cell r="AB20">
            <v>0.36887234694810306</v>
          </cell>
        </row>
        <row r="21">
          <cell r="L21">
            <v>1</v>
          </cell>
          <cell r="AB21">
            <v>0.36887234694810306</v>
          </cell>
        </row>
        <row r="22">
          <cell r="L22">
            <v>1</v>
          </cell>
        </row>
        <row r="23">
          <cell r="L23">
            <v>1</v>
          </cell>
        </row>
        <row r="29">
          <cell r="L29">
            <v>1</v>
          </cell>
        </row>
        <row r="30">
          <cell r="L30">
            <v>1</v>
          </cell>
        </row>
        <row r="31">
          <cell r="L31">
            <v>1</v>
          </cell>
        </row>
        <row r="32">
          <cell r="L32">
            <v>1</v>
          </cell>
        </row>
        <row r="33">
          <cell r="L33">
            <v>1</v>
          </cell>
        </row>
        <row r="34">
          <cell r="L34">
            <v>1</v>
          </cell>
        </row>
      </sheetData>
      <sheetData sheetId="1">
        <row r="15">
          <cell r="G15">
            <v>21475.591993728001</v>
          </cell>
          <cell r="AB15">
            <v>21294.521225971617</v>
          </cell>
        </row>
        <row r="16">
          <cell r="AB16">
            <v>45340.049218866079</v>
          </cell>
        </row>
        <row r="17">
          <cell r="AB17">
            <v>136216.25995562147</v>
          </cell>
        </row>
        <row r="18">
          <cell r="AB18">
            <v>19334.593940459676</v>
          </cell>
        </row>
        <row r="19">
          <cell r="AB19">
            <v>33713.173210404406</v>
          </cell>
        </row>
        <row r="20">
          <cell r="AB20">
            <v>187219.30675771768</v>
          </cell>
        </row>
        <row r="21">
          <cell r="AB21">
            <v>188019.0118988438</v>
          </cell>
        </row>
        <row r="29">
          <cell r="L29">
            <v>0.93909215069018648</v>
          </cell>
        </row>
      </sheetData>
      <sheetData sheetId="2">
        <row r="10">
          <cell r="N10">
            <v>4027674.1750890855</v>
          </cell>
          <cell r="O10">
            <v>4042308.1552694682</v>
          </cell>
          <cell r="P10">
            <v>4047441.1620531436</v>
          </cell>
          <cell r="Q10">
            <v>4046419.7154690176</v>
          </cell>
          <cell r="R10">
            <v>4040418.7912554694</v>
          </cell>
          <cell r="S10">
            <v>4095051.8352144524</v>
          </cell>
          <cell r="T10">
            <v>4121806.2449647728</v>
          </cell>
          <cell r="U10">
            <v>4113088.928453702</v>
          </cell>
          <cell r="V10">
            <v>4087487.0624690424</v>
          </cell>
          <cell r="W10">
            <v>4068052.9554086043</v>
          </cell>
          <cell r="X10">
            <v>4041923.7236979939</v>
          </cell>
          <cell r="Y10">
            <v>4015716.8189063063</v>
          </cell>
          <cell r="Z10">
            <v>3988879.4677728089</v>
          </cell>
          <cell r="AA10">
            <v>3962966.8887012945</v>
          </cell>
          <cell r="AB10">
            <v>3943230.9957018094</v>
          </cell>
          <cell r="AC10">
            <v>3916059.0686440594</v>
          </cell>
          <cell r="AD10">
            <v>3919640.8552350784</v>
          </cell>
          <cell r="AE10">
            <v>3937244.9153947774</v>
          </cell>
        </row>
        <row r="15">
          <cell r="G15">
            <v>474586</v>
          </cell>
          <cell r="AB15">
            <v>8943.303584319443</v>
          </cell>
        </row>
        <row r="16">
          <cell r="N16">
            <v>736575.42397803569</v>
          </cell>
          <cell r="O16">
            <v>740799.36516459123</v>
          </cell>
          <cell r="P16">
            <v>746508.84968738479</v>
          </cell>
          <cell r="Q16">
            <v>749927.83248746616</v>
          </cell>
          <cell r="R16">
            <v>751003.35738132417</v>
          </cell>
          <cell r="S16">
            <v>735759.36039696808</v>
          </cell>
          <cell r="T16">
            <v>725152.75075179315</v>
          </cell>
          <cell r="U16">
            <v>715550.04231492709</v>
          </cell>
          <cell r="V16">
            <v>706631.13819020009</v>
          </cell>
          <cell r="W16">
            <v>697288.69804147794</v>
          </cell>
          <cell r="X16">
            <v>688474.31953660259</v>
          </cell>
          <cell r="Y16">
            <v>680105.09123043064</v>
          </cell>
          <cell r="Z16">
            <v>673265.54112586542</v>
          </cell>
          <cell r="AA16">
            <v>664917.82067151286</v>
          </cell>
          <cell r="AB16">
            <v>652294.46208915417</v>
          </cell>
          <cell r="AC16">
            <v>639579.5214158789</v>
          </cell>
          <cell r="AD16">
            <v>631877.14283256512</v>
          </cell>
          <cell r="AE16">
            <v>625046.80600264121</v>
          </cell>
        </row>
        <row r="17">
          <cell r="AB17">
            <v>181</v>
          </cell>
        </row>
        <row r="18">
          <cell r="N18">
            <v>199121.96500985383</v>
          </cell>
          <cell r="O18">
            <v>200263.84327754096</v>
          </cell>
          <cell r="P18">
            <v>201807.31559600635</v>
          </cell>
          <cell r="Q18">
            <v>202731.58560465029</v>
          </cell>
          <cell r="R18">
            <v>203022.33740454796</v>
          </cell>
          <cell r="S18">
            <v>198901.35463032534</v>
          </cell>
          <cell r="T18">
            <v>196034.01900401112</v>
          </cell>
          <cell r="U18">
            <v>193438.07280336448</v>
          </cell>
          <cell r="V18">
            <v>191026.98270011513</v>
          </cell>
          <cell r="W18">
            <v>188501.3960733531</v>
          </cell>
          <cell r="X18">
            <v>186118.56288194357</v>
          </cell>
          <cell r="Y18">
            <v>183856.06927749945</v>
          </cell>
          <cell r="Z18">
            <v>182007.10091354136</v>
          </cell>
          <cell r="AA18">
            <v>179750.42162977371</v>
          </cell>
          <cell r="AB18">
            <v>176337.8885963363</v>
          </cell>
          <cell r="AC18">
            <v>172900.59773727853</v>
          </cell>
          <cell r="AD18">
            <v>171010.66767054395</v>
          </cell>
          <cell r="AE18">
            <v>169352.53778056541</v>
          </cell>
        </row>
        <row r="19">
          <cell r="AB19">
            <v>176337.8885963363</v>
          </cell>
        </row>
        <row r="20">
          <cell r="AB20">
            <v>0.97027999046485225</v>
          </cell>
        </row>
        <row r="27">
          <cell r="N27">
            <v>1813041.7101441955</v>
          </cell>
          <cell r="O27">
            <v>1824793.1597676419</v>
          </cell>
          <cell r="P27">
            <v>1821464.7791671974</v>
          </cell>
          <cell r="Q27">
            <v>1813455.7152454671</v>
          </cell>
          <cell r="R27">
            <v>1803522.3273755594</v>
          </cell>
          <cell r="S27">
            <v>1796633.5698183193</v>
          </cell>
          <cell r="T27">
            <v>1794119.1974417376</v>
          </cell>
          <cell r="U27">
            <v>1780768.6030114074</v>
          </cell>
          <cell r="V27">
            <v>1767195.8197205677</v>
          </cell>
          <cell r="W27">
            <v>1753200.3874520229</v>
          </cell>
          <cell r="X27">
            <v>1739638.2357788344</v>
          </cell>
          <cell r="Y27">
            <v>1725533.656125885</v>
          </cell>
          <cell r="Z27">
            <v>1709361.6232456297</v>
          </cell>
          <cell r="AA27">
            <v>1690097.2557438819</v>
          </cell>
          <cell r="AB27">
            <v>1671434.9826758425</v>
          </cell>
          <cell r="AC27">
            <v>1653812.1732876161</v>
          </cell>
          <cell r="AD27">
            <v>1647880.0095214113</v>
          </cell>
          <cell r="AE27">
            <v>1642379.1364542043</v>
          </cell>
        </row>
        <row r="29">
          <cell r="L29">
            <v>774735.73064994393</v>
          </cell>
          <cell r="N29">
            <v>692770.73172267573</v>
          </cell>
          <cell r="O29">
            <v>697261.00919885654</v>
          </cell>
          <cell r="P29">
            <v>695989.22121343948</v>
          </cell>
          <cell r="Q29">
            <v>692928.92478317732</v>
          </cell>
          <cell r="R29">
            <v>689133.33621805068</v>
          </cell>
          <cell r="S29">
            <v>686501.11348048889</v>
          </cell>
          <cell r="T29">
            <v>685540.36140214372</v>
          </cell>
          <cell r="U29">
            <v>680439.04408512672</v>
          </cell>
          <cell r="V29">
            <v>675252.82748608314</v>
          </cell>
          <cell r="W29">
            <v>669905.11496562255</v>
          </cell>
          <cell r="X29">
            <v>664722.96075162978</v>
          </cell>
          <cell r="Y29">
            <v>659333.54256442352</v>
          </cell>
          <cell r="Z29">
            <v>653154.14195316751</v>
          </cell>
          <cell r="AA29">
            <v>645793.14750075678</v>
          </cell>
          <cell r="AB29">
            <v>638662.21582024638</v>
          </cell>
          <cell r="AC29">
            <v>631928.46750845516</v>
          </cell>
          <cell r="AD29">
            <v>630015.77095050283</v>
          </cell>
          <cell r="AE29">
            <v>628265.70725394227</v>
          </cell>
        </row>
        <row r="38">
          <cell r="N38">
            <v>1542697.6801084252</v>
          </cell>
          <cell r="O38">
            <v>1670297.5788935614</v>
          </cell>
          <cell r="P38">
            <v>1688350.378311232</v>
          </cell>
          <cell r="Q38">
            <v>1769293.4041987248</v>
          </cell>
          <cell r="R38">
            <v>1802031.0645860033</v>
          </cell>
          <cell r="S38">
            <v>1830166.4412189592</v>
          </cell>
          <cell r="T38">
            <v>1914634.7847417158</v>
          </cell>
          <cell r="U38">
            <v>1934515.4981019453</v>
          </cell>
          <cell r="V38">
            <v>1960309.8083439518</v>
          </cell>
          <cell r="W38">
            <v>1988409.456373492</v>
          </cell>
          <cell r="X38">
            <v>2021136.8064886609</v>
          </cell>
          <cell r="Y38">
            <v>2056356.7497029616</v>
          </cell>
          <cell r="Z38">
            <v>2092951.0886902728</v>
          </cell>
          <cell r="AA38">
            <v>2130333.6501705344</v>
          </cell>
          <cell r="AB38">
            <v>2167148.0259420355</v>
          </cell>
          <cell r="AC38">
            <v>2206662.2330904035</v>
          </cell>
          <cell r="AD38">
            <v>2262969.5254188227</v>
          </cell>
          <cell r="AE38">
            <v>2318169.9466261561</v>
          </cell>
        </row>
        <row r="40">
          <cell r="N40">
            <v>470998.65634834883</v>
          </cell>
          <cell r="O40">
            <v>509955.9852228958</v>
          </cell>
          <cell r="P40">
            <v>515467.65765145048</v>
          </cell>
          <cell r="Q40">
            <v>540180.24841071037</v>
          </cell>
          <cell r="R40">
            <v>550175.33315946872</v>
          </cell>
          <cell r="S40">
            <v>558765.30173260183</v>
          </cell>
          <cell r="T40">
            <v>584554.2017978389</v>
          </cell>
          <cell r="U40">
            <v>590623.9518212243</v>
          </cell>
          <cell r="V40">
            <v>598499.1730146365</v>
          </cell>
          <cell r="W40">
            <v>607078.23334280448</v>
          </cell>
          <cell r="X40">
            <v>617070.17027824011</v>
          </cell>
          <cell r="Y40">
            <v>627823.11697965395</v>
          </cell>
          <cell r="Z40">
            <v>638995.67834097543</v>
          </cell>
          <cell r="AA40">
            <v>650408.89069948834</v>
          </cell>
          <cell r="AB40">
            <v>661648.63115301728</v>
          </cell>
          <cell r="AC40">
            <v>673712.65297240822</v>
          </cell>
          <cell r="AD40">
            <v>691291.96667599643</v>
          </cell>
          <cell r="AE40">
            <v>708552.50640011998</v>
          </cell>
        </row>
        <row r="48">
          <cell r="N48">
            <v>399302.67053366342</v>
          </cell>
          <cell r="O48">
            <v>424758.91220595455</v>
          </cell>
          <cell r="P48">
            <v>432888.66225057299</v>
          </cell>
          <cell r="Q48">
            <v>443274.40641249815</v>
          </cell>
          <cell r="R48">
            <v>453560.31130292412</v>
          </cell>
          <cell r="S48">
            <v>444848.39654946246</v>
          </cell>
          <cell r="T48">
            <v>444118.13626197935</v>
          </cell>
          <cell r="U48">
            <v>446256.49784402113</v>
          </cell>
          <cell r="V48">
            <v>450697.62429057265</v>
          </cell>
          <cell r="W48">
            <v>456119.10235953098</v>
          </cell>
          <cell r="X48">
            <v>462570.81762260554</v>
          </cell>
          <cell r="Y48">
            <v>469526.00743716309</v>
          </cell>
          <cell r="Z48">
            <v>476616.90492287709</v>
          </cell>
          <cell r="AA48">
            <v>483875.98909398826</v>
          </cell>
          <cell r="AB48">
            <v>491597.86065818364</v>
          </cell>
          <cell r="AC48">
            <v>499837.17445336212</v>
          </cell>
          <cell r="AD48">
            <v>512389.13547561271</v>
          </cell>
          <cell r="AE48">
            <v>525212.20069309382</v>
          </cell>
        </row>
        <row r="50">
          <cell r="N50">
            <v>402797.20383026853</v>
          </cell>
          <cell r="O50">
            <v>428476.22809505119</v>
          </cell>
          <cell r="P50">
            <v>436677.12637964013</v>
          </cell>
          <cell r="Q50">
            <v>447153.76231730857</v>
          </cell>
          <cell r="R50">
            <v>457529.68523109832</v>
          </cell>
          <cell r="S50">
            <v>448741.52737076621</v>
          </cell>
          <cell r="T50">
            <v>448004.87614458398</v>
          </cell>
          <cell r="U50">
            <v>450161.95179066801</v>
          </cell>
          <cell r="V50">
            <v>454641.94515544263</v>
          </cell>
          <cell r="W50">
            <v>460110.86977817299</v>
          </cell>
          <cell r="X50">
            <v>466619.0478086439</v>
          </cell>
          <cell r="Y50">
            <v>473635.10659349564</v>
          </cell>
          <cell r="Z50">
            <v>480788.06070741499</v>
          </cell>
          <cell r="AA50">
            <v>488110.67340766138</v>
          </cell>
          <cell r="AB50">
            <v>495900.12362655776</v>
          </cell>
          <cell r="AC50">
            <v>504211.54451874102</v>
          </cell>
          <cell r="AD50">
            <v>517163.62473297346</v>
          </cell>
          <cell r="AE50">
            <v>530403.87741590303</v>
          </cell>
        </row>
        <row r="60">
          <cell r="N60">
            <v>263222.27627401927</v>
          </cell>
          <cell r="O60">
            <v>265829.07879680238</v>
          </cell>
          <cell r="P60">
            <v>282675.03226969432</v>
          </cell>
          <cell r="Q60">
            <v>282478.81169790484</v>
          </cell>
          <cell r="R60">
            <v>283134.56963582721</v>
          </cell>
          <cell r="S60">
            <v>295476.51808049605</v>
          </cell>
          <cell r="T60">
            <v>296854.24599263322</v>
          </cell>
          <cell r="U60">
            <v>299590.24262507283</v>
          </cell>
          <cell r="V60">
            <v>302066.13210388727</v>
          </cell>
          <cell r="W60">
            <v>300065.81181004603</v>
          </cell>
          <cell r="X60">
            <v>302875.74137228797</v>
          </cell>
          <cell r="Y60">
            <v>305717.08838831831</v>
          </cell>
          <cell r="Z60">
            <v>304075.77730836638</v>
          </cell>
          <cell r="AA60">
            <v>307079.83112894971</v>
          </cell>
          <cell r="AB60">
            <v>309970.52615081961</v>
          </cell>
          <cell r="AC60">
            <v>308352.17872186174</v>
          </cell>
          <cell r="AD60">
            <v>314025.32572925824</v>
          </cell>
          <cell r="AE60">
            <v>319517.25416150357</v>
          </cell>
        </row>
        <row r="62">
          <cell r="N62">
            <v>150261.4462069982</v>
          </cell>
          <cell r="O62">
            <v>151749.54942756944</v>
          </cell>
          <cell r="P62">
            <v>161366.12659346787</v>
          </cell>
          <cell r="Q62">
            <v>161254.11332730361</v>
          </cell>
          <cell r="R62">
            <v>161628.45526184168</v>
          </cell>
          <cell r="S62">
            <v>168673.90387872682</v>
          </cell>
          <cell r="T62">
            <v>169460.3851427288</v>
          </cell>
          <cell r="U62">
            <v>171022.23931642302</v>
          </cell>
          <cell r="V62">
            <v>172435.61032362471</v>
          </cell>
          <cell r="W62">
            <v>171293.71981008441</v>
          </cell>
          <cell r="X62">
            <v>172897.77888038411</v>
          </cell>
          <cell r="Y62">
            <v>174519.77272470522</v>
          </cell>
          <cell r="Z62">
            <v>173582.82399817574</v>
          </cell>
          <cell r="AA62">
            <v>175297.6996460658</v>
          </cell>
          <cell r="AB62">
            <v>176947.86398883353</v>
          </cell>
          <cell r="AC62">
            <v>176024.02415056908</v>
          </cell>
          <cell r="AD62">
            <v>179363.17697909469</v>
          </cell>
          <cell r="AE62">
            <v>182602.45722493212</v>
          </cell>
        </row>
        <row r="71">
          <cell r="N71">
            <v>310936.14723354991</v>
          </cell>
          <cell r="O71">
            <v>317450.76879158954</v>
          </cell>
          <cell r="P71">
            <v>323597.30545908131</v>
          </cell>
          <cell r="Q71">
            <v>328177.15021865314</v>
          </cell>
          <cell r="R71">
            <v>345676.97181924013</v>
          </cell>
          <cell r="S71">
            <v>347044.68828270677</v>
          </cell>
          <cell r="T71">
            <v>350053.16877033922</v>
          </cell>
          <cell r="U71">
            <v>346945.34891506954</v>
          </cell>
          <cell r="V71">
            <v>344518.0122310404</v>
          </cell>
          <cell r="W71">
            <v>351738.16683430609</v>
          </cell>
          <cell r="X71">
            <v>348954.55323732807</v>
          </cell>
          <cell r="Y71">
            <v>346893.10825750971</v>
          </cell>
          <cell r="Z71">
            <v>354784.37748621753</v>
          </cell>
          <cell r="AA71">
            <v>352347.21942291514</v>
          </cell>
          <cell r="AB71">
            <v>350444.56427695247</v>
          </cell>
          <cell r="AC71">
            <v>358334.39954639971</v>
          </cell>
          <cell r="AD71">
            <v>359212.99035697733</v>
          </cell>
          <cell r="AE71">
            <v>360207.57196861278</v>
          </cell>
        </row>
        <row r="73">
          <cell r="N73">
            <v>33210.674505214498</v>
          </cell>
          <cell r="O73">
            <v>33906.492530920586</v>
          </cell>
          <cell r="P73">
            <v>34562.995901193288</v>
          </cell>
          <cell r="Q73">
            <v>35052.163001730834</v>
          </cell>
          <cell r="R73">
            <v>36921.295568810223</v>
          </cell>
          <cell r="S73">
            <v>37067.379537135377</v>
          </cell>
          <cell r="T73">
            <v>37388.711318978705</v>
          </cell>
          <cell r="U73">
            <v>37056.769231985905</v>
          </cell>
          <cell r="V73">
            <v>36797.508643453199</v>
          </cell>
          <cell r="W73">
            <v>37568.683711195568</v>
          </cell>
          <cell r="X73">
            <v>37271.369661542507</v>
          </cell>
          <cell r="Y73">
            <v>37051.189477140426</v>
          </cell>
          <cell r="Z73">
            <v>37894.045401481642</v>
          </cell>
          <cell r="AA73">
            <v>37633.735804549193</v>
          </cell>
          <cell r="AB73">
            <v>37430.515750173276</v>
          </cell>
          <cell r="AC73">
            <v>38273.218515241504</v>
          </cell>
          <cell r="AD73">
            <v>38388.581910762994</v>
          </cell>
          <cell r="AE73">
            <v>38516.465416232197</v>
          </cell>
        </row>
      </sheetData>
      <sheetData sheetId="3">
        <row r="15">
          <cell r="G15">
            <v>408479.33510024438</v>
          </cell>
          <cell r="AB15">
            <v>5959137.9170989282</v>
          </cell>
        </row>
        <row r="16">
          <cell r="AB16">
            <v>774687.92922286072</v>
          </cell>
        </row>
        <row r="17">
          <cell r="AB17">
            <v>1610962.3172179719</v>
          </cell>
        </row>
        <row r="18">
          <cell r="AB18">
            <v>1610962.3172179719</v>
          </cell>
        </row>
        <row r="21">
          <cell r="AB21">
            <v>2028</v>
          </cell>
        </row>
      </sheetData>
      <sheetData sheetId="4">
        <row r="29">
          <cell r="L29">
            <v>0</v>
          </cell>
        </row>
      </sheetData>
      <sheetData sheetId="5">
        <row r="15">
          <cell r="G15">
            <v>535675.99723214877</v>
          </cell>
          <cell r="AB15">
            <v>15510829.197542664</v>
          </cell>
        </row>
        <row r="16">
          <cell r="AB16">
            <v>3682348.3037242088</v>
          </cell>
        </row>
        <row r="29">
          <cell r="L29">
            <v>709320.4781716984</v>
          </cell>
        </row>
        <row r="69">
          <cell r="C69">
            <v>18.666116444329226</v>
          </cell>
          <cell r="D69">
            <v>18.883401948486629</v>
          </cell>
          <cell r="E69">
            <v>19.147139596926092</v>
          </cell>
          <cell r="F69">
            <v>19.305777094520636</v>
          </cell>
          <cell r="G69">
            <v>19.462693204278811</v>
          </cell>
          <cell r="H69">
            <v>19.690727474203889</v>
          </cell>
          <cell r="I69">
            <v>19.916568209695001</v>
          </cell>
          <cell r="J69">
            <v>19.997854292496182</v>
          </cell>
          <cell r="K69">
            <v>20.293819721753106</v>
          </cell>
          <cell r="L69">
            <v>20.492930902194079</v>
          </cell>
          <cell r="M69">
            <v>20.686661513110042</v>
          </cell>
          <cell r="N69">
            <v>20.859582612986767</v>
          </cell>
          <cell r="O69">
            <v>21.025484529179888</v>
          </cell>
          <cell r="P69">
            <v>21.537587837432632</v>
          </cell>
          <cell r="Q69">
            <v>21.940344890367403</v>
          </cell>
          <cell r="R69">
            <v>22.164214539252569</v>
          </cell>
          <cell r="S69">
            <v>22.335371519962308</v>
          </cell>
          <cell r="T69">
            <v>22.573243993680101</v>
          </cell>
          <cell r="U69">
            <v>22.813503268311695</v>
          </cell>
          <cell r="V69">
            <v>23.099689609001313</v>
          </cell>
          <cell r="W69">
            <v>23.392877967011458</v>
          </cell>
          <cell r="X69">
            <v>23.534531656224466</v>
          </cell>
          <cell r="Y69">
            <v>23.674661073263572</v>
          </cell>
          <cell r="Z69">
            <v>23.772763411983068</v>
          </cell>
          <cell r="AA69">
            <v>23.792761146337003</v>
          </cell>
          <cell r="AB69">
            <v>23.925495164559241</v>
          </cell>
        </row>
        <row r="70">
          <cell r="C70">
            <v>0.57395453269716534</v>
          </cell>
          <cell r="D70">
            <v>0.6023713008951177</v>
          </cell>
          <cell r="E70">
            <v>0.61305523566948017</v>
          </cell>
          <cell r="F70">
            <v>0.60727163795388295</v>
          </cell>
          <cell r="G70">
            <v>0.59912742826739507</v>
          </cell>
          <cell r="H70">
            <v>0.59264815216787636</v>
          </cell>
          <cell r="I70">
            <v>0.59357605455534701</v>
          </cell>
          <cell r="J70">
            <v>0.60099417924067688</v>
          </cell>
          <cell r="K70">
            <v>0.62690827608911326</v>
          </cell>
          <cell r="L70">
            <v>0.61491009033351052</v>
          </cell>
          <cell r="M70">
            <v>0.61307666377484005</v>
          </cell>
          <cell r="N70">
            <v>0.61330889442142666</v>
          </cell>
          <cell r="O70">
            <v>0.68327284089202167</v>
          </cell>
          <cell r="P70">
            <v>0.67151215341962711</v>
          </cell>
          <cell r="Q70">
            <v>0.6670500819201024</v>
          </cell>
          <cell r="R70">
            <v>0.66538737189811248</v>
          </cell>
          <cell r="S70">
            <v>0.67389503410228346</v>
          </cell>
          <cell r="T70">
            <v>0.67507885360373476</v>
          </cell>
          <cell r="U70">
            <v>0.68407696413566776</v>
          </cell>
          <cell r="V70">
            <v>0.68465542662060253</v>
          </cell>
          <cell r="W70">
            <v>0.6860058859439131</v>
          </cell>
          <cell r="X70">
            <v>0.71297124827889458</v>
          </cell>
          <cell r="Y70">
            <v>0.74944438609866049</v>
          </cell>
          <cell r="Z70">
            <v>0.75098940179485996</v>
          </cell>
          <cell r="AA70">
            <v>0.74741861145910615</v>
          </cell>
          <cell r="AB70">
            <v>0.74496180303589699</v>
          </cell>
        </row>
        <row r="71">
          <cell r="C71">
            <v>0.91611274638512319</v>
          </cell>
          <cell r="D71">
            <v>0.92028547860357657</v>
          </cell>
          <cell r="E71">
            <v>0.93531800344636529</v>
          </cell>
          <cell r="F71">
            <v>0.97080149292446505</v>
          </cell>
          <cell r="G71">
            <v>0.98786576997901843</v>
          </cell>
          <cell r="H71">
            <v>1.0235383538244507</v>
          </cell>
          <cell r="I71">
            <v>1.0112884950052563</v>
          </cell>
          <cell r="J71">
            <v>0.98799299145627872</v>
          </cell>
          <cell r="K71">
            <v>0.93909215069018648</v>
          </cell>
          <cell r="L71">
            <v>0.95103293948623724</v>
          </cell>
          <cell r="M71">
            <v>0.9436840651520233</v>
          </cell>
          <cell r="N71">
            <v>0.93303498464003243</v>
          </cell>
          <cell r="O71">
            <v>0.94054951176529633</v>
          </cell>
          <cell r="P71">
            <v>0.92264540796586503</v>
          </cell>
          <cell r="Q71">
            <v>0.90975722552008709</v>
          </cell>
          <cell r="R71">
            <v>0.89563475764570377</v>
          </cell>
          <cell r="S71">
            <v>0.88526842631509206</v>
          </cell>
          <cell r="T71">
            <v>0.87696552729693844</v>
          </cell>
          <cell r="U71">
            <v>0.8715700626605688</v>
          </cell>
          <cell r="V71">
            <v>0.87177850827077275</v>
          </cell>
          <cell r="W71">
            <v>0.87850541962969386</v>
          </cell>
          <cell r="X71">
            <v>0.88660312023658183</v>
          </cell>
          <cell r="Y71">
            <v>0.87750124313673261</v>
          </cell>
          <cell r="Z71">
            <v>0.86917256793297015</v>
          </cell>
          <cell r="AA71">
            <v>0.86059152277650652</v>
          </cell>
          <cell r="AB71">
            <v>0.85230595034797241</v>
          </cell>
        </row>
        <row r="72">
          <cell r="C72">
            <v>1.3720287773336613E-2</v>
          </cell>
          <cell r="D72">
            <v>1.3870561889918592E-2</v>
          </cell>
          <cell r="E72">
            <v>1.2870359795016842E-2</v>
          </cell>
          <cell r="F72">
            <v>1.1953589476362061E-2</v>
          </cell>
          <cell r="G72">
            <v>1.1688089277037701E-2</v>
          </cell>
          <cell r="H72">
            <v>1.1305478005019833E-2</v>
          </cell>
          <cell r="I72">
            <v>1.1299717328529246E-2</v>
          </cell>
          <cell r="J72">
            <v>1.1307983025344009E-2</v>
          </cell>
          <cell r="K72">
            <v>1.2244970739384711E-2</v>
          </cell>
          <cell r="L72">
            <v>1.3339389907983581E-2</v>
          </cell>
          <cell r="M72">
            <v>1.3593769489547023E-2</v>
          </cell>
          <cell r="N72">
            <v>1.4368188012902749E-2</v>
          </cell>
          <cell r="O72">
            <v>1.572480213908015E-2</v>
          </cell>
          <cell r="P72">
            <v>1.6068252282899289E-2</v>
          </cell>
          <cell r="Q72">
            <v>1.6915834029619138E-2</v>
          </cell>
          <cell r="R72">
            <v>1.7241128699513206E-2</v>
          </cell>
          <cell r="S72">
            <v>1.7655287858624635E-2</v>
          </cell>
          <cell r="T72">
            <v>1.8126609048366205E-2</v>
          </cell>
          <cell r="U72">
            <v>1.8683470195856051E-2</v>
          </cell>
          <cell r="V72">
            <v>1.9316879418331889E-2</v>
          </cell>
          <cell r="W72">
            <v>1.9989980966911024E-2</v>
          </cell>
          <cell r="X72">
            <v>2.055249474105296E-2</v>
          </cell>
          <cell r="Y72">
            <v>2.1088756579528425E-2</v>
          </cell>
          <cell r="Z72">
            <v>2.1665046036523632E-2</v>
          </cell>
          <cell r="AA72">
            <v>2.2134652799188748E-2</v>
          </cell>
          <cell r="AB72">
            <v>2.2619692751027119E-2</v>
          </cell>
        </row>
        <row r="73">
          <cell r="C73">
            <v>2.2583805298888007E-2</v>
          </cell>
          <cell r="D73">
            <v>2.3843619679732732E-2</v>
          </cell>
          <cell r="E73">
            <v>2.5326237434378732E-2</v>
          </cell>
          <cell r="F73">
            <v>2.4315733517752725E-2</v>
          </cell>
          <cell r="G73">
            <v>2.4834910401598881E-2</v>
          </cell>
          <cell r="H73">
            <v>2.5870640713724392E-2</v>
          </cell>
          <cell r="I73">
            <v>2.5938267663623959E-2</v>
          </cell>
          <cell r="J73">
            <v>2.4799407265647173E-2</v>
          </cell>
          <cell r="K73">
            <v>2.4421170295693906E-2</v>
          </cell>
          <cell r="L73">
            <v>2.6137975556908121E-2</v>
          </cell>
          <cell r="M73">
            <v>2.6855971372257838E-2</v>
          </cell>
          <cell r="N73">
            <v>2.7737169008397188E-2</v>
          </cell>
          <cell r="O73">
            <v>3.2458839318551536E-2</v>
          </cell>
          <cell r="P73">
            <v>3.2172649332450065E-2</v>
          </cell>
          <cell r="Q73">
            <v>3.2437981370968254E-2</v>
          </cell>
          <cell r="R73">
            <v>3.2902503909831536E-2</v>
          </cell>
          <cell r="S73">
            <v>3.3583520717443541E-2</v>
          </cell>
          <cell r="T73">
            <v>3.439354651758858E-2</v>
          </cell>
          <cell r="U73">
            <v>3.5351627579331905E-2</v>
          </cell>
          <cell r="V73">
            <v>3.643971967193995E-2</v>
          </cell>
          <cell r="W73">
            <v>3.7580720581558681E-2</v>
          </cell>
          <cell r="X73">
            <v>3.8504789636588106E-2</v>
          </cell>
          <cell r="Y73">
            <v>3.9417364148994383E-2</v>
          </cell>
          <cell r="Z73">
            <v>4.0389828582751898E-2</v>
          </cell>
          <cell r="AA73">
            <v>4.1175463804853193E-2</v>
          </cell>
          <cell r="AB73">
            <v>4.2026181867828076E-2</v>
          </cell>
        </row>
        <row r="74">
          <cell r="C74">
            <v>0.11066170408443091</v>
          </cell>
          <cell r="D74">
            <v>0.11403509551744952</v>
          </cell>
          <cell r="E74">
            <v>0.11770214124059099</v>
          </cell>
          <cell r="F74">
            <v>0.11939298298171869</v>
          </cell>
          <cell r="G74">
            <v>0.12296550802357652</v>
          </cell>
          <cell r="H74">
            <v>0.12984269888369804</v>
          </cell>
          <cell r="I74">
            <v>0.13570624996252581</v>
          </cell>
          <cell r="J74">
            <v>0.14220015778664455</v>
          </cell>
          <cell r="K74">
            <v>0.14595432283940771</v>
          </cell>
          <cell r="L74">
            <v>0.14830711899500268</v>
          </cell>
          <cell r="M74">
            <v>0.15899452473942347</v>
          </cell>
          <cell r="N74">
            <v>0.16025272310214819</v>
          </cell>
          <cell r="O74">
            <v>0.16690499280239468</v>
          </cell>
          <cell r="P74">
            <v>0.17573638679241899</v>
          </cell>
          <cell r="Q74">
            <v>0.17857224278280762</v>
          </cell>
          <cell r="R74">
            <v>0.18230441992866184</v>
          </cell>
          <cell r="S74">
            <v>0.18625761530219337</v>
          </cell>
          <cell r="T74">
            <v>0.18782536746838971</v>
          </cell>
          <cell r="U74">
            <v>0.19270360020249278</v>
          </cell>
          <cell r="V74">
            <v>0.19809977253571717</v>
          </cell>
          <cell r="W74">
            <v>0.20081139737933829</v>
          </cell>
          <cell r="X74">
            <v>0.20521917259008246</v>
          </cell>
          <cell r="Y74">
            <v>0.20929264310797771</v>
          </cell>
          <cell r="Z74">
            <v>0.21044617831926221</v>
          </cell>
          <cell r="AA74">
            <v>0.21356747528088457</v>
          </cell>
          <cell r="AB74">
            <v>0.21679964009751851</v>
          </cell>
        </row>
        <row r="75">
          <cell r="C75">
            <v>0.11066170408443091</v>
          </cell>
          <cell r="D75">
            <v>0.11403509551744952</v>
          </cell>
          <cell r="E75">
            <v>0.11490744089610175</v>
          </cell>
          <cell r="F75">
            <v>0.11574578273666118</v>
          </cell>
          <cell r="G75">
            <v>0.12295285096011738</v>
          </cell>
          <cell r="H75">
            <v>0.13074212728600801</v>
          </cell>
          <cell r="I75">
            <v>0.13670117156827022</v>
          </cell>
          <cell r="J75">
            <v>0.14299525085468226</v>
          </cell>
          <cell r="K75">
            <v>0.15145129739515498</v>
          </cell>
          <cell r="L75">
            <v>0.15557627128059229</v>
          </cell>
          <cell r="M75">
            <v>0.1598847632885784</v>
          </cell>
          <cell r="N75">
            <v>0.16354427391336557</v>
          </cell>
          <cell r="O75">
            <v>0.1786554181989766</v>
          </cell>
          <cell r="P75">
            <v>0.18116439111556193</v>
          </cell>
          <cell r="Q75">
            <v>0.18480689025133892</v>
          </cell>
          <cell r="R75">
            <v>0.18537458563373888</v>
          </cell>
          <cell r="S75">
            <v>0.18659980130872997</v>
          </cell>
          <cell r="T75">
            <v>0.1932673334787964</v>
          </cell>
          <cell r="U75">
            <v>0.19497486989866283</v>
          </cell>
          <cell r="V75">
            <v>0.19746954659839094</v>
          </cell>
          <cell r="W75">
            <v>0.20570190501376859</v>
          </cell>
          <cell r="X75">
            <v>0.20680906617208439</v>
          </cell>
          <cell r="Y75">
            <v>0.20788578058138224</v>
          </cell>
          <cell r="Z75">
            <v>0.21473494009491434</v>
          </cell>
          <cell r="AA75">
            <v>0.21446100057823217</v>
          </cell>
          <cell r="AB75">
            <v>0.21450225450801916</v>
          </cell>
        </row>
      </sheetData>
      <sheetData sheetId="6">
        <row r="8">
          <cell r="G8">
            <v>1.1255303700579902</v>
          </cell>
          <cell r="H8">
            <v>1.2013430639985347</v>
          </cell>
          <cell r="I8">
            <v>1.14415356205732</v>
          </cell>
          <cell r="J8">
            <v>1.2330702058692962</v>
          </cell>
          <cell r="K8">
            <v>1.1318206742469294</v>
          </cell>
          <cell r="L8">
            <v>1.1352053293298843</v>
          </cell>
          <cell r="M8">
            <v>1.1117168757500784</v>
          </cell>
          <cell r="N8">
            <v>1.095</v>
          </cell>
          <cell r="O8">
            <v>1.1100000000000001</v>
          </cell>
          <cell r="P8">
            <v>1.1499999999999999</v>
          </cell>
          <cell r="Q8">
            <v>1.165</v>
          </cell>
          <cell r="R8">
            <v>1.17</v>
          </cell>
          <cell r="S8">
            <v>1.1400000000000001</v>
          </cell>
          <cell r="T8">
            <v>1.1100000000000001</v>
          </cell>
          <cell r="U8">
            <v>1.0900000000000001</v>
          </cell>
          <cell r="V8">
            <v>1.07</v>
          </cell>
          <cell r="W8">
            <v>1.06</v>
          </cell>
          <cell r="X8">
            <v>1.0900000000000001</v>
          </cell>
          <cell r="Y8">
            <v>1.1000000000000001</v>
          </cell>
          <cell r="Z8">
            <v>1.0900000000000001</v>
          </cell>
          <cell r="AA8">
            <v>1.0831999999999999</v>
          </cell>
          <cell r="AB8">
            <v>1.07</v>
          </cell>
          <cell r="AC8">
            <v>1.06</v>
          </cell>
          <cell r="AD8">
            <v>1.06</v>
          </cell>
          <cell r="AE8">
            <v>1.0660000000000001</v>
          </cell>
        </row>
        <row r="9">
          <cell r="G9">
            <v>1.036576029241066</v>
          </cell>
          <cell r="H9">
            <v>0.95480671296296293</v>
          </cell>
          <cell r="I9">
            <v>1.0015485116597029</v>
          </cell>
          <cell r="J9">
            <v>1.1761658031088082</v>
          </cell>
          <cell r="K9">
            <v>1.0966994788650841</v>
          </cell>
          <cell r="L9">
            <v>1.0431860374016417</v>
          </cell>
          <cell r="M9">
            <v>1.1075360958150462</v>
          </cell>
          <cell r="N9">
            <v>1.095</v>
          </cell>
          <cell r="O9">
            <v>1.1100000000000001</v>
          </cell>
          <cell r="P9">
            <v>1.1499999999999999</v>
          </cell>
          <cell r="Q9">
            <v>1.165</v>
          </cell>
          <cell r="R9">
            <v>1.17</v>
          </cell>
          <cell r="S9">
            <v>1.1400000000000001</v>
          </cell>
          <cell r="T9">
            <v>1.1100000000000001</v>
          </cell>
          <cell r="U9">
            <v>1.0900000000000001</v>
          </cell>
          <cell r="V9">
            <v>1.07</v>
          </cell>
          <cell r="W9">
            <v>1.06</v>
          </cell>
          <cell r="X9">
            <v>1.0900000000000001</v>
          </cell>
          <cell r="Y9">
            <v>1.1000000000000001</v>
          </cell>
          <cell r="Z9">
            <v>1.0900000000000001</v>
          </cell>
          <cell r="AA9">
            <v>1.0831999999999999</v>
          </cell>
          <cell r="AB9">
            <v>1.07</v>
          </cell>
          <cell r="AC9">
            <v>1.06</v>
          </cell>
          <cell r="AD9">
            <v>1.06</v>
          </cell>
          <cell r="AE9">
            <v>1.0671999999999999</v>
          </cell>
        </row>
        <row r="10">
          <cell r="G10">
            <v>1.3588026116783611</v>
          </cell>
          <cell r="H10">
            <v>1.2335276498900443</v>
          </cell>
          <cell r="I10">
            <v>1.2282268224113826</v>
          </cell>
          <cell r="J10">
            <v>1.1399968483807135</v>
          </cell>
          <cell r="K10">
            <v>1.0210318102655207</v>
          </cell>
          <cell r="L10">
            <v>1.0430374221408292</v>
          </cell>
          <cell r="M10">
            <v>1.1701925337659174</v>
          </cell>
          <cell r="N10">
            <v>1.095</v>
          </cell>
          <cell r="O10">
            <v>1.1100000000000001</v>
          </cell>
          <cell r="P10">
            <v>1.1499999999999999</v>
          </cell>
          <cell r="Q10">
            <v>1.165</v>
          </cell>
          <cell r="R10">
            <v>1.17</v>
          </cell>
          <cell r="S10">
            <v>1.1400000000000001</v>
          </cell>
          <cell r="T10">
            <v>1.1100000000000001</v>
          </cell>
          <cell r="U10">
            <v>1.0900000000000001</v>
          </cell>
          <cell r="V10">
            <v>1.07</v>
          </cell>
          <cell r="W10">
            <v>1.06</v>
          </cell>
          <cell r="X10">
            <v>1.0900000000000001</v>
          </cell>
          <cell r="Y10">
            <v>1.1000000000000001</v>
          </cell>
          <cell r="Z10">
            <v>1.0900000000000001</v>
          </cell>
          <cell r="AA10">
            <v>1.0831999999999999</v>
          </cell>
          <cell r="AB10">
            <v>1.07</v>
          </cell>
          <cell r="AC10">
            <v>1.06</v>
          </cell>
          <cell r="AD10">
            <v>1.06</v>
          </cell>
          <cell r="AE10">
            <v>1.0678000000000001</v>
          </cell>
        </row>
        <row r="11">
          <cell r="G11">
            <v>1.8978688661306582</v>
          </cell>
          <cell r="H11">
            <v>1.5722639770250428</v>
          </cell>
          <cell r="I11">
            <v>1.4625405075677218</v>
          </cell>
          <cell r="J11">
            <v>1.2846644406406895</v>
          </cell>
          <cell r="K11">
            <v>1.2746505941746697</v>
          </cell>
          <cell r="L11">
            <v>1.198381469592162</v>
          </cell>
          <cell r="M11">
            <v>1.2058955989576239</v>
          </cell>
          <cell r="N11">
            <v>1.095</v>
          </cell>
          <cell r="O11">
            <v>1.1100000000000001</v>
          </cell>
          <cell r="P11">
            <v>1.1499999999999999</v>
          </cell>
          <cell r="Q11">
            <v>1.165</v>
          </cell>
          <cell r="R11">
            <v>1.17</v>
          </cell>
          <cell r="S11">
            <v>1.1400000000000001</v>
          </cell>
          <cell r="T11">
            <v>1.1100000000000001</v>
          </cell>
          <cell r="U11">
            <v>1.0900000000000001</v>
          </cell>
          <cell r="V11">
            <v>1.07</v>
          </cell>
          <cell r="W11">
            <v>1.06</v>
          </cell>
          <cell r="X11">
            <v>1.0900000000000001</v>
          </cell>
          <cell r="Y11">
            <v>1.1000000000000001</v>
          </cell>
          <cell r="Z11">
            <v>1.0900000000000001</v>
          </cell>
          <cell r="AA11">
            <v>1.0831999999999999</v>
          </cell>
          <cell r="AB11">
            <v>1.07</v>
          </cell>
          <cell r="AC11">
            <v>1.06</v>
          </cell>
          <cell r="AD11">
            <v>1.06</v>
          </cell>
          <cell r="AE11">
            <v>1.0684</v>
          </cell>
        </row>
        <row r="12">
          <cell r="G12">
            <v>1.2184525848354637</v>
          </cell>
          <cell r="H12">
            <v>0.99517933819656179</v>
          </cell>
          <cell r="I12">
            <v>1.2650994791080845</v>
          </cell>
          <cell r="J12">
            <v>1.2578748970959697</v>
          </cell>
          <cell r="K12">
            <v>1.2281889816980021</v>
          </cell>
          <cell r="L12">
            <v>1.0948382037965816</v>
          </cell>
          <cell r="M12">
            <v>1.203963004001231</v>
          </cell>
          <cell r="N12">
            <v>1.095</v>
          </cell>
          <cell r="O12">
            <v>1.1100000000000001</v>
          </cell>
          <cell r="P12">
            <v>1.1499999999999999</v>
          </cell>
          <cell r="Q12">
            <v>1.165</v>
          </cell>
          <cell r="R12">
            <v>1.17</v>
          </cell>
          <cell r="S12">
            <v>1.1400000000000001</v>
          </cell>
          <cell r="T12">
            <v>1.1100000000000001</v>
          </cell>
          <cell r="U12">
            <v>1.0900000000000001</v>
          </cell>
          <cell r="V12">
            <v>1.07</v>
          </cell>
          <cell r="W12">
            <v>1.06</v>
          </cell>
          <cell r="X12">
            <v>1.0900000000000001</v>
          </cell>
          <cell r="Y12">
            <v>1.1000000000000001</v>
          </cell>
          <cell r="Z12">
            <v>1.0900000000000001</v>
          </cell>
          <cell r="AA12">
            <v>1.0831999999999999</v>
          </cell>
          <cell r="AB12">
            <v>1.07</v>
          </cell>
          <cell r="AC12">
            <v>1.06</v>
          </cell>
          <cell r="AD12">
            <v>1.06</v>
          </cell>
          <cell r="AE12">
            <v>1.069</v>
          </cell>
        </row>
        <row r="13">
          <cell r="G13">
            <v>1.1624898733755784</v>
          </cell>
          <cell r="H13">
            <v>1.3991843860264914</v>
          </cell>
          <cell r="I13">
            <v>1.0995290629224261</v>
          </cell>
          <cell r="J13">
            <v>1.0907149262248308</v>
          </cell>
          <cell r="K13">
            <v>1.4817951496795398</v>
          </cell>
          <cell r="L13">
            <v>1.0482833063478225</v>
          </cell>
          <cell r="M13">
            <v>1.0455445544554456</v>
          </cell>
          <cell r="N13">
            <v>1.095</v>
          </cell>
          <cell r="O13">
            <v>1.1100000000000001</v>
          </cell>
          <cell r="P13">
            <v>1.1499999999999999</v>
          </cell>
          <cell r="Q13">
            <v>1.165</v>
          </cell>
          <cell r="R13">
            <v>1.17</v>
          </cell>
          <cell r="S13">
            <v>1.1400000000000001</v>
          </cell>
          <cell r="T13">
            <v>1.1100000000000001</v>
          </cell>
          <cell r="U13">
            <v>1.0900000000000001</v>
          </cell>
          <cell r="V13">
            <v>1.07</v>
          </cell>
          <cell r="W13">
            <v>1.06</v>
          </cell>
          <cell r="X13">
            <v>1.0900000000000001</v>
          </cell>
          <cell r="Y13">
            <v>1.1000000000000001</v>
          </cell>
          <cell r="Z13">
            <v>1.0900000000000001</v>
          </cell>
          <cell r="AA13">
            <v>1.0831999999999999</v>
          </cell>
          <cell r="AB13">
            <v>1.07</v>
          </cell>
          <cell r="AC13">
            <v>1.06</v>
          </cell>
          <cell r="AD13">
            <v>1.06</v>
          </cell>
          <cell r="AE13">
            <v>1.0695999999999999</v>
          </cell>
        </row>
        <row r="14">
          <cell r="G14">
            <v>0.9517992893291698</v>
          </cell>
          <cell r="H14">
            <v>1.3930984555984556</v>
          </cell>
          <cell r="I14">
            <v>1.1758728035626154</v>
          </cell>
          <cell r="J14">
            <v>1.1740159248646456</v>
          </cell>
          <cell r="K14">
            <v>1.0542433055546183</v>
          </cell>
          <cell r="L14">
            <v>1.6385021872773464</v>
          </cell>
          <cell r="M14">
            <v>1.0353302611367126</v>
          </cell>
          <cell r="N14">
            <v>1.095</v>
          </cell>
          <cell r="O14">
            <v>1.1100000000000001</v>
          </cell>
          <cell r="P14">
            <v>1.1499999999999999</v>
          </cell>
          <cell r="Q14">
            <v>1.165</v>
          </cell>
          <cell r="R14">
            <v>1.17</v>
          </cell>
          <cell r="S14">
            <v>1.1400000000000001</v>
          </cell>
          <cell r="T14">
            <v>1.1100000000000001</v>
          </cell>
          <cell r="U14">
            <v>1.0900000000000001</v>
          </cell>
          <cell r="V14">
            <v>1.07</v>
          </cell>
          <cell r="W14">
            <v>1.06</v>
          </cell>
          <cell r="X14">
            <v>1.0900000000000001</v>
          </cell>
          <cell r="Y14">
            <v>1.1000000000000001</v>
          </cell>
          <cell r="Z14">
            <v>1.0900000000000001</v>
          </cell>
          <cell r="AA14">
            <v>1.0831999999999999</v>
          </cell>
          <cell r="AB14">
            <v>1.07</v>
          </cell>
          <cell r="AC14">
            <v>1.06</v>
          </cell>
          <cell r="AD14">
            <v>1.06</v>
          </cell>
          <cell r="AE14">
            <v>1.0702</v>
          </cell>
        </row>
        <row r="19">
          <cell r="AB19">
            <v>2027</v>
          </cell>
        </row>
        <row r="20">
          <cell r="AB20">
            <v>22</v>
          </cell>
        </row>
        <row r="22">
          <cell r="G22">
            <v>1.1052023121387282</v>
          </cell>
          <cell r="H22">
            <v>1.153765690376569</v>
          </cell>
          <cell r="I22">
            <v>1.2394741613780598</v>
          </cell>
          <cell r="J22">
            <v>1.0978392849305851</v>
          </cell>
          <cell r="K22">
            <v>1.052794989672863</v>
          </cell>
          <cell r="L22">
            <v>1.0125685065880239</v>
          </cell>
          <cell r="M22">
            <v>1.375</v>
          </cell>
          <cell r="N22">
            <v>1.5454545454545454</v>
          </cell>
          <cell r="O22">
            <v>1.1100000000000001</v>
          </cell>
          <cell r="P22">
            <v>1.1499999999999999</v>
          </cell>
          <cell r="Q22">
            <v>1.165</v>
          </cell>
          <cell r="R22">
            <v>1.17</v>
          </cell>
          <cell r="S22">
            <v>1.1400000000000001</v>
          </cell>
          <cell r="T22">
            <v>1.1100000000000001</v>
          </cell>
          <cell r="U22">
            <v>1.0900000000000001</v>
          </cell>
          <cell r="V22">
            <v>1.07</v>
          </cell>
          <cell r="W22">
            <v>1.06</v>
          </cell>
          <cell r="X22">
            <v>1.0900000000000001</v>
          </cell>
          <cell r="Y22">
            <v>1.1000000000000001</v>
          </cell>
          <cell r="Z22">
            <v>1.0900000000000001</v>
          </cell>
          <cell r="AA22">
            <v>1.0831999999999999</v>
          </cell>
          <cell r="AB22">
            <v>1.07</v>
          </cell>
          <cell r="AC22">
            <v>1.06</v>
          </cell>
          <cell r="AD22">
            <v>1.06</v>
          </cell>
          <cell r="AE22">
            <v>1.0660000000000001</v>
          </cell>
        </row>
        <row r="23">
          <cell r="G23">
            <v>1.0386538461538461</v>
          </cell>
          <cell r="H23">
            <v>1.0246374128247855</v>
          </cell>
          <cell r="I23">
            <v>1.2277529484044283</v>
          </cell>
          <cell r="J23">
            <v>1.0435844854146019</v>
          </cell>
          <cell r="K23">
            <v>1.0130595436211323</v>
          </cell>
          <cell r="L23">
            <v>1.1137097672346588</v>
          </cell>
          <cell r="M23">
            <v>1.0833333333333333</v>
          </cell>
          <cell r="N23">
            <v>1.0769230769230769</v>
          </cell>
          <cell r="O23">
            <v>1.1100000000000001</v>
          </cell>
          <cell r="P23">
            <v>1.1499999999999999</v>
          </cell>
          <cell r="Q23">
            <v>1.165</v>
          </cell>
          <cell r="R23">
            <v>1.17</v>
          </cell>
          <cell r="S23">
            <v>1.1400000000000001</v>
          </cell>
          <cell r="T23">
            <v>1.1100000000000001</v>
          </cell>
          <cell r="U23">
            <v>1.0900000000000001</v>
          </cell>
          <cell r="V23">
            <v>1.07</v>
          </cell>
          <cell r="W23">
            <v>1.06</v>
          </cell>
          <cell r="X23">
            <v>1.0900000000000001</v>
          </cell>
          <cell r="Y23">
            <v>1.1000000000000001</v>
          </cell>
          <cell r="Z23">
            <v>1.0900000000000001</v>
          </cell>
          <cell r="AA23">
            <v>1.0831999999999999</v>
          </cell>
          <cell r="AB23">
            <v>1.07</v>
          </cell>
          <cell r="AC23">
            <v>1.06</v>
          </cell>
          <cell r="AD23">
            <v>1.06</v>
          </cell>
          <cell r="AE23">
            <v>1.0671999999999999</v>
          </cell>
        </row>
        <row r="24">
          <cell r="G24">
            <v>1.2826696578799777</v>
          </cell>
          <cell r="H24">
            <v>1.2133799737647573</v>
          </cell>
          <cell r="I24">
            <v>1.2692001092001093</v>
          </cell>
          <cell r="J24">
            <v>1.086158981992136</v>
          </cell>
          <cell r="K24">
            <v>1.0498570195103016</v>
          </cell>
          <cell r="L24">
            <v>1.0563247444071378</v>
          </cell>
          <cell r="M24">
            <v>1.1428571428571428</v>
          </cell>
          <cell r="N24">
            <v>1.1875</v>
          </cell>
          <cell r="O24">
            <v>1.1100000000000001</v>
          </cell>
          <cell r="P24">
            <v>1.1499999999999999</v>
          </cell>
          <cell r="Q24">
            <v>1.165</v>
          </cell>
          <cell r="R24">
            <v>1.17</v>
          </cell>
          <cell r="S24">
            <v>1.1400000000000001</v>
          </cell>
          <cell r="T24">
            <v>1.1100000000000001</v>
          </cell>
          <cell r="U24">
            <v>1.0900000000000001</v>
          </cell>
          <cell r="V24">
            <v>1.07</v>
          </cell>
          <cell r="W24">
            <v>1.06</v>
          </cell>
          <cell r="X24">
            <v>1.0900000000000001</v>
          </cell>
          <cell r="Y24">
            <v>1.1000000000000001</v>
          </cell>
          <cell r="Z24">
            <v>1.0900000000000001</v>
          </cell>
          <cell r="AA24">
            <v>1.0831999999999999</v>
          </cell>
          <cell r="AB24">
            <v>1.07</v>
          </cell>
          <cell r="AC24">
            <v>1.06</v>
          </cell>
          <cell r="AD24">
            <v>1.06</v>
          </cell>
          <cell r="AE24">
            <v>1.0678000000000001</v>
          </cell>
        </row>
        <row r="25">
          <cell r="G25">
            <v>1.2826696578799777</v>
          </cell>
          <cell r="H25">
            <v>1.2133799737647573</v>
          </cell>
          <cell r="I25">
            <v>1.2692001092001093</v>
          </cell>
          <cell r="J25">
            <v>1.086158981992136</v>
          </cell>
          <cell r="K25">
            <v>1.0498570195103016</v>
          </cell>
          <cell r="L25">
            <v>1.1317765118647904</v>
          </cell>
          <cell r="M25">
            <v>1.2</v>
          </cell>
          <cell r="N25">
            <v>1.2777777777777777</v>
          </cell>
          <cell r="O25">
            <v>1.1100000000000001</v>
          </cell>
          <cell r="P25">
            <v>1.1499999999999999</v>
          </cell>
          <cell r="Q25">
            <v>1.165</v>
          </cell>
          <cell r="R25">
            <v>1.17</v>
          </cell>
          <cell r="S25">
            <v>1.1400000000000001</v>
          </cell>
          <cell r="T25">
            <v>1.1100000000000001</v>
          </cell>
          <cell r="U25">
            <v>1.0900000000000001</v>
          </cell>
          <cell r="V25">
            <v>1.07</v>
          </cell>
          <cell r="W25">
            <v>1.06</v>
          </cell>
          <cell r="X25">
            <v>1.0900000000000001</v>
          </cell>
          <cell r="Y25">
            <v>1.1000000000000001</v>
          </cell>
          <cell r="Z25">
            <v>1.0900000000000001</v>
          </cell>
          <cell r="AA25">
            <v>1.0831999999999999</v>
          </cell>
          <cell r="AB25">
            <v>1.07</v>
          </cell>
          <cell r="AC25">
            <v>1.06</v>
          </cell>
          <cell r="AD25">
            <v>1.06</v>
          </cell>
          <cell r="AE25">
            <v>1.0684</v>
          </cell>
        </row>
        <row r="26">
          <cell r="G26">
            <v>1.067764729805297</v>
          </cell>
          <cell r="H26">
            <v>1.0713832285913794</v>
          </cell>
          <cell r="I26">
            <v>1.2587764775588801</v>
          </cell>
          <cell r="J26">
            <v>1.0431160273005413</v>
          </cell>
          <cell r="K26">
            <v>1.0192455214114886</v>
          </cell>
          <cell r="L26">
            <v>1.1068068622025458</v>
          </cell>
          <cell r="M26">
            <v>1.1000000000000001</v>
          </cell>
          <cell r="N26">
            <v>1.0909090909090908</v>
          </cell>
          <cell r="O26">
            <v>1.1100000000000001</v>
          </cell>
          <cell r="P26">
            <v>1.1499999999999999</v>
          </cell>
          <cell r="Q26">
            <v>1.165</v>
          </cell>
          <cell r="R26">
            <v>1.17</v>
          </cell>
          <cell r="S26">
            <v>1.1400000000000001</v>
          </cell>
          <cell r="T26">
            <v>1.1100000000000001</v>
          </cell>
          <cell r="U26">
            <v>1.0900000000000001</v>
          </cell>
          <cell r="V26">
            <v>1.07</v>
          </cell>
          <cell r="W26">
            <v>1.06</v>
          </cell>
          <cell r="X26">
            <v>1.0900000000000001</v>
          </cell>
          <cell r="Y26">
            <v>1.1000000000000001</v>
          </cell>
          <cell r="Z26">
            <v>1.0900000000000001</v>
          </cell>
          <cell r="AA26">
            <v>1.0831999999999999</v>
          </cell>
          <cell r="AB26">
            <v>1.07</v>
          </cell>
          <cell r="AC26">
            <v>1.06</v>
          </cell>
          <cell r="AD26">
            <v>1.06</v>
          </cell>
          <cell r="AE26">
            <v>1.069</v>
          </cell>
        </row>
        <row r="27">
          <cell r="G27">
            <v>1.202116276304839</v>
          </cell>
          <cell r="H27">
            <v>1.2316783700919791</v>
          </cell>
          <cell r="I27">
            <v>1.2908553151055258</v>
          </cell>
          <cell r="J27">
            <v>1.042372529910631</v>
          </cell>
          <cell r="K27">
            <v>1.2502561144209825</v>
          </cell>
          <cell r="L27">
            <v>1.0341919778523809</v>
          </cell>
          <cell r="M27">
            <v>1.0769230769230769</v>
          </cell>
          <cell r="N27">
            <v>1.1428571428571428</v>
          </cell>
          <cell r="O27">
            <v>1.1100000000000001</v>
          </cell>
          <cell r="P27">
            <v>1.1499999999999999</v>
          </cell>
          <cell r="Q27">
            <v>1.165</v>
          </cell>
          <cell r="R27">
            <v>1.17</v>
          </cell>
          <cell r="S27">
            <v>1.1400000000000001</v>
          </cell>
          <cell r="T27">
            <v>1.1100000000000001</v>
          </cell>
          <cell r="U27">
            <v>1.0900000000000001</v>
          </cell>
          <cell r="V27">
            <v>1.07</v>
          </cell>
          <cell r="W27">
            <v>1.06</v>
          </cell>
          <cell r="X27">
            <v>1.0900000000000001</v>
          </cell>
          <cell r="Y27">
            <v>1.1000000000000001</v>
          </cell>
          <cell r="Z27">
            <v>1.0900000000000001</v>
          </cell>
          <cell r="AA27">
            <v>1.0831999999999999</v>
          </cell>
          <cell r="AB27">
            <v>1.07</v>
          </cell>
          <cell r="AC27">
            <v>1.06</v>
          </cell>
          <cell r="AD27">
            <v>1.06</v>
          </cell>
          <cell r="AE27">
            <v>1.0695999999999999</v>
          </cell>
        </row>
      </sheetData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щности"/>
      <sheetName val="Обеспеченность"/>
      <sheetName val="Эксплозатраты"/>
      <sheetName val="Число занятых в отрасли"/>
      <sheetName val="Заработная плата"/>
      <sheetName val="Плата населения"/>
      <sheetName val="Кап вложения"/>
      <sheetName val="Стоимость ввода за единицу"/>
      <sheetName val="Демография"/>
    </sheetNames>
    <sheetDataSet>
      <sheetData sheetId="0"/>
      <sheetData sheetId="1"/>
      <sheetData sheetId="2"/>
      <sheetData sheetId="3"/>
      <sheetData sheetId="4">
        <row r="30">
          <cell r="D30">
            <v>18.446300854767124</v>
          </cell>
          <cell r="E30">
            <v>16.483390607101956</v>
          </cell>
          <cell r="F30">
            <v>23.495778486436368</v>
          </cell>
          <cell r="G30">
            <v>3.6906007796029012</v>
          </cell>
          <cell r="H30">
            <v>15.496769144691871</v>
          </cell>
          <cell r="I30">
            <v>1.319047347657309</v>
          </cell>
          <cell r="J30">
            <v>12.5</v>
          </cell>
          <cell r="K30">
            <v>33.333333333333329</v>
          </cell>
        </row>
        <row r="31">
          <cell r="D31">
            <v>10.520231213872833</v>
          </cell>
          <cell r="E31">
            <v>15.376569037656903</v>
          </cell>
          <cell r="F31">
            <v>23.94741613780598</v>
          </cell>
          <cell r="G31">
            <v>9.7839284930585055</v>
          </cell>
          <cell r="H31">
            <v>5.2794989672862922</v>
          </cell>
          <cell r="I31">
            <v>1.2568506588023869</v>
          </cell>
          <cell r="J31">
            <v>37.5</v>
          </cell>
          <cell r="K31">
            <v>54.54545454545454</v>
          </cell>
        </row>
        <row r="32">
          <cell r="D32">
            <v>3.8653846153846159</v>
          </cell>
          <cell r="E32">
            <v>2.4637412824785576</v>
          </cell>
          <cell r="F32">
            <v>22.775294840442836</v>
          </cell>
          <cell r="G32">
            <v>4.3584485414601968</v>
          </cell>
          <cell r="H32">
            <v>1.305954362113217</v>
          </cell>
          <cell r="I32">
            <v>11.370976723465873</v>
          </cell>
          <cell r="J32">
            <v>8.3333333333333321</v>
          </cell>
          <cell r="K32">
            <v>7.6923076923076925</v>
          </cell>
        </row>
        <row r="33">
          <cell r="D33">
            <v>28.266965787997773</v>
          </cell>
          <cell r="E33">
            <v>21.337997376475727</v>
          </cell>
          <cell r="F33">
            <v>26.920010920010927</v>
          </cell>
          <cell r="G33">
            <v>8.6158981992136034</v>
          </cell>
          <cell r="H33">
            <v>4.985701951030169</v>
          </cell>
          <cell r="I33">
            <v>5.6324744407137732</v>
          </cell>
          <cell r="J33">
            <v>14.285714285714285</v>
          </cell>
          <cell r="K33">
            <v>18.75</v>
          </cell>
        </row>
        <row r="34">
          <cell r="D34">
            <v>28.266965787997773</v>
          </cell>
          <cell r="E34">
            <v>21.337997376475727</v>
          </cell>
          <cell r="F34">
            <v>26.920010920010927</v>
          </cell>
          <cell r="G34">
            <v>8.6158981992136034</v>
          </cell>
          <cell r="H34">
            <v>4.985701951030169</v>
          </cell>
          <cell r="I34">
            <v>13.177651186479045</v>
          </cell>
          <cell r="J34">
            <v>20</v>
          </cell>
          <cell r="K34">
            <v>27.777777777777779</v>
          </cell>
        </row>
        <row r="35">
          <cell r="D35">
            <v>6.7764729805297073</v>
          </cell>
          <cell r="E35">
            <v>7.1383228591379453</v>
          </cell>
          <cell r="F35">
            <v>25.877647755888017</v>
          </cell>
          <cell r="G35">
            <v>4.3116027300541262</v>
          </cell>
          <cell r="H35">
            <v>1.9245521411488693</v>
          </cell>
          <cell r="I35">
            <v>10.680686220254564</v>
          </cell>
          <cell r="J35">
            <v>10</v>
          </cell>
          <cell r="K35">
            <v>9.0909090909090917</v>
          </cell>
        </row>
        <row r="36">
          <cell r="D36">
            <v>20.211627630483889</v>
          </cell>
          <cell r="E36">
            <v>23.167837009197903</v>
          </cell>
          <cell r="F36">
            <v>29.085531510552578</v>
          </cell>
          <cell r="G36">
            <v>4.2372529910631052</v>
          </cell>
          <cell r="H36">
            <v>25.025611442098249</v>
          </cell>
          <cell r="I36">
            <v>3.4191977852380968</v>
          </cell>
          <cell r="J36">
            <v>7.6923076923076925</v>
          </cell>
          <cell r="K36">
            <v>14.285714285714285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Комментарии"/>
      <sheetName val="НачСост_НС_БД "/>
      <sheetName val="ГрСцЭкс"/>
      <sheetName val="Графики(МОИТ)"/>
      <sheetName val="МОИТ 2"/>
      <sheetName val="интерфейс"/>
      <sheetName val="Графики-2"/>
      <sheetName val="гипотезы"/>
      <sheetName val="Сценарии"/>
      <sheetName val="Графики-1"/>
      <sheetName val="индексы_цен"/>
      <sheetName val="КраевойБюджет"/>
      <sheetName val="модель внешнего мира"/>
      <sheetName val="Демография"/>
      <sheetName val="Лист1"/>
      <sheetName val="Лист2"/>
    </sheetNames>
    <sheetDataSet>
      <sheetData sheetId="0" refreshError="1"/>
      <sheetData sheetId="1" refreshError="1"/>
      <sheetData sheetId="2">
        <row r="11">
          <cell r="C11">
            <v>1</v>
          </cell>
        </row>
      </sheetData>
      <sheetData sheetId="3">
        <row r="2">
          <cell r="C2">
            <v>4</v>
          </cell>
          <cell r="F2">
            <v>0</v>
          </cell>
          <cell r="G2">
            <v>-1</v>
          </cell>
        </row>
        <row r="4">
          <cell r="C4">
            <v>2010</v>
          </cell>
          <cell r="D4">
            <v>2012</v>
          </cell>
          <cell r="F4">
            <v>2</v>
          </cell>
          <cell r="G4">
            <v>1</v>
          </cell>
        </row>
        <row r="5">
          <cell r="C5">
            <v>2010</v>
          </cell>
          <cell r="D5">
            <v>2019</v>
          </cell>
          <cell r="F5">
            <v>1</v>
          </cell>
          <cell r="G5">
            <v>1.5</v>
          </cell>
        </row>
      </sheetData>
      <sheetData sheetId="4" refreshError="1"/>
      <sheetData sheetId="5" refreshError="1"/>
      <sheetData sheetId="6">
        <row r="4">
          <cell r="L4">
            <v>2.2680776441803925</v>
          </cell>
        </row>
      </sheetData>
      <sheetData sheetId="7" refreshError="1"/>
      <sheetData sheetId="8" refreshError="1"/>
      <sheetData sheetId="9">
        <row r="14">
          <cell r="C14" t="str">
            <v>ScenInflPPP[3;25]</v>
          </cell>
        </row>
        <row r="83">
          <cell r="C83">
            <v>2005</v>
          </cell>
          <cell r="D83">
            <v>2006</v>
          </cell>
          <cell r="E83">
            <v>2007</v>
          </cell>
          <cell r="F83">
            <v>2008</v>
          </cell>
          <cell r="G83">
            <v>2009</v>
          </cell>
          <cell r="H83">
            <v>2010</v>
          </cell>
          <cell r="I83">
            <v>2011</v>
          </cell>
          <cell r="J83">
            <v>2012</v>
          </cell>
          <cell r="K83">
            <v>2013</v>
          </cell>
          <cell r="L83">
            <v>2014</v>
          </cell>
          <cell r="M83">
            <v>2015</v>
          </cell>
          <cell r="N83">
            <v>2016</v>
          </cell>
          <cell r="O83">
            <v>2017</v>
          </cell>
          <cell r="P83">
            <v>2018</v>
          </cell>
          <cell r="Q83">
            <v>2019</v>
          </cell>
          <cell r="R83">
            <v>2020</v>
          </cell>
          <cell r="S83">
            <v>2021</v>
          </cell>
          <cell r="T83">
            <v>2022</v>
          </cell>
          <cell r="U83">
            <v>2023</v>
          </cell>
          <cell r="V83">
            <v>2024</v>
          </cell>
          <cell r="W83">
            <v>2025</v>
          </cell>
          <cell r="X83">
            <v>2026</v>
          </cell>
          <cell r="Y83">
            <v>2027</v>
          </cell>
          <cell r="Z83">
            <v>2028</v>
          </cell>
          <cell r="AA83">
            <v>2029</v>
          </cell>
          <cell r="AB83">
            <v>2030</v>
          </cell>
        </row>
        <row r="84">
          <cell r="C84">
            <v>0.39642323465497098</v>
          </cell>
          <cell r="D84">
            <v>0.39353545619034125</v>
          </cell>
          <cell r="E84">
            <v>0.58492762474099591</v>
          </cell>
          <cell r="F84">
            <v>0.52396606218657549</v>
          </cell>
          <cell r="G84">
            <v>0.51490259672750793</v>
          </cell>
          <cell r="H84">
            <v>0.55390887481328877</v>
          </cell>
          <cell r="I84">
            <v>0.51524261968965213</v>
          </cell>
          <cell r="J84">
            <v>0.59463523701444831</v>
          </cell>
          <cell r="K84">
            <v>0.59220356146509934</v>
          </cell>
          <cell r="L84">
            <v>0.59220356146509934</v>
          </cell>
          <cell r="M84">
            <v>0.59220356146509934</v>
          </cell>
          <cell r="N84">
            <v>0.59220356146509934</v>
          </cell>
          <cell r="O84">
            <v>0.59220356146509934</v>
          </cell>
          <cell r="P84">
            <v>0.59220356146509934</v>
          </cell>
          <cell r="Q84">
            <v>0.59220356146509934</v>
          </cell>
          <cell r="R84">
            <v>0.59220356146509934</v>
          </cell>
          <cell r="S84">
            <v>0.59220356146509934</v>
          </cell>
          <cell r="T84">
            <v>0.59220356146509934</v>
          </cell>
          <cell r="U84">
            <v>0.59220356146509934</v>
          </cell>
          <cell r="V84">
            <v>0.59220356146509934</v>
          </cell>
          <cell r="W84">
            <v>0.59220356146509934</v>
          </cell>
          <cell r="X84">
            <v>0.59220356146509934</v>
          </cell>
          <cell r="Y84">
            <v>0.59220356146509934</v>
          </cell>
          <cell r="Z84">
            <v>0.59220356146509934</v>
          </cell>
          <cell r="AA84">
            <v>0.59220356146509934</v>
          </cell>
          <cell r="AB84">
            <v>0.59220356146509934</v>
          </cell>
        </row>
      </sheetData>
      <sheetData sheetId="10" refreshError="1"/>
      <sheetData sheetId="11">
        <row r="6">
          <cell r="E6">
            <v>1.1679999999999999</v>
          </cell>
        </row>
      </sheetData>
      <sheetData sheetId="12" refreshError="1"/>
      <sheetData sheetId="13">
        <row r="7">
          <cell r="D7">
            <v>2714500</v>
          </cell>
        </row>
      </sheetData>
      <sheetData sheetId="14">
        <row r="52">
          <cell r="C52">
            <v>1134.087</v>
          </cell>
        </row>
      </sheetData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КХ"/>
      <sheetName val="Дошкольное"/>
      <sheetName val="Общее образование"/>
      <sheetName val="Больницы"/>
      <sheetName val="Поликлиники"/>
      <sheetName val="Культура"/>
      <sheetName val="Физкультура"/>
    </sheetNames>
    <sheetDataSet>
      <sheetData sheetId="0">
        <row r="88">
          <cell r="B88">
            <v>18.460451977401132</v>
          </cell>
          <cell r="C88">
            <v>18.845366331345144</v>
          </cell>
          <cell r="D88">
            <v>19.046722267061252</v>
          </cell>
          <cell r="E88">
            <v>19.246895807090155</v>
          </cell>
          <cell r="F88">
            <v>19.360800576992428</v>
          </cell>
          <cell r="G88">
            <v>19.422903516681693</v>
          </cell>
          <cell r="H88">
            <v>19.580546013379134</v>
          </cell>
          <cell r="I88">
            <v>19.879934509732578</v>
          </cell>
        </row>
      </sheetData>
      <sheetData sheetId="1">
        <row r="88">
          <cell r="B88">
            <v>0.56584717975678256</v>
          </cell>
          <cell r="C88">
            <v>0.58527861700830497</v>
          </cell>
          <cell r="D88">
            <v>0.60164325470447921</v>
          </cell>
          <cell r="E88">
            <v>0.59518441698980973</v>
          </cell>
          <cell r="F88">
            <v>0.59116639262987458</v>
          </cell>
          <cell r="G88">
            <v>0.60788038482750162</v>
          </cell>
          <cell r="H88">
            <v>0.61212868938027898</v>
          </cell>
          <cell r="I88">
            <v>0.63573315719947154</v>
          </cell>
        </row>
      </sheetData>
      <sheetData sheetId="2">
        <row r="88">
          <cell r="B88">
            <v>0.95936826160992961</v>
          </cell>
          <cell r="C88">
            <v>0.96748318753208717</v>
          </cell>
          <cell r="D88">
            <v>0.98693375580677212</v>
          </cell>
          <cell r="E88">
            <v>1.0054529542445527</v>
          </cell>
          <cell r="F88">
            <v>1.024440250693134</v>
          </cell>
          <cell r="G88">
            <v>1.0301767324942344</v>
          </cell>
          <cell r="H88">
            <v>1.0445426994066236</v>
          </cell>
          <cell r="I88">
            <v>1.0697814816428397</v>
          </cell>
        </row>
      </sheetData>
      <sheetData sheetId="3">
        <row r="87">
          <cell r="B87">
            <v>1.3852043087331969E-2</v>
          </cell>
          <cell r="C87">
            <v>1.379876244283024E-2</v>
          </cell>
          <cell r="D87">
            <v>1.2728990462479753E-2</v>
          </cell>
          <cell r="E87">
            <v>1.1776956364947709E-2</v>
          </cell>
          <cell r="F87">
            <v>1.163029756537421E-2</v>
          </cell>
          <cell r="G87">
            <v>1.1061290905803652E-2</v>
          </cell>
          <cell r="H87">
            <v>1.113061670001819E-2</v>
          </cell>
          <cell r="I87">
            <v>1.108290723155588E-2</v>
          </cell>
        </row>
      </sheetData>
      <sheetData sheetId="4">
        <row r="87">
          <cell r="B87">
            <v>2.280067657794E-2</v>
          </cell>
          <cell r="C87">
            <v>2.3922518159806297E-2</v>
          </cell>
          <cell r="D87">
            <v>2.5511966888608961E-2</v>
          </cell>
          <cell r="E87">
            <v>2.4106563288856835E-2</v>
          </cell>
          <cell r="F87">
            <v>2.4706943192064925E-2</v>
          </cell>
          <cell r="G87">
            <v>2.57204845416742E-2</v>
          </cell>
          <cell r="H87">
            <v>2.592323085319265E-2</v>
          </cell>
          <cell r="I87">
            <v>2.4543462381300219E-2</v>
          </cell>
        </row>
      </sheetData>
      <sheetData sheetId="5">
        <row r="88">
          <cell r="B88">
            <v>0.11172438351286389</v>
          </cell>
          <cell r="C88">
            <v>0.11613308223477717</v>
          </cell>
          <cell r="D88">
            <v>0.11966888608961669</v>
          </cell>
          <cell r="E88">
            <v>0.12170934006491164</v>
          </cell>
          <cell r="F88">
            <v>0.12488728584310189</v>
          </cell>
          <cell r="G88">
            <v>0.13146356897486891</v>
          </cell>
          <cell r="H88">
            <v>0.13889053119883574</v>
          </cell>
          <cell r="I88">
            <v>0.14639432295471147</v>
          </cell>
        </row>
      </sheetData>
      <sheetData sheetId="6">
        <row r="88">
          <cell r="B88">
            <v>0.11078742937853107</v>
          </cell>
          <cell r="C88">
            <v>0.1152853200391703</v>
          </cell>
          <cell r="D88">
            <v>0.11636893552147791</v>
          </cell>
          <cell r="E88">
            <v>0.11779917221522404</v>
          </cell>
          <cell r="F88">
            <v>0.12486476739992787</v>
          </cell>
          <cell r="G88">
            <v>0.13200180342651038</v>
          </cell>
          <cell r="H88">
            <v>0.13895272102693906</v>
          </cell>
          <cell r="I88">
            <v>0.14680277878843004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Z153"/>
  <sheetViews>
    <sheetView workbookViewId="0">
      <selection activeCell="B4" sqref="B4"/>
    </sheetView>
  </sheetViews>
  <sheetFormatPr defaultRowHeight="15" x14ac:dyDescent="0.25"/>
  <cols>
    <col min="17" max="17" width="24.7109375" customWidth="1"/>
  </cols>
  <sheetData>
    <row r="2" spans="1:26" x14ac:dyDescent="0.25">
      <c r="N2" t="s">
        <v>10</v>
      </c>
      <c r="O2" s="2">
        <v>1.0900000000000001</v>
      </c>
      <c r="P2" s="2">
        <v>1.109</v>
      </c>
      <c r="Q2" s="2">
        <v>1.1259999999999999</v>
      </c>
      <c r="R2" s="2">
        <v>1.1140000000000001</v>
      </c>
      <c r="S2" s="2">
        <v>1.12514</v>
      </c>
      <c r="T2" s="2">
        <v>1.1363914000000002</v>
      </c>
      <c r="U2" s="2">
        <v>1.1477553140000003</v>
      </c>
      <c r="V2" s="2">
        <v>1.1592328671400003</v>
      </c>
    </row>
    <row r="3" spans="1:26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R3" s="10" t="s">
        <v>19</v>
      </c>
    </row>
    <row r="4" spans="1:26" x14ac:dyDescent="0.25">
      <c r="A4" t="s">
        <v>9</v>
      </c>
      <c r="B4" s="2">
        <f>S16</f>
        <v>1.329</v>
      </c>
      <c r="C4" s="2">
        <f t="shared" ref="C4:I4" si="0">T16</f>
        <v>0.88400000000000001</v>
      </c>
      <c r="D4" s="2">
        <f t="shared" si="0"/>
        <v>1.0860000000000001</v>
      </c>
      <c r="E4" s="2">
        <f t="shared" si="0"/>
        <v>1.373</v>
      </c>
      <c r="F4" s="2">
        <f t="shared" si="0"/>
        <v>1.3780000000000001</v>
      </c>
      <c r="G4" s="2">
        <f t="shared" si="0"/>
        <v>1.383</v>
      </c>
      <c r="H4" s="2">
        <f t="shared" si="0"/>
        <v>1.3879999999999999</v>
      </c>
      <c r="I4" s="2">
        <f t="shared" si="0"/>
        <v>1.393</v>
      </c>
      <c r="R4" s="1">
        <v>2006</v>
      </c>
      <c r="S4" s="1">
        <v>2007</v>
      </c>
      <c r="T4" s="1">
        <v>2008</v>
      </c>
      <c r="U4" s="1">
        <v>2009</v>
      </c>
      <c r="V4" s="1">
        <v>2010</v>
      </c>
      <c r="W4" s="1">
        <v>2011</v>
      </c>
      <c r="X4" s="1">
        <v>2012</v>
      </c>
      <c r="Y4" s="1">
        <v>2013</v>
      </c>
    </row>
    <row r="5" spans="1:26" x14ac:dyDescent="0.25">
      <c r="A5" t="s">
        <v>10</v>
      </c>
      <c r="B5" s="2">
        <v>1.0900000000000001</v>
      </c>
      <c r="C5" s="2">
        <v>1.109</v>
      </c>
      <c r="D5" s="2">
        <v>1.1259999999999999</v>
      </c>
      <c r="E5" s="2">
        <v>1.1140000000000001</v>
      </c>
      <c r="F5" s="2">
        <v>1.12514</v>
      </c>
      <c r="G5" s="2">
        <v>1.1363914000000002</v>
      </c>
      <c r="H5" s="2">
        <v>1.1477553140000003</v>
      </c>
      <c r="I5" s="2">
        <v>1.1592328671400003</v>
      </c>
      <c r="J5" s="2"/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</row>
    <row r="6" spans="1:26" x14ac:dyDescent="0.25">
      <c r="Q6" t="s">
        <v>0</v>
      </c>
      <c r="R6" s="11">
        <v>1.173</v>
      </c>
      <c r="S6">
        <v>1.3700639999999999</v>
      </c>
      <c r="T6">
        <v>1.59612456</v>
      </c>
      <c r="U6">
        <v>1.8515044895999999</v>
      </c>
      <c r="V6">
        <v>2.1625572438527998</v>
      </c>
      <c r="W6">
        <v>2.5366796470393345</v>
      </c>
      <c r="X6">
        <v>2.9882086242123358</v>
      </c>
      <c r="Y6">
        <v>3.5350508024431933</v>
      </c>
      <c r="Z6">
        <v>4.1996403533025131</v>
      </c>
    </row>
    <row r="7" spans="1:26" x14ac:dyDescent="0.25">
      <c r="Q7" t="s">
        <v>1</v>
      </c>
      <c r="R7" s="11">
        <v>1.286</v>
      </c>
      <c r="S7">
        <v>1.7090939999999999</v>
      </c>
      <c r="T7">
        <v>1.510839096</v>
      </c>
      <c r="U7">
        <v>1.6407712582560001</v>
      </c>
      <c r="V7">
        <v>2.2527789375854881</v>
      </c>
      <c r="W7">
        <v>3.104329375992803</v>
      </c>
      <c r="X7">
        <v>4.2932875269980464</v>
      </c>
      <c r="Y7">
        <v>5.9590830874732879</v>
      </c>
      <c r="Z7">
        <v>8.30100274085029</v>
      </c>
    </row>
    <row r="8" spans="1:26" x14ac:dyDescent="0.25">
      <c r="Q8" t="s">
        <v>20</v>
      </c>
      <c r="R8" s="11">
        <v>1.375</v>
      </c>
      <c r="S8">
        <v>1.524875</v>
      </c>
      <c r="T8">
        <v>1.7886783749999999</v>
      </c>
      <c r="U8">
        <v>2.6901722759999998</v>
      </c>
      <c r="V8">
        <v>2.9188369194599995</v>
      </c>
      <c r="W8">
        <v>3.1815322422113996</v>
      </c>
      <c r="X8">
        <v>3.4837778052214827</v>
      </c>
      <c r="Y8">
        <v>3.8321555857436311</v>
      </c>
      <c r="Z8">
        <v>4.2345319222467124</v>
      </c>
    </row>
    <row r="9" spans="1:26" x14ac:dyDescent="0.25">
      <c r="Q9" t="s">
        <v>2</v>
      </c>
      <c r="R9" s="11">
        <v>1.169</v>
      </c>
      <c r="S9">
        <v>1.2064080000000001</v>
      </c>
      <c r="T9">
        <v>1.4307998880000001</v>
      </c>
      <c r="U9">
        <v>1.6897746677280003</v>
      </c>
      <c r="V9">
        <v>1.9331022198808325</v>
      </c>
      <c r="W9">
        <v>2.2211344506430768</v>
      </c>
      <c r="X9">
        <v>2.5631891560421103</v>
      </c>
      <c r="Y9">
        <v>2.9707362318528059</v>
      </c>
      <c r="Z9">
        <v>3.4579369738766657</v>
      </c>
    </row>
    <row r="10" spans="1:26" x14ac:dyDescent="0.25">
      <c r="Q10" t="s">
        <v>3</v>
      </c>
      <c r="R10" s="11">
        <v>1.169</v>
      </c>
      <c r="S10">
        <v>1.2064080000000001</v>
      </c>
      <c r="T10">
        <v>1.4307998880000001</v>
      </c>
      <c r="U10">
        <v>1.6897746677280003</v>
      </c>
      <c r="V10">
        <v>1.9331022198808325</v>
      </c>
      <c r="W10">
        <v>2.2211344506430768</v>
      </c>
      <c r="X10">
        <v>2.5631891560421103</v>
      </c>
      <c r="Y10">
        <v>2.9707362318528059</v>
      </c>
      <c r="Z10">
        <v>3.4579369738766657</v>
      </c>
    </row>
    <row r="11" spans="1:26" x14ac:dyDescent="0.25">
      <c r="Q11" t="s">
        <v>4</v>
      </c>
      <c r="R11" s="11">
        <v>1.04</v>
      </c>
      <c r="S11">
        <v>1.33328</v>
      </c>
      <c r="T11">
        <v>1.4119435199999999</v>
      </c>
      <c r="U11">
        <v>1.78752049632</v>
      </c>
      <c r="V11">
        <v>1.8179083447574398</v>
      </c>
      <c r="W11">
        <v>1.8579023283421034</v>
      </c>
      <c r="X11">
        <v>1.9080656912073402</v>
      </c>
      <c r="Y11">
        <v>1.9691237933259751</v>
      </c>
      <c r="Z11">
        <v>2.041981373679036</v>
      </c>
    </row>
    <row r="12" spans="1:26" x14ac:dyDescent="0.25">
      <c r="Q12" t="s">
        <v>5</v>
      </c>
      <c r="R12" s="11">
        <v>1.4610000000000001</v>
      </c>
      <c r="S12">
        <v>1.5734969999999999</v>
      </c>
      <c r="T12">
        <v>1.9055048670000001</v>
      </c>
      <c r="U12">
        <v>2.3590150253460003</v>
      </c>
      <c r="V12">
        <v>2.4958378968160684</v>
      </c>
      <c r="W12">
        <v>2.6530756843154806</v>
      </c>
      <c r="X12">
        <v>2.8334848308489335</v>
      </c>
      <c r="Y12">
        <v>3.0403292235009056</v>
      </c>
      <c r="Z12">
        <v>3.2774749029339763</v>
      </c>
    </row>
    <row r="15" spans="1:26" x14ac:dyDescent="0.25">
      <c r="Q15" t="s">
        <v>0</v>
      </c>
      <c r="S15">
        <f>S6/R6</f>
        <v>1.1679999999999999</v>
      </c>
      <c r="T15">
        <f t="shared" ref="T15:Z15" si="1">T6/S6</f>
        <v>1.165</v>
      </c>
      <c r="U15">
        <f t="shared" si="1"/>
        <v>1.1599999999999999</v>
      </c>
      <c r="V15">
        <f t="shared" si="1"/>
        <v>1.1679999999999999</v>
      </c>
      <c r="W15">
        <f t="shared" si="1"/>
        <v>1.173</v>
      </c>
      <c r="X15">
        <f t="shared" si="1"/>
        <v>1.1779999999999999</v>
      </c>
      <c r="Y15">
        <f t="shared" si="1"/>
        <v>1.1830000000000001</v>
      </c>
      <c r="Z15">
        <f t="shared" si="1"/>
        <v>1.1879999999999999</v>
      </c>
    </row>
    <row r="16" spans="1:26" x14ac:dyDescent="0.25">
      <c r="Q16" t="s">
        <v>1</v>
      </c>
      <c r="S16">
        <f>S7/R7</f>
        <v>1.329</v>
      </c>
      <c r="T16">
        <f t="shared" ref="T16:Z16" si="2">T7/S7</f>
        <v>0.88400000000000001</v>
      </c>
      <c r="U16">
        <f t="shared" si="2"/>
        <v>1.0860000000000001</v>
      </c>
      <c r="V16">
        <f t="shared" si="2"/>
        <v>1.373</v>
      </c>
      <c r="W16">
        <f t="shared" si="2"/>
        <v>1.3780000000000001</v>
      </c>
      <c r="X16">
        <f t="shared" si="2"/>
        <v>1.383</v>
      </c>
      <c r="Y16">
        <f t="shared" si="2"/>
        <v>1.3879999999999999</v>
      </c>
      <c r="Z16">
        <f t="shared" si="2"/>
        <v>1.393</v>
      </c>
    </row>
    <row r="17" spans="17:26" x14ac:dyDescent="0.25">
      <c r="Q17" t="s">
        <v>20</v>
      </c>
      <c r="S17">
        <f t="shared" ref="S17:Z21" si="3">S8/R8</f>
        <v>1.109</v>
      </c>
      <c r="T17">
        <f t="shared" si="3"/>
        <v>1.173</v>
      </c>
      <c r="U17">
        <f t="shared" si="3"/>
        <v>1.504</v>
      </c>
      <c r="V17">
        <f t="shared" si="3"/>
        <v>1.085</v>
      </c>
      <c r="W17">
        <f t="shared" si="3"/>
        <v>1.0900000000000001</v>
      </c>
      <c r="X17">
        <f t="shared" si="3"/>
        <v>1.095</v>
      </c>
      <c r="Y17">
        <f t="shared" si="3"/>
        <v>1.1000000000000001</v>
      </c>
      <c r="Z17">
        <f t="shared" si="3"/>
        <v>1.105</v>
      </c>
    </row>
    <row r="18" spans="17:26" x14ac:dyDescent="0.25">
      <c r="Q18" t="s">
        <v>2</v>
      </c>
      <c r="S18">
        <f t="shared" si="3"/>
        <v>1.032</v>
      </c>
      <c r="T18">
        <f t="shared" si="3"/>
        <v>1.1859999999999999</v>
      </c>
      <c r="U18">
        <f t="shared" si="3"/>
        <v>1.181</v>
      </c>
      <c r="V18">
        <f t="shared" si="3"/>
        <v>1.1440000000000001</v>
      </c>
      <c r="W18">
        <f t="shared" si="3"/>
        <v>1.149</v>
      </c>
      <c r="X18">
        <f t="shared" si="3"/>
        <v>1.1539999999999999</v>
      </c>
      <c r="Y18">
        <f t="shared" si="3"/>
        <v>1.159</v>
      </c>
      <c r="Z18">
        <f t="shared" si="3"/>
        <v>1.1639999999999999</v>
      </c>
    </row>
    <row r="19" spans="17:26" x14ac:dyDescent="0.25">
      <c r="Q19" t="s">
        <v>3</v>
      </c>
      <c r="S19">
        <f t="shared" si="3"/>
        <v>1.032</v>
      </c>
      <c r="T19">
        <f t="shared" si="3"/>
        <v>1.1859999999999999</v>
      </c>
      <c r="U19">
        <f t="shared" si="3"/>
        <v>1.181</v>
      </c>
      <c r="V19">
        <f t="shared" si="3"/>
        <v>1.1440000000000001</v>
      </c>
      <c r="W19">
        <f t="shared" si="3"/>
        <v>1.149</v>
      </c>
      <c r="X19">
        <f t="shared" si="3"/>
        <v>1.1539999999999999</v>
      </c>
      <c r="Y19">
        <f t="shared" si="3"/>
        <v>1.159</v>
      </c>
      <c r="Z19">
        <f t="shared" si="3"/>
        <v>1.1639999999999999</v>
      </c>
    </row>
    <row r="20" spans="17:26" x14ac:dyDescent="0.25">
      <c r="Q20" t="s">
        <v>4</v>
      </c>
      <c r="S20">
        <f t="shared" si="3"/>
        <v>1.282</v>
      </c>
      <c r="T20">
        <f t="shared" si="3"/>
        <v>1.0589999999999999</v>
      </c>
      <c r="U20">
        <f t="shared" si="3"/>
        <v>1.266</v>
      </c>
      <c r="V20">
        <f t="shared" si="3"/>
        <v>1.0169999999999999</v>
      </c>
      <c r="W20">
        <f t="shared" si="3"/>
        <v>1.022</v>
      </c>
      <c r="X20">
        <f t="shared" si="3"/>
        <v>1.0269999999999999</v>
      </c>
      <c r="Y20">
        <f t="shared" si="3"/>
        <v>1.032</v>
      </c>
      <c r="Z20">
        <f t="shared" si="3"/>
        <v>1.0369999999999999</v>
      </c>
    </row>
    <row r="21" spans="17:26" x14ac:dyDescent="0.25">
      <c r="Q21" t="s">
        <v>5</v>
      </c>
      <c r="S21">
        <f t="shared" si="3"/>
        <v>1.077</v>
      </c>
      <c r="T21">
        <f t="shared" si="3"/>
        <v>1.2110000000000001</v>
      </c>
      <c r="U21">
        <f t="shared" si="3"/>
        <v>1.238</v>
      </c>
      <c r="V21">
        <f t="shared" si="3"/>
        <v>1.0580000000000001</v>
      </c>
      <c r="W21">
        <f t="shared" si="3"/>
        <v>1.0629999999999999</v>
      </c>
      <c r="X21">
        <f t="shared" si="3"/>
        <v>1.0680000000000001</v>
      </c>
      <c r="Y21">
        <f t="shared" si="3"/>
        <v>1.073</v>
      </c>
      <c r="Z21">
        <f t="shared" si="3"/>
        <v>1.0780000000000001</v>
      </c>
    </row>
    <row r="37" spans="1:9" x14ac:dyDescent="0.25">
      <c r="B37">
        <v>2006</v>
      </c>
      <c r="C37">
        <v>2007</v>
      </c>
      <c r="D37">
        <v>2008</v>
      </c>
      <c r="E37">
        <v>2009</v>
      </c>
      <c r="F37">
        <v>2010</v>
      </c>
      <c r="G37">
        <v>2011</v>
      </c>
      <c r="H37">
        <v>2012</v>
      </c>
      <c r="I37">
        <v>2013</v>
      </c>
    </row>
    <row r="38" spans="1:9" x14ac:dyDescent="0.25">
      <c r="A38" t="s">
        <v>9</v>
      </c>
      <c r="B38" s="2">
        <f>S17</f>
        <v>1.109</v>
      </c>
      <c r="C38" s="2">
        <f t="shared" ref="C38:I38" si="4">T17</f>
        <v>1.173</v>
      </c>
      <c r="D38" s="2">
        <f t="shared" si="4"/>
        <v>1.504</v>
      </c>
      <c r="E38" s="2">
        <f t="shared" si="4"/>
        <v>1.085</v>
      </c>
      <c r="F38" s="2">
        <f t="shared" si="4"/>
        <v>1.0900000000000001</v>
      </c>
      <c r="G38" s="2">
        <f t="shared" si="4"/>
        <v>1.095</v>
      </c>
      <c r="H38" s="2">
        <f t="shared" si="4"/>
        <v>1.1000000000000001</v>
      </c>
      <c r="I38" s="2">
        <f t="shared" si="4"/>
        <v>1.105</v>
      </c>
    </row>
    <row r="39" spans="1:9" x14ac:dyDescent="0.25">
      <c r="A39" t="s">
        <v>10</v>
      </c>
      <c r="B39">
        <v>1.0900000000000001</v>
      </c>
      <c r="C39">
        <v>1.109</v>
      </c>
      <c r="D39">
        <v>1.1259999999999999</v>
      </c>
      <c r="E39">
        <v>1.1140000000000001</v>
      </c>
      <c r="F39">
        <v>1.12514</v>
      </c>
      <c r="G39">
        <v>1.1363914000000002</v>
      </c>
      <c r="H39">
        <v>1.1477553140000003</v>
      </c>
      <c r="I39">
        <v>1.1592328671400003</v>
      </c>
    </row>
    <row r="65" spans="1:9" x14ac:dyDescent="0.25">
      <c r="B65">
        <v>2006</v>
      </c>
      <c r="C65">
        <v>2007</v>
      </c>
      <c r="D65">
        <v>2008</v>
      </c>
      <c r="E65">
        <v>2009</v>
      </c>
      <c r="F65">
        <v>2010</v>
      </c>
      <c r="G65">
        <v>2011</v>
      </c>
      <c r="H65">
        <v>2012</v>
      </c>
      <c r="I65">
        <v>2013</v>
      </c>
    </row>
    <row r="66" spans="1:9" x14ac:dyDescent="0.25">
      <c r="A66" t="s">
        <v>9</v>
      </c>
      <c r="B66" s="2">
        <f>S18</f>
        <v>1.032</v>
      </c>
      <c r="C66" s="2">
        <f t="shared" ref="C66:I66" si="5">T18</f>
        <v>1.1859999999999999</v>
      </c>
      <c r="D66" s="2">
        <f t="shared" si="5"/>
        <v>1.181</v>
      </c>
      <c r="E66" s="2">
        <f t="shared" si="5"/>
        <v>1.1440000000000001</v>
      </c>
      <c r="F66" s="2">
        <f t="shared" si="5"/>
        <v>1.149</v>
      </c>
      <c r="G66" s="2">
        <f t="shared" si="5"/>
        <v>1.1539999999999999</v>
      </c>
      <c r="H66" s="2">
        <f t="shared" si="5"/>
        <v>1.159</v>
      </c>
      <c r="I66" s="2">
        <f t="shared" si="5"/>
        <v>1.1639999999999999</v>
      </c>
    </row>
    <row r="67" spans="1:9" x14ac:dyDescent="0.25">
      <c r="A67" t="s">
        <v>10</v>
      </c>
      <c r="B67">
        <v>1.0900000000000001</v>
      </c>
      <c r="C67">
        <v>1.109</v>
      </c>
      <c r="D67">
        <v>1.1259999999999999</v>
      </c>
      <c r="E67">
        <v>1.1140000000000001</v>
      </c>
      <c r="F67">
        <v>1.12514</v>
      </c>
      <c r="G67">
        <v>1.1363914000000002</v>
      </c>
      <c r="H67">
        <v>1.1477553140000003</v>
      </c>
      <c r="I67">
        <v>1.1592328671400003</v>
      </c>
    </row>
    <row r="95" spans="1:9" x14ac:dyDescent="0.25">
      <c r="B95">
        <v>2006</v>
      </c>
      <c r="C95">
        <v>2007</v>
      </c>
      <c r="D95">
        <v>2008</v>
      </c>
      <c r="E95">
        <v>2009</v>
      </c>
      <c r="F95">
        <v>2010</v>
      </c>
      <c r="G95">
        <v>2011</v>
      </c>
      <c r="H95">
        <v>2012</v>
      </c>
      <c r="I95">
        <v>2013</v>
      </c>
    </row>
    <row r="96" spans="1:9" x14ac:dyDescent="0.25">
      <c r="A96" t="s">
        <v>9</v>
      </c>
      <c r="B96" s="2">
        <f>S19</f>
        <v>1.032</v>
      </c>
      <c r="C96" s="2">
        <f t="shared" ref="C96:I96" si="6">T19</f>
        <v>1.1859999999999999</v>
      </c>
      <c r="D96" s="2">
        <f t="shared" si="6"/>
        <v>1.181</v>
      </c>
      <c r="E96" s="2">
        <f t="shared" si="6"/>
        <v>1.1440000000000001</v>
      </c>
      <c r="F96" s="2">
        <f t="shared" si="6"/>
        <v>1.149</v>
      </c>
      <c r="G96" s="2">
        <f t="shared" si="6"/>
        <v>1.1539999999999999</v>
      </c>
      <c r="H96" s="2">
        <f t="shared" si="6"/>
        <v>1.159</v>
      </c>
      <c r="I96" s="2">
        <f t="shared" si="6"/>
        <v>1.1639999999999999</v>
      </c>
    </row>
    <row r="97" spans="1:9" x14ac:dyDescent="0.25">
      <c r="A97" t="s">
        <v>10</v>
      </c>
      <c r="B97" s="2">
        <v>1.0900000000000001</v>
      </c>
      <c r="C97" s="2">
        <v>1.109</v>
      </c>
      <c r="D97" s="2">
        <v>1.1259999999999999</v>
      </c>
      <c r="E97" s="2">
        <v>1.1140000000000001</v>
      </c>
      <c r="F97" s="2">
        <v>1.12514</v>
      </c>
      <c r="G97" s="2">
        <v>1.1363914000000002</v>
      </c>
      <c r="H97" s="2">
        <v>1.1477553140000003</v>
      </c>
      <c r="I97" s="2">
        <v>1.1592328671400003</v>
      </c>
    </row>
    <row r="123" spans="1:9" x14ac:dyDescent="0.25">
      <c r="B123">
        <v>2006</v>
      </c>
      <c r="C123">
        <v>2007</v>
      </c>
      <c r="D123">
        <v>2008</v>
      </c>
      <c r="E123">
        <v>2009</v>
      </c>
      <c r="F123">
        <v>2010</v>
      </c>
      <c r="G123">
        <v>2011</v>
      </c>
      <c r="H123">
        <v>2012</v>
      </c>
      <c r="I123">
        <v>2013</v>
      </c>
    </row>
    <row r="124" spans="1:9" x14ac:dyDescent="0.25">
      <c r="A124" t="s">
        <v>9</v>
      </c>
      <c r="B124" s="2">
        <f>S20</f>
        <v>1.282</v>
      </c>
      <c r="C124" s="2">
        <f t="shared" ref="C124:I124" si="7">T20</f>
        <v>1.0589999999999999</v>
      </c>
      <c r="D124" s="2">
        <f t="shared" si="7"/>
        <v>1.266</v>
      </c>
      <c r="E124" s="2">
        <f t="shared" si="7"/>
        <v>1.0169999999999999</v>
      </c>
      <c r="F124" s="2">
        <f t="shared" si="7"/>
        <v>1.022</v>
      </c>
      <c r="G124" s="2">
        <f t="shared" si="7"/>
        <v>1.0269999999999999</v>
      </c>
      <c r="H124" s="2">
        <f t="shared" si="7"/>
        <v>1.032</v>
      </c>
      <c r="I124" s="2">
        <f t="shared" si="7"/>
        <v>1.0369999999999999</v>
      </c>
    </row>
    <row r="125" spans="1:9" x14ac:dyDescent="0.25">
      <c r="A125" t="s">
        <v>10</v>
      </c>
      <c r="B125">
        <v>1.0900000000000001</v>
      </c>
      <c r="C125">
        <v>1.109</v>
      </c>
      <c r="D125">
        <v>1.1259999999999999</v>
      </c>
      <c r="E125">
        <v>1.1140000000000001</v>
      </c>
      <c r="F125">
        <v>1.12514</v>
      </c>
      <c r="G125">
        <v>1.1363914000000002</v>
      </c>
      <c r="H125">
        <v>1.1477553140000003</v>
      </c>
      <c r="I125">
        <v>1.1592328671400003</v>
      </c>
    </row>
    <row r="151" spans="1:9" x14ac:dyDescent="0.25">
      <c r="B151">
        <v>2006</v>
      </c>
      <c r="C151">
        <v>2007</v>
      </c>
      <c r="D151">
        <v>2008</v>
      </c>
      <c r="E151">
        <v>2009</v>
      </c>
      <c r="F151">
        <v>2010</v>
      </c>
      <c r="G151">
        <v>2011</v>
      </c>
      <c r="H151">
        <v>2012</v>
      </c>
      <c r="I151">
        <v>2013</v>
      </c>
    </row>
    <row r="152" spans="1:9" x14ac:dyDescent="0.25">
      <c r="A152" t="s">
        <v>9</v>
      </c>
      <c r="B152" s="2">
        <f>S21</f>
        <v>1.077</v>
      </c>
      <c r="C152" s="2">
        <v>1.2316783700919791</v>
      </c>
      <c r="D152" s="2">
        <v>1.2908553151055258</v>
      </c>
      <c r="E152" s="2">
        <v>1.042372529910631</v>
      </c>
      <c r="F152" s="2">
        <v>1.2502561144209825</v>
      </c>
      <c r="G152" s="2">
        <v>1.0341919778523809</v>
      </c>
      <c r="H152" s="2">
        <v>1.0769230769230769</v>
      </c>
      <c r="I152" s="2">
        <v>1.1428571428571428</v>
      </c>
    </row>
    <row r="153" spans="1:9" x14ac:dyDescent="0.25">
      <c r="A153" t="s">
        <v>10</v>
      </c>
      <c r="B153">
        <v>1.0900000000000001</v>
      </c>
      <c r="C153">
        <v>1.0900000000000001</v>
      </c>
      <c r="D153">
        <v>1.0900000000000001</v>
      </c>
      <c r="E153">
        <v>1.0900000000000001</v>
      </c>
      <c r="F153">
        <v>1.0900000000000001</v>
      </c>
      <c r="G153">
        <v>1.0900000000000001</v>
      </c>
      <c r="H153">
        <v>1.0900000000000001</v>
      </c>
      <c r="I153">
        <v>1.0900000000000001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3:AC18"/>
  <sheetViews>
    <sheetView workbookViewId="0">
      <selection activeCell="O12" sqref="O12"/>
    </sheetView>
  </sheetViews>
  <sheetFormatPr defaultRowHeight="15" x14ac:dyDescent="0.25"/>
  <cols>
    <col min="3" max="3" width="13.85546875" customWidth="1"/>
    <col min="4" max="4" width="16.140625" customWidth="1"/>
    <col min="5" max="5" width="13.28515625" customWidth="1"/>
  </cols>
  <sheetData>
    <row r="3" spans="1:29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</row>
    <row r="4" spans="1:29" s="4" customFormat="1" x14ac:dyDescent="0.25">
      <c r="A4" s="4" t="s">
        <v>10</v>
      </c>
      <c r="B4" s="4">
        <v>1.0900000000000001</v>
      </c>
      <c r="C4" s="4">
        <v>1.109</v>
      </c>
      <c r="D4" s="4">
        <v>1.1259999999999999</v>
      </c>
      <c r="E4" s="4">
        <v>1.1140000000000001</v>
      </c>
      <c r="F4" s="4">
        <v>1.12514</v>
      </c>
      <c r="G4" s="4">
        <v>1.1363914000000002</v>
      </c>
      <c r="H4" s="4">
        <v>1.1477553140000003</v>
      </c>
      <c r="I4" s="4">
        <v>1.1592328671400003</v>
      </c>
    </row>
    <row r="7" spans="1:29" x14ac:dyDescent="0.25">
      <c r="B7" t="s">
        <v>21</v>
      </c>
      <c r="O7" s="12"/>
    </row>
    <row r="8" spans="1:29" ht="14.45" x14ac:dyDescent="0.3">
      <c r="O8" s="12"/>
    </row>
    <row r="9" spans="1:29" ht="14.45" x14ac:dyDescent="0.3">
      <c r="E9" s="13" t="s">
        <v>22</v>
      </c>
      <c r="O9" s="12"/>
    </row>
    <row r="10" spans="1:29" ht="14.45" x14ac:dyDescent="0.3">
      <c r="C10" s="13"/>
      <c r="D10" s="14">
        <v>2005</v>
      </c>
      <c r="E10">
        <v>2006</v>
      </c>
      <c r="F10">
        <v>2007</v>
      </c>
      <c r="G10">
        <v>2008</v>
      </c>
      <c r="H10">
        <v>2009</v>
      </c>
      <c r="I10">
        <v>2010</v>
      </c>
      <c r="J10">
        <v>2011</v>
      </c>
      <c r="K10">
        <v>2012</v>
      </c>
      <c r="L10">
        <v>2013</v>
      </c>
      <c r="M10" s="12">
        <v>2014</v>
      </c>
      <c r="N10">
        <v>2015</v>
      </c>
      <c r="O10">
        <v>2016</v>
      </c>
      <c r="P10">
        <v>2017</v>
      </c>
      <c r="Q10">
        <v>2018</v>
      </c>
      <c r="R10">
        <v>2019</v>
      </c>
      <c r="S10">
        <v>2020</v>
      </c>
      <c r="T10">
        <v>2021</v>
      </c>
      <c r="U10">
        <v>2022</v>
      </c>
      <c r="V10">
        <v>2023</v>
      </c>
      <c r="W10">
        <v>2024</v>
      </c>
      <c r="X10">
        <v>2025</v>
      </c>
      <c r="Y10">
        <v>2026</v>
      </c>
      <c r="Z10">
        <v>2027</v>
      </c>
      <c r="AA10">
        <v>2028</v>
      </c>
      <c r="AB10">
        <v>2029</v>
      </c>
      <c r="AC10">
        <v>2030</v>
      </c>
    </row>
    <row r="11" spans="1:29" thickBot="1" x14ac:dyDescent="0.35">
      <c r="C11" s="13"/>
      <c r="E11" s="14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 s="12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25</v>
      </c>
    </row>
    <row r="12" spans="1:29" ht="16.5" thickBot="1" x14ac:dyDescent="0.3">
      <c r="B12">
        <v>1</v>
      </c>
      <c r="C12" t="s">
        <v>0</v>
      </c>
      <c r="D12" s="16">
        <v>1</v>
      </c>
      <c r="E12" s="15">
        <f>[2]управление!G8</f>
        <v>1.1255303700579902</v>
      </c>
      <c r="F12" s="15">
        <f>[2]управление!H8</f>
        <v>1.2013430639985347</v>
      </c>
      <c r="G12" s="15">
        <f>[2]управление!I8</f>
        <v>1.14415356205732</v>
      </c>
      <c r="H12" s="15">
        <f>[2]управление!J8</f>
        <v>1.2330702058692962</v>
      </c>
      <c r="I12" s="15">
        <f>[2]управление!K8</f>
        <v>1.1318206742469294</v>
      </c>
      <c r="J12" s="15">
        <f>[2]управление!L8</f>
        <v>1.1352053293298843</v>
      </c>
      <c r="K12" s="15">
        <f>[2]управление!M8</f>
        <v>1.1117168757500784</v>
      </c>
      <c r="L12" s="15">
        <f>[2]управление!N8</f>
        <v>1.095</v>
      </c>
      <c r="M12" s="17">
        <f>[2]управление!O8</f>
        <v>1.1100000000000001</v>
      </c>
      <c r="N12" s="15">
        <f>[2]управление!P8</f>
        <v>1.1499999999999999</v>
      </c>
      <c r="O12" s="15">
        <f>[2]управление!Q8</f>
        <v>1.165</v>
      </c>
      <c r="P12" s="15">
        <f>[2]управление!R8</f>
        <v>1.17</v>
      </c>
      <c r="Q12" s="15">
        <f>[2]управление!S8</f>
        <v>1.1400000000000001</v>
      </c>
      <c r="R12" s="15">
        <f>[2]управление!T8</f>
        <v>1.1100000000000001</v>
      </c>
      <c r="S12" s="15">
        <f>[2]управление!U8</f>
        <v>1.0900000000000001</v>
      </c>
      <c r="T12" s="15">
        <f>[2]управление!V8</f>
        <v>1.07</v>
      </c>
      <c r="U12" s="15">
        <f>[2]управление!W8</f>
        <v>1.06</v>
      </c>
      <c r="V12" s="15">
        <f>[2]управление!X8</f>
        <v>1.0900000000000001</v>
      </c>
      <c r="W12" s="15">
        <f>[2]управление!Y8</f>
        <v>1.1000000000000001</v>
      </c>
      <c r="X12" s="15">
        <f>[2]управление!Z8</f>
        <v>1.0900000000000001</v>
      </c>
      <c r="Y12" s="15">
        <f>[2]управление!AA8</f>
        <v>1.0831999999999999</v>
      </c>
      <c r="Z12" s="15">
        <f>[2]управление!AB8</f>
        <v>1.07</v>
      </c>
      <c r="AA12" s="15">
        <f>[2]управление!AC8</f>
        <v>1.06</v>
      </c>
      <c r="AB12" s="15">
        <f>[2]управление!AD8</f>
        <v>1.06</v>
      </c>
      <c r="AC12" s="15">
        <f>[2]управление!AE8</f>
        <v>1.0660000000000001</v>
      </c>
    </row>
    <row r="13" spans="1:29" ht="16.5" thickBot="1" x14ac:dyDescent="0.3">
      <c r="B13">
        <v>2</v>
      </c>
      <c r="C13" t="s">
        <v>1</v>
      </c>
      <c r="D13" s="16">
        <v>1</v>
      </c>
      <c r="E13" s="15">
        <f>[2]управление!G9</f>
        <v>1.036576029241066</v>
      </c>
      <c r="F13" s="15">
        <f>[2]управление!H9</f>
        <v>0.95480671296296293</v>
      </c>
      <c r="G13" s="15">
        <f>[2]управление!I9</f>
        <v>1.0015485116597029</v>
      </c>
      <c r="H13" s="15">
        <f>[2]управление!J9</f>
        <v>1.1761658031088082</v>
      </c>
      <c r="I13" s="15">
        <f>[2]управление!K9</f>
        <v>1.0966994788650841</v>
      </c>
      <c r="J13" s="15">
        <f>[2]управление!L9</f>
        <v>1.0431860374016417</v>
      </c>
      <c r="K13" s="15">
        <f>[2]управление!M9</f>
        <v>1.1075360958150462</v>
      </c>
      <c r="L13" s="15">
        <f>[2]управление!N9</f>
        <v>1.095</v>
      </c>
      <c r="M13" s="17">
        <f>[2]управление!O9</f>
        <v>1.1100000000000001</v>
      </c>
      <c r="N13" s="15">
        <f>[2]управление!P9</f>
        <v>1.1499999999999999</v>
      </c>
      <c r="O13" s="15">
        <f>[2]управление!Q9</f>
        <v>1.165</v>
      </c>
      <c r="P13" s="15">
        <f>[2]управление!R9</f>
        <v>1.17</v>
      </c>
      <c r="Q13" s="15">
        <f>[2]управление!S9</f>
        <v>1.1400000000000001</v>
      </c>
      <c r="R13" s="15">
        <f>[2]управление!T9</f>
        <v>1.1100000000000001</v>
      </c>
      <c r="S13" s="15">
        <f>[2]управление!U9</f>
        <v>1.0900000000000001</v>
      </c>
      <c r="T13" s="15">
        <f>[2]управление!V9</f>
        <v>1.07</v>
      </c>
      <c r="U13" s="15">
        <f>[2]управление!W9</f>
        <v>1.06</v>
      </c>
      <c r="V13" s="15">
        <f>[2]управление!X9</f>
        <v>1.0900000000000001</v>
      </c>
      <c r="W13" s="15">
        <f>[2]управление!Y9</f>
        <v>1.1000000000000001</v>
      </c>
      <c r="X13" s="15">
        <f>[2]управление!Z9</f>
        <v>1.0900000000000001</v>
      </c>
      <c r="Y13" s="15">
        <f>[2]управление!AA9</f>
        <v>1.0831999999999999</v>
      </c>
      <c r="Z13" s="15">
        <f>[2]управление!AB9</f>
        <v>1.07</v>
      </c>
      <c r="AA13" s="15">
        <f>[2]управление!AC9</f>
        <v>1.06</v>
      </c>
      <c r="AB13" s="15">
        <f>[2]управление!AD9</f>
        <v>1.06</v>
      </c>
      <c r="AC13" s="15">
        <f>[2]управление!AE9</f>
        <v>1.0671999999999999</v>
      </c>
    </row>
    <row r="14" spans="1:29" ht="16.5" thickBot="1" x14ac:dyDescent="0.3">
      <c r="B14">
        <v>3</v>
      </c>
      <c r="C14" t="s">
        <v>20</v>
      </c>
      <c r="D14" s="16">
        <v>1</v>
      </c>
      <c r="E14" s="15">
        <f>[2]управление!G10</f>
        <v>1.3588026116783611</v>
      </c>
      <c r="F14" s="15">
        <f>[2]управление!H10</f>
        <v>1.2335276498900443</v>
      </c>
      <c r="G14" s="15">
        <f>[2]управление!I10</f>
        <v>1.2282268224113826</v>
      </c>
      <c r="H14" s="15">
        <f>[2]управление!J10</f>
        <v>1.1399968483807135</v>
      </c>
      <c r="I14" s="15">
        <f>[2]управление!K10</f>
        <v>1.0210318102655207</v>
      </c>
      <c r="J14" s="15">
        <f>[2]управление!L10</f>
        <v>1.0430374221408292</v>
      </c>
      <c r="K14" s="15">
        <f>[2]управление!M10</f>
        <v>1.1701925337659174</v>
      </c>
      <c r="L14" s="15">
        <f>[2]управление!N10</f>
        <v>1.095</v>
      </c>
      <c r="M14" s="17">
        <f>[2]управление!O10</f>
        <v>1.1100000000000001</v>
      </c>
      <c r="N14" s="15">
        <f>[2]управление!P10</f>
        <v>1.1499999999999999</v>
      </c>
      <c r="O14" s="15">
        <f>[2]управление!Q10</f>
        <v>1.165</v>
      </c>
      <c r="P14" s="15">
        <f>[2]управление!R10</f>
        <v>1.17</v>
      </c>
      <c r="Q14" s="15">
        <f>[2]управление!S10</f>
        <v>1.1400000000000001</v>
      </c>
      <c r="R14" s="15">
        <f>[2]управление!T10</f>
        <v>1.1100000000000001</v>
      </c>
      <c r="S14" s="15">
        <f>[2]управление!U10</f>
        <v>1.0900000000000001</v>
      </c>
      <c r="T14" s="15">
        <f>[2]управление!V10</f>
        <v>1.07</v>
      </c>
      <c r="U14" s="15">
        <f>[2]управление!W10</f>
        <v>1.06</v>
      </c>
      <c r="V14" s="15">
        <f>[2]управление!X10</f>
        <v>1.0900000000000001</v>
      </c>
      <c r="W14" s="15">
        <f>[2]управление!Y10</f>
        <v>1.1000000000000001</v>
      </c>
      <c r="X14" s="15">
        <f>[2]управление!Z10</f>
        <v>1.0900000000000001</v>
      </c>
      <c r="Y14" s="15">
        <f>[2]управление!AA10</f>
        <v>1.0831999999999999</v>
      </c>
      <c r="Z14" s="15">
        <f>[2]управление!AB10</f>
        <v>1.07</v>
      </c>
      <c r="AA14" s="15">
        <f>[2]управление!AC10</f>
        <v>1.06</v>
      </c>
      <c r="AB14" s="15">
        <f>[2]управление!AD10</f>
        <v>1.06</v>
      </c>
      <c r="AC14" s="15">
        <f>[2]управление!AE10</f>
        <v>1.0678000000000001</v>
      </c>
    </row>
    <row r="15" spans="1:29" ht="16.5" thickBot="1" x14ac:dyDescent="0.3">
      <c r="B15">
        <v>4</v>
      </c>
      <c r="C15" t="s">
        <v>2</v>
      </c>
      <c r="D15" s="16">
        <v>1</v>
      </c>
      <c r="E15" s="15">
        <f>[2]управление!G11</f>
        <v>1.8978688661306582</v>
      </c>
      <c r="F15" s="15">
        <f>[2]управление!H11</f>
        <v>1.5722639770250428</v>
      </c>
      <c r="G15" s="15">
        <f>[2]управление!I11</f>
        <v>1.4625405075677218</v>
      </c>
      <c r="H15" s="15">
        <f>[2]управление!J11</f>
        <v>1.2846644406406895</v>
      </c>
      <c r="I15" s="15">
        <f>[2]управление!K11</f>
        <v>1.2746505941746697</v>
      </c>
      <c r="J15" s="15">
        <f>[2]управление!L11</f>
        <v>1.198381469592162</v>
      </c>
      <c r="K15" s="15">
        <f>[2]управление!M11</f>
        <v>1.2058955989576239</v>
      </c>
      <c r="L15" s="15">
        <f>[2]управление!N11</f>
        <v>1.095</v>
      </c>
      <c r="M15" s="17">
        <f>[2]управление!O11</f>
        <v>1.1100000000000001</v>
      </c>
      <c r="N15" s="15">
        <f>[2]управление!P11</f>
        <v>1.1499999999999999</v>
      </c>
      <c r="O15" s="15">
        <f>[2]управление!Q11</f>
        <v>1.165</v>
      </c>
      <c r="P15" s="15">
        <f>[2]управление!R11</f>
        <v>1.17</v>
      </c>
      <c r="Q15" s="15">
        <f>[2]управление!S11</f>
        <v>1.1400000000000001</v>
      </c>
      <c r="R15" s="15">
        <f>[2]управление!T11</f>
        <v>1.1100000000000001</v>
      </c>
      <c r="S15" s="15">
        <f>[2]управление!U11</f>
        <v>1.0900000000000001</v>
      </c>
      <c r="T15" s="15">
        <f>[2]управление!V11</f>
        <v>1.07</v>
      </c>
      <c r="U15" s="15">
        <f>[2]управление!W11</f>
        <v>1.06</v>
      </c>
      <c r="V15" s="15">
        <f>[2]управление!X11</f>
        <v>1.0900000000000001</v>
      </c>
      <c r="W15" s="15">
        <f>[2]управление!Y11</f>
        <v>1.1000000000000001</v>
      </c>
      <c r="X15" s="15">
        <f>[2]управление!Z11</f>
        <v>1.0900000000000001</v>
      </c>
      <c r="Y15" s="15">
        <f>[2]управление!AA11</f>
        <v>1.0831999999999999</v>
      </c>
      <c r="Z15" s="15">
        <f>[2]управление!AB11</f>
        <v>1.07</v>
      </c>
      <c r="AA15" s="15">
        <f>[2]управление!AC11</f>
        <v>1.06</v>
      </c>
      <c r="AB15" s="15">
        <f>[2]управление!AD11</f>
        <v>1.06</v>
      </c>
      <c r="AC15" s="15">
        <f>[2]управление!AE11</f>
        <v>1.0684</v>
      </c>
    </row>
    <row r="16" spans="1:29" ht="16.5" thickBot="1" x14ac:dyDescent="0.3">
      <c r="B16">
        <v>5</v>
      </c>
      <c r="C16" t="s">
        <v>3</v>
      </c>
      <c r="D16" s="16">
        <v>1</v>
      </c>
      <c r="E16" s="15">
        <f>[2]управление!G12</f>
        <v>1.2184525848354637</v>
      </c>
      <c r="F16" s="15">
        <f>[2]управление!H12</f>
        <v>0.99517933819656179</v>
      </c>
      <c r="G16" s="15">
        <f>[2]управление!I12</f>
        <v>1.2650994791080845</v>
      </c>
      <c r="H16" s="15">
        <f>[2]управление!J12</f>
        <v>1.2578748970959697</v>
      </c>
      <c r="I16" s="15">
        <f>[2]управление!K12</f>
        <v>1.2281889816980021</v>
      </c>
      <c r="J16" s="15">
        <f>[2]управление!L12</f>
        <v>1.0948382037965816</v>
      </c>
      <c r="K16" s="15">
        <f>[2]управление!M12</f>
        <v>1.203963004001231</v>
      </c>
      <c r="L16" s="15">
        <f>[2]управление!N12</f>
        <v>1.095</v>
      </c>
      <c r="M16" s="17">
        <f>[2]управление!O12</f>
        <v>1.1100000000000001</v>
      </c>
      <c r="N16" s="15">
        <f>[2]управление!P12</f>
        <v>1.1499999999999999</v>
      </c>
      <c r="O16" s="15">
        <f>[2]управление!Q12</f>
        <v>1.165</v>
      </c>
      <c r="P16" s="15">
        <f>[2]управление!R12</f>
        <v>1.17</v>
      </c>
      <c r="Q16" s="15">
        <f>[2]управление!S12</f>
        <v>1.1400000000000001</v>
      </c>
      <c r="R16" s="15">
        <f>[2]управление!T12</f>
        <v>1.1100000000000001</v>
      </c>
      <c r="S16" s="15">
        <f>[2]управление!U12</f>
        <v>1.0900000000000001</v>
      </c>
      <c r="T16" s="15">
        <f>[2]управление!V12</f>
        <v>1.07</v>
      </c>
      <c r="U16" s="15">
        <f>[2]управление!W12</f>
        <v>1.06</v>
      </c>
      <c r="V16" s="15">
        <f>[2]управление!X12</f>
        <v>1.0900000000000001</v>
      </c>
      <c r="W16" s="15">
        <f>[2]управление!Y12</f>
        <v>1.1000000000000001</v>
      </c>
      <c r="X16" s="15">
        <f>[2]управление!Z12</f>
        <v>1.0900000000000001</v>
      </c>
      <c r="Y16" s="15">
        <f>[2]управление!AA12</f>
        <v>1.0831999999999999</v>
      </c>
      <c r="Z16" s="15">
        <f>[2]управление!AB12</f>
        <v>1.07</v>
      </c>
      <c r="AA16" s="15">
        <f>[2]управление!AC12</f>
        <v>1.06</v>
      </c>
      <c r="AB16" s="15">
        <f>[2]управление!AD12</f>
        <v>1.06</v>
      </c>
      <c r="AC16" s="15">
        <f>[2]управление!AE12</f>
        <v>1.069</v>
      </c>
    </row>
    <row r="17" spans="2:29" ht="16.5" thickBot="1" x14ac:dyDescent="0.3">
      <c r="B17">
        <v>6</v>
      </c>
      <c r="C17" t="s">
        <v>4</v>
      </c>
      <c r="D17" s="16">
        <v>1</v>
      </c>
      <c r="E17" s="15">
        <f>[2]управление!G13</f>
        <v>1.1624898733755784</v>
      </c>
      <c r="F17" s="15">
        <f>[2]управление!H13</f>
        <v>1.3991843860264914</v>
      </c>
      <c r="G17" s="15">
        <f>[2]управление!I13</f>
        <v>1.0995290629224261</v>
      </c>
      <c r="H17" s="15">
        <f>[2]управление!J13</f>
        <v>1.0907149262248308</v>
      </c>
      <c r="I17" s="15">
        <f>[2]управление!K13</f>
        <v>1.4817951496795398</v>
      </c>
      <c r="J17" s="15">
        <f>[2]управление!L13</f>
        <v>1.0482833063478225</v>
      </c>
      <c r="K17" s="15">
        <f>[2]управление!M13</f>
        <v>1.0455445544554456</v>
      </c>
      <c r="L17" s="15">
        <f>[2]управление!N13</f>
        <v>1.095</v>
      </c>
      <c r="M17" s="17">
        <f>[2]управление!O13</f>
        <v>1.1100000000000001</v>
      </c>
      <c r="N17" s="15">
        <f>[2]управление!P13</f>
        <v>1.1499999999999999</v>
      </c>
      <c r="O17" s="15">
        <f>[2]управление!Q13</f>
        <v>1.165</v>
      </c>
      <c r="P17" s="15">
        <f>[2]управление!R13</f>
        <v>1.17</v>
      </c>
      <c r="Q17" s="15">
        <f>[2]управление!S13</f>
        <v>1.1400000000000001</v>
      </c>
      <c r="R17" s="15">
        <f>[2]управление!T13</f>
        <v>1.1100000000000001</v>
      </c>
      <c r="S17" s="15">
        <f>[2]управление!U13</f>
        <v>1.0900000000000001</v>
      </c>
      <c r="T17" s="15">
        <f>[2]управление!V13</f>
        <v>1.07</v>
      </c>
      <c r="U17" s="15">
        <f>[2]управление!W13</f>
        <v>1.06</v>
      </c>
      <c r="V17" s="15">
        <f>[2]управление!X13</f>
        <v>1.0900000000000001</v>
      </c>
      <c r="W17" s="15">
        <f>[2]управление!Y13</f>
        <v>1.1000000000000001</v>
      </c>
      <c r="X17" s="15">
        <f>[2]управление!Z13</f>
        <v>1.0900000000000001</v>
      </c>
      <c r="Y17" s="15">
        <f>[2]управление!AA13</f>
        <v>1.0831999999999999</v>
      </c>
      <c r="Z17" s="15">
        <f>[2]управление!AB13</f>
        <v>1.07</v>
      </c>
      <c r="AA17" s="15">
        <f>[2]управление!AC13</f>
        <v>1.06</v>
      </c>
      <c r="AB17" s="15">
        <f>[2]управление!AD13</f>
        <v>1.06</v>
      </c>
      <c r="AC17" s="15">
        <f>[2]управление!AE13</f>
        <v>1.0695999999999999</v>
      </c>
    </row>
    <row r="18" spans="2:29" ht="15.75" x14ac:dyDescent="0.25">
      <c r="B18">
        <v>7</v>
      </c>
      <c r="C18" t="s">
        <v>5</v>
      </c>
      <c r="D18" s="16">
        <v>1</v>
      </c>
      <c r="E18" s="15">
        <f>[2]управление!G14</f>
        <v>0.9517992893291698</v>
      </c>
      <c r="F18" s="15">
        <f>[2]управление!H14</f>
        <v>1.3930984555984556</v>
      </c>
      <c r="G18" s="15">
        <f>[2]управление!I14</f>
        <v>1.1758728035626154</v>
      </c>
      <c r="H18" s="15">
        <f>[2]управление!J14</f>
        <v>1.1740159248646456</v>
      </c>
      <c r="I18" s="15">
        <f>[2]управление!K14</f>
        <v>1.0542433055546183</v>
      </c>
      <c r="J18" s="15">
        <f>[2]управление!L14</f>
        <v>1.6385021872773464</v>
      </c>
      <c r="K18" s="15">
        <f>[2]управление!M14</f>
        <v>1.0353302611367126</v>
      </c>
      <c r="L18" s="15">
        <f>[2]управление!N14</f>
        <v>1.095</v>
      </c>
      <c r="M18" s="17">
        <f>[2]управление!O14</f>
        <v>1.1100000000000001</v>
      </c>
      <c r="N18" s="15">
        <f>[2]управление!P14</f>
        <v>1.1499999999999999</v>
      </c>
      <c r="O18" s="15">
        <f>[2]управление!Q14</f>
        <v>1.165</v>
      </c>
      <c r="P18" s="15">
        <f>[2]управление!R14</f>
        <v>1.17</v>
      </c>
      <c r="Q18" s="15">
        <f>[2]управление!S14</f>
        <v>1.1400000000000001</v>
      </c>
      <c r="R18" s="15">
        <f>[2]управление!T14</f>
        <v>1.1100000000000001</v>
      </c>
      <c r="S18" s="15">
        <f>[2]управление!U14</f>
        <v>1.0900000000000001</v>
      </c>
      <c r="T18" s="15">
        <f>[2]управление!V14</f>
        <v>1.07</v>
      </c>
      <c r="U18" s="15">
        <f>[2]управление!W14</f>
        <v>1.06</v>
      </c>
      <c r="V18" s="15">
        <f>[2]управление!X14</f>
        <v>1.0900000000000001</v>
      </c>
      <c r="W18" s="15">
        <f>[2]управление!Y14</f>
        <v>1.1000000000000001</v>
      </c>
      <c r="X18" s="15">
        <f>[2]управление!Z14</f>
        <v>1.0900000000000001</v>
      </c>
      <c r="Y18" s="15">
        <f>[2]управление!AA14</f>
        <v>1.0831999999999999</v>
      </c>
      <c r="Z18" s="15">
        <f>[2]управление!AB14</f>
        <v>1.07</v>
      </c>
      <c r="AA18" s="15">
        <f>[2]управление!AC14</f>
        <v>1.06</v>
      </c>
      <c r="AB18" s="15">
        <f>[2]управление!AD14</f>
        <v>1.06</v>
      </c>
      <c r="AC18" s="15">
        <f>[2]управление!AE14</f>
        <v>1.0702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3:M33"/>
  <sheetViews>
    <sheetView workbookViewId="0">
      <selection activeCell="B24" sqref="B24"/>
    </sheetView>
  </sheetViews>
  <sheetFormatPr defaultRowHeight="15" x14ac:dyDescent="0.25"/>
  <cols>
    <col min="1" max="1" width="50.5703125" customWidth="1"/>
    <col min="14" max="14" width="18.140625" bestFit="1" customWidth="1"/>
  </cols>
  <sheetData>
    <row r="3" spans="1:13" x14ac:dyDescent="0.25">
      <c r="A3" s="9" t="s">
        <v>17</v>
      </c>
    </row>
    <row r="4" spans="1:13" ht="14.45" x14ac:dyDescent="0.3"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</row>
    <row r="5" spans="1:13" x14ac:dyDescent="0.25">
      <c r="A5" t="s">
        <v>0</v>
      </c>
      <c r="B5">
        <v>1</v>
      </c>
      <c r="C5">
        <v>3092799.9999999995</v>
      </c>
      <c r="D5">
        <v>3727800</v>
      </c>
      <c r="E5">
        <v>4295700</v>
      </c>
      <c r="F5">
        <v>5317700</v>
      </c>
      <c r="G5">
        <v>6036900</v>
      </c>
      <c r="H5">
        <v>6891300</v>
      </c>
      <c r="I5">
        <v>7730500</v>
      </c>
      <c r="J5" s="8">
        <v>7730500</v>
      </c>
      <c r="M5" s="3"/>
    </row>
    <row r="6" spans="1:13" x14ac:dyDescent="0.25">
      <c r="A6" t="s">
        <v>1</v>
      </c>
      <c r="B6">
        <v>2</v>
      </c>
      <c r="C6">
        <v>200000</v>
      </c>
      <c r="D6">
        <v>201700</v>
      </c>
      <c r="E6">
        <v>212300</v>
      </c>
      <c r="F6">
        <v>254100</v>
      </c>
      <c r="G6">
        <v>284100</v>
      </c>
      <c r="H6">
        <v>312100</v>
      </c>
      <c r="I6">
        <v>359600</v>
      </c>
      <c r="J6" s="8">
        <v>359600</v>
      </c>
    </row>
    <row r="7" spans="1:13" x14ac:dyDescent="0.25">
      <c r="A7" t="s">
        <v>6</v>
      </c>
      <c r="B7">
        <v>3</v>
      </c>
      <c r="C7">
        <v>778300</v>
      </c>
      <c r="D7">
        <v>918800</v>
      </c>
      <c r="E7">
        <v>1089600.0000000002</v>
      </c>
      <c r="F7">
        <v>1211400</v>
      </c>
      <c r="G7">
        <v>1213800.0000000002</v>
      </c>
      <c r="H7">
        <v>1250800.0000000002</v>
      </c>
      <c r="I7">
        <v>1448699.9999999998</v>
      </c>
      <c r="J7" s="8">
        <v>1448699.9999999998</v>
      </c>
      <c r="M7" s="7"/>
    </row>
    <row r="8" spans="1:13" x14ac:dyDescent="0.25">
      <c r="A8" t="s">
        <v>2</v>
      </c>
      <c r="B8">
        <v>4</v>
      </c>
      <c r="C8">
        <v>192760</v>
      </c>
      <c r="D8">
        <v>299700</v>
      </c>
      <c r="E8">
        <v>403000</v>
      </c>
      <c r="F8">
        <v>478050</v>
      </c>
      <c r="G8">
        <v>601650</v>
      </c>
      <c r="H8">
        <v>684000</v>
      </c>
      <c r="I8">
        <v>824900</v>
      </c>
      <c r="J8" s="8">
        <v>824900</v>
      </c>
    </row>
    <row r="9" spans="1:13" x14ac:dyDescent="0.25">
      <c r="A9" t="s">
        <v>3</v>
      </c>
      <c r="B9">
        <v>5</v>
      </c>
      <c r="C9">
        <v>289140</v>
      </c>
      <c r="D9">
        <v>299700</v>
      </c>
      <c r="E9">
        <v>403000</v>
      </c>
      <c r="F9">
        <v>478050</v>
      </c>
      <c r="G9">
        <v>601650</v>
      </c>
      <c r="H9">
        <v>684000</v>
      </c>
      <c r="I9">
        <v>824900</v>
      </c>
      <c r="J9" s="8">
        <v>824900</v>
      </c>
    </row>
    <row r="10" spans="1:13" x14ac:dyDescent="0.25">
      <c r="A10" t="s">
        <v>4</v>
      </c>
      <c r="B10">
        <v>6</v>
      </c>
      <c r="C10">
        <v>83600</v>
      </c>
      <c r="D10">
        <v>120700</v>
      </c>
      <c r="E10">
        <v>136300</v>
      </c>
      <c r="F10">
        <v>150900</v>
      </c>
      <c r="G10">
        <v>229400</v>
      </c>
      <c r="H10">
        <v>252500</v>
      </c>
      <c r="I10">
        <v>277200</v>
      </c>
      <c r="J10" s="8">
        <v>277200</v>
      </c>
    </row>
    <row r="11" spans="1:13" x14ac:dyDescent="0.25">
      <c r="A11" t="s">
        <v>5</v>
      </c>
      <c r="B11">
        <v>7</v>
      </c>
      <c r="C11">
        <v>16000</v>
      </c>
      <c r="D11">
        <v>23000</v>
      </c>
      <c r="E11">
        <v>27100</v>
      </c>
      <c r="F11">
        <v>32100</v>
      </c>
      <c r="G11">
        <v>35800</v>
      </c>
      <c r="H11">
        <v>62000</v>
      </c>
      <c r="I11">
        <v>67400</v>
      </c>
      <c r="J11" s="8">
        <v>67400</v>
      </c>
    </row>
    <row r="13" spans="1:13" x14ac:dyDescent="0.25">
      <c r="C13" s="8" t="s">
        <v>11</v>
      </c>
    </row>
    <row r="14" spans="1:13" x14ac:dyDescent="0.25">
      <c r="A14" s="9" t="s">
        <v>12</v>
      </c>
    </row>
    <row r="16" spans="1:13" x14ac:dyDescent="0.25">
      <c r="B16">
        <v>2006</v>
      </c>
      <c r="C16">
        <v>2007</v>
      </c>
      <c r="D16">
        <v>2008</v>
      </c>
      <c r="E16">
        <v>2009</v>
      </c>
      <c r="F16">
        <v>2010</v>
      </c>
      <c r="G16">
        <v>2011</v>
      </c>
      <c r="H16">
        <v>2012</v>
      </c>
      <c r="I16">
        <v>2013</v>
      </c>
    </row>
    <row r="17" spans="1:9" x14ac:dyDescent="0.25">
      <c r="A17" t="s">
        <v>13</v>
      </c>
      <c r="B17">
        <v>1124.873</v>
      </c>
      <c r="C17">
        <v>1117.0160000000001</v>
      </c>
      <c r="D17">
        <v>1112.3920000000001</v>
      </c>
      <c r="E17">
        <v>1106.271</v>
      </c>
      <c r="F17">
        <v>1099.616</v>
      </c>
      <c r="G17">
        <v>1095.7</v>
      </c>
      <c r="H17">
        <v>1090.7329999999999</v>
      </c>
      <c r="I17">
        <v>1084.335</v>
      </c>
    </row>
    <row r="18" spans="1:9" x14ac:dyDescent="0.25">
      <c r="A18" t="s">
        <v>14</v>
      </c>
      <c r="B18">
        <v>72.281000000000006</v>
      </c>
      <c r="C18">
        <v>73.811000000000007</v>
      </c>
      <c r="D18">
        <v>75.459999999999994</v>
      </c>
      <c r="E18">
        <v>77.623000000000005</v>
      </c>
      <c r="F18">
        <v>79.673000000000002</v>
      </c>
      <c r="G18">
        <v>81.594999999999999</v>
      </c>
      <c r="H18">
        <v>84.296000000000006</v>
      </c>
      <c r="I18">
        <v>84.784000000000006</v>
      </c>
    </row>
    <row r="19" spans="1:9" x14ac:dyDescent="0.25">
      <c r="A19" t="s">
        <v>15</v>
      </c>
      <c r="B19">
        <v>207.30099999999999</v>
      </c>
      <c r="C19">
        <v>196.72900000000001</v>
      </c>
      <c r="D19">
        <v>186.20500000000001</v>
      </c>
      <c r="E19">
        <v>178.25200000000001</v>
      </c>
      <c r="F19">
        <v>171.684</v>
      </c>
      <c r="G19">
        <v>168.673</v>
      </c>
      <c r="H19">
        <v>164.65100000000001</v>
      </c>
      <c r="I19">
        <v>160.673</v>
      </c>
    </row>
    <row r="22" spans="1:9" x14ac:dyDescent="0.25">
      <c r="A22" s="9" t="s">
        <v>16</v>
      </c>
    </row>
    <row r="23" spans="1:9" x14ac:dyDescent="0.25">
      <c r="B23">
        <v>2006</v>
      </c>
      <c r="C23">
        <v>2007</v>
      </c>
      <c r="D23">
        <v>2008</v>
      </c>
      <c r="E23">
        <v>2009</v>
      </c>
      <c r="F23">
        <v>2010</v>
      </c>
      <c r="G23">
        <v>2011</v>
      </c>
      <c r="H23">
        <v>2012</v>
      </c>
      <c r="I23">
        <v>2013</v>
      </c>
    </row>
    <row r="24" spans="1:9" x14ac:dyDescent="0.25">
      <c r="A24" t="s">
        <v>0</v>
      </c>
      <c r="B24">
        <f t="shared" ref="B24:I26" si="0">C5/B17</f>
        <v>2749.465939710527</v>
      </c>
      <c r="C24">
        <f t="shared" si="0"/>
        <v>3337.2843361241016</v>
      </c>
      <c r="D24">
        <f t="shared" si="0"/>
        <v>3861.6782573049786</v>
      </c>
      <c r="E24">
        <f t="shared" si="0"/>
        <v>4806.8692029349049</v>
      </c>
      <c r="F24">
        <f t="shared" si="0"/>
        <v>5490.0074207723428</v>
      </c>
      <c r="G24">
        <f t="shared" si="0"/>
        <v>6289.4040339508983</v>
      </c>
      <c r="H24">
        <f t="shared" si="0"/>
        <v>7087.4356969120772</v>
      </c>
      <c r="I24">
        <f t="shared" si="0"/>
        <v>7129.2543356066162</v>
      </c>
    </row>
    <row r="25" spans="1:9" x14ac:dyDescent="0.25">
      <c r="A25" t="s">
        <v>1</v>
      </c>
      <c r="B25">
        <f t="shared" si="0"/>
        <v>2766.9788741162961</v>
      </c>
      <c r="C25">
        <f t="shared" si="0"/>
        <v>2732.6550243188681</v>
      </c>
      <c r="D25">
        <f t="shared" si="0"/>
        <v>2813.4110787172012</v>
      </c>
      <c r="E25">
        <f t="shared" si="0"/>
        <v>3273.5142934439532</v>
      </c>
      <c r="F25">
        <f t="shared" si="0"/>
        <v>3565.825310958543</v>
      </c>
      <c r="G25">
        <f t="shared" si="0"/>
        <v>3824.9892763036951</v>
      </c>
      <c r="H25">
        <f t="shared" si="0"/>
        <v>4265.9200911075259</v>
      </c>
      <c r="I25">
        <f t="shared" si="0"/>
        <v>4241.3662955274576</v>
      </c>
    </row>
    <row r="26" spans="1:9" x14ac:dyDescent="0.25">
      <c r="A26" t="s">
        <v>6</v>
      </c>
      <c r="B26">
        <f t="shared" si="0"/>
        <v>3754.4440210129233</v>
      </c>
      <c r="C26">
        <f t="shared" si="0"/>
        <v>4670.3841324868217</v>
      </c>
      <c r="D26">
        <f t="shared" si="0"/>
        <v>5851.6151553395457</v>
      </c>
      <c r="E26">
        <f t="shared" si="0"/>
        <v>6795.9966788591428</v>
      </c>
      <c r="F26">
        <f t="shared" si="0"/>
        <v>7069.9657510309653</v>
      </c>
      <c r="G26">
        <f t="shared" si="0"/>
        <v>7415.5318278562672</v>
      </c>
      <c r="H26">
        <f t="shared" si="0"/>
        <v>8798.6103941063193</v>
      </c>
      <c r="I26">
        <f t="shared" si="0"/>
        <v>9016.4495590422775</v>
      </c>
    </row>
    <row r="27" spans="1:9" x14ac:dyDescent="0.25">
      <c r="A27" t="s">
        <v>2</v>
      </c>
      <c r="B27">
        <f>C8/B17</f>
        <v>171.36156703912351</v>
      </c>
      <c r="C27">
        <f t="shared" ref="C27:I27" si="1">D8/C17</f>
        <v>268.30412456043598</v>
      </c>
      <c r="D27">
        <f t="shared" si="1"/>
        <v>362.28236089436098</v>
      </c>
      <c r="E27">
        <f t="shared" si="1"/>
        <v>432.1273901241197</v>
      </c>
      <c r="F27">
        <f t="shared" si="1"/>
        <v>547.14554899164796</v>
      </c>
      <c r="G27">
        <f t="shared" si="1"/>
        <v>624.2584649082778</v>
      </c>
      <c r="H27">
        <f t="shared" si="1"/>
        <v>756.28040959611565</v>
      </c>
      <c r="I27">
        <f t="shared" si="1"/>
        <v>760.74275938708979</v>
      </c>
    </row>
    <row r="28" spans="1:9" x14ac:dyDescent="0.25">
      <c r="A28" t="s">
        <v>3</v>
      </c>
      <c r="B28">
        <f>C9/B17</f>
        <v>257.04235055868526</v>
      </c>
      <c r="C28">
        <f t="shared" ref="C28:I28" si="2">D9/C17</f>
        <v>268.30412456043598</v>
      </c>
      <c r="D28">
        <f t="shared" si="2"/>
        <v>362.28236089436098</v>
      </c>
      <c r="E28">
        <f t="shared" si="2"/>
        <v>432.1273901241197</v>
      </c>
      <c r="F28">
        <f t="shared" si="2"/>
        <v>547.14554899164796</v>
      </c>
      <c r="G28">
        <f t="shared" si="2"/>
        <v>624.2584649082778</v>
      </c>
      <c r="H28">
        <f t="shared" si="2"/>
        <v>756.28040959611565</v>
      </c>
      <c r="I28">
        <f t="shared" si="2"/>
        <v>760.74275938708979</v>
      </c>
    </row>
    <row r="29" spans="1:9" x14ac:dyDescent="0.25">
      <c r="A29" t="s">
        <v>4</v>
      </c>
      <c r="B29">
        <f>C10/B17</f>
        <v>74.319500956996919</v>
      </c>
      <c r="C29">
        <f t="shared" ref="C29:I29" si="3">D10/C17</f>
        <v>108.0557485300121</v>
      </c>
      <c r="D29">
        <f t="shared" si="3"/>
        <v>122.52874885831612</v>
      </c>
      <c r="E29">
        <f t="shared" si="3"/>
        <v>136.4041902933368</v>
      </c>
      <c r="F29">
        <f t="shared" si="3"/>
        <v>208.61828129092339</v>
      </c>
      <c r="G29">
        <f t="shared" si="3"/>
        <v>230.44629004289493</v>
      </c>
      <c r="H29">
        <f t="shared" si="3"/>
        <v>254.14102259673083</v>
      </c>
      <c r="I29">
        <f t="shared" si="3"/>
        <v>255.64055388786676</v>
      </c>
    </row>
    <row r="30" spans="1:9" x14ac:dyDescent="0.25">
      <c r="A30" t="s">
        <v>5</v>
      </c>
      <c r="B30">
        <f>C11/B17</f>
        <v>14.223827934353478</v>
      </c>
      <c r="C30">
        <f t="shared" ref="C30:I30" si="4">D11/C17</f>
        <v>20.590573456423183</v>
      </c>
      <c r="D30">
        <f t="shared" si="4"/>
        <v>24.361915583715092</v>
      </c>
      <c r="E30">
        <f t="shared" si="4"/>
        <v>29.016398332777413</v>
      </c>
      <c r="F30">
        <f t="shared" si="4"/>
        <v>32.556819835287953</v>
      </c>
      <c r="G30">
        <f t="shared" si="4"/>
        <v>56.584831614493012</v>
      </c>
      <c r="H30">
        <f t="shared" si="4"/>
        <v>61.793307803101222</v>
      </c>
      <c r="I30">
        <f t="shared" si="4"/>
        <v>62.15791245325476</v>
      </c>
    </row>
    <row r="33" spans="1:1" x14ac:dyDescent="0.25">
      <c r="A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/>
  <dimension ref="A2:AD47"/>
  <sheetViews>
    <sheetView workbookViewId="0">
      <selection activeCell="M19" sqref="M19"/>
    </sheetView>
  </sheetViews>
  <sheetFormatPr defaultRowHeight="15" x14ac:dyDescent="0.25"/>
  <cols>
    <col min="1" max="1" width="18.28515625" customWidth="1"/>
    <col min="4" max="4" width="19.5703125" customWidth="1"/>
    <col min="6" max="6" width="10.7109375" bestFit="1" customWidth="1"/>
  </cols>
  <sheetData>
    <row r="2" spans="1:30" x14ac:dyDescent="0.25">
      <c r="A2" s="28" t="s">
        <v>25</v>
      </c>
      <c r="D2" t="s">
        <v>26</v>
      </c>
    </row>
    <row r="3" spans="1:30" ht="14.45" x14ac:dyDescent="0.3">
      <c r="E3" s="25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 s="18">
        <v>2012</v>
      </c>
      <c r="M3" s="18">
        <v>2013</v>
      </c>
      <c r="N3" s="8">
        <v>2014</v>
      </c>
      <c r="O3" s="18">
        <v>2015</v>
      </c>
      <c r="P3" s="18">
        <v>2016</v>
      </c>
      <c r="Q3" s="18">
        <v>2017</v>
      </c>
      <c r="R3" s="18">
        <v>2018</v>
      </c>
      <c r="S3" s="18">
        <v>2019</v>
      </c>
      <c r="T3" s="18">
        <v>2020</v>
      </c>
      <c r="U3" s="18">
        <v>2021</v>
      </c>
      <c r="V3" s="18">
        <v>2022</v>
      </c>
      <c r="W3" s="18">
        <v>2023</v>
      </c>
      <c r="X3" s="18">
        <v>2024</v>
      </c>
      <c r="Y3" s="18">
        <v>2025</v>
      </c>
      <c r="Z3" s="18">
        <v>2026</v>
      </c>
      <c r="AA3" s="18">
        <v>2027</v>
      </c>
      <c r="AB3" s="18">
        <v>2028</v>
      </c>
      <c r="AC3" s="18">
        <v>2029</v>
      </c>
      <c r="AD3" s="18">
        <v>2030</v>
      </c>
    </row>
    <row r="4" spans="1:30" x14ac:dyDescent="0.25">
      <c r="D4" s="29" t="s">
        <v>29</v>
      </c>
      <c r="E4" s="25">
        <v>10.9</v>
      </c>
      <c r="F4">
        <v>9</v>
      </c>
      <c r="G4">
        <v>10.9</v>
      </c>
      <c r="H4">
        <v>12.6</v>
      </c>
      <c r="I4">
        <v>11.4</v>
      </c>
      <c r="J4">
        <v>9</v>
      </c>
      <c r="K4">
        <v>7.2</v>
      </c>
      <c r="L4" s="18">
        <v>8.92</v>
      </c>
      <c r="M4" s="18">
        <v>8.32</v>
      </c>
      <c r="N4" s="8"/>
    </row>
    <row r="5" spans="1:30" x14ac:dyDescent="0.25">
      <c r="D5" t="s">
        <v>27</v>
      </c>
      <c r="E5" s="25">
        <v>1</v>
      </c>
      <c r="F5" s="30">
        <v>1.08405</v>
      </c>
      <c r="G5" s="30">
        <v>1.2097998000000001</v>
      </c>
      <c r="H5" s="30">
        <v>1.3901809501800002</v>
      </c>
      <c r="I5" s="30">
        <v>1.5301721718631263</v>
      </c>
      <c r="J5" s="30">
        <v>1.7010924034602373</v>
      </c>
      <c r="K5" s="30">
        <v>1.8866815846777492</v>
      </c>
      <c r="L5" s="30">
        <v>2.0777552621659883</v>
      </c>
      <c r="M5" s="30">
        <v>2.2680776441803925</v>
      </c>
      <c r="N5" s="8"/>
    </row>
    <row r="6" spans="1:30" ht="14.45" x14ac:dyDescent="0.3">
      <c r="E6" s="25"/>
    </row>
    <row r="7" spans="1:30" ht="16.149999999999999" thickBot="1" x14ac:dyDescent="0.35">
      <c r="E7" s="37" t="s">
        <v>39</v>
      </c>
      <c r="F7" s="37" t="s">
        <v>40</v>
      </c>
      <c r="G7" s="37" t="s">
        <v>39</v>
      </c>
      <c r="H7" s="37" t="s">
        <v>41</v>
      </c>
      <c r="I7" s="37" t="s">
        <v>42</v>
      </c>
      <c r="J7" s="37" t="s">
        <v>40</v>
      </c>
      <c r="K7" s="37" t="s">
        <v>7</v>
      </c>
      <c r="L7" s="37" t="s">
        <v>43</v>
      </c>
      <c r="M7" s="37" t="s">
        <v>8</v>
      </c>
      <c r="N7" s="37" t="s">
        <v>44</v>
      </c>
      <c r="O7" s="37" t="s">
        <v>45</v>
      </c>
    </row>
    <row r="8" spans="1:30" ht="14.45" x14ac:dyDescent="0.3">
      <c r="E8" s="39"/>
      <c r="F8" s="39"/>
      <c r="G8" s="39"/>
      <c r="H8" s="39"/>
      <c r="I8" s="39"/>
      <c r="J8" s="40"/>
      <c r="K8" s="40"/>
      <c r="L8" s="40"/>
    </row>
    <row r="10" spans="1:30" ht="16.5" x14ac:dyDescent="0.35">
      <c r="A10" s="23"/>
      <c r="B10" s="24" t="s">
        <v>24</v>
      </c>
      <c r="C10" s="18"/>
      <c r="O10" s="12"/>
    </row>
    <row r="11" spans="1:30" x14ac:dyDescent="0.25">
      <c r="A11" t="s">
        <v>23</v>
      </c>
      <c r="D11" s="13"/>
      <c r="E11" s="14">
        <v>2005</v>
      </c>
      <c r="F11">
        <v>2006</v>
      </c>
      <c r="G11">
        <v>2007</v>
      </c>
      <c r="H11">
        <v>2008</v>
      </c>
      <c r="I11">
        <v>2009</v>
      </c>
      <c r="J11">
        <v>2010</v>
      </c>
      <c r="K11">
        <v>2011</v>
      </c>
      <c r="L11">
        <v>2012</v>
      </c>
      <c r="M11">
        <v>2013</v>
      </c>
      <c r="N11" s="12">
        <v>2014</v>
      </c>
      <c r="O11">
        <v>2015</v>
      </c>
      <c r="P11">
        <v>2016</v>
      </c>
      <c r="Q11">
        <v>2017</v>
      </c>
      <c r="R11">
        <v>2018</v>
      </c>
      <c r="S11">
        <v>2019</v>
      </c>
      <c r="T11">
        <v>2020</v>
      </c>
      <c r="U11">
        <v>2021</v>
      </c>
      <c r="V11">
        <v>2022</v>
      </c>
      <c r="W11">
        <v>2023</v>
      </c>
      <c r="X11">
        <v>2024</v>
      </c>
      <c r="Y11">
        <v>2025</v>
      </c>
      <c r="Z11">
        <v>2026</v>
      </c>
      <c r="AA11">
        <v>2027</v>
      </c>
      <c r="AB11">
        <v>2028</v>
      </c>
      <c r="AC11">
        <v>2029</v>
      </c>
      <c r="AD11">
        <v>2030</v>
      </c>
    </row>
    <row r="12" spans="1:30" thickBot="1" x14ac:dyDescent="0.35">
      <c r="D12" s="13"/>
      <c r="F12" s="18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 s="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</row>
    <row r="13" spans="1:30" ht="15.75" x14ac:dyDescent="0.25">
      <c r="A13" s="19">
        <v>1</v>
      </c>
      <c r="B13">
        <v>1</v>
      </c>
      <c r="D13" t="s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2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x14ac:dyDescent="0.25">
      <c r="A14" s="19">
        <v>1</v>
      </c>
      <c r="B14">
        <v>2</v>
      </c>
      <c r="D14" t="s">
        <v>1</v>
      </c>
      <c r="E14" s="16">
        <v>1</v>
      </c>
      <c r="F14" s="21">
        <f>[2]управление!G22</f>
        <v>1.1052023121387282</v>
      </c>
      <c r="G14" s="21">
        <f>[2]управление!H22</f>
        <v>1.153765690376569</v>
      </c>
      <c r="H14" s="21">
        <f>[2]управление!I22</f>
        <v>1.2394741613780598</v>
      </c>
      <c r="I14" s="21">
        <f>[2]управление!J22</f>
        <v>1.0978392849305851</v>
      </c>
      <c r="J14" s="21">
        <f>[2]управление!K22</f>
        <v>1.052794989672863</v>
      </c>
      <c r="K14" s="21">
        <f>[2]управление!L22</f>
        <v>1.0125685065880239</v>
      </c>
      <c r="L14" s="21">
        <f>[2]управление!M22</f>
        <v>1.375</v>
      </c>
      <c r="M14" s="21">
        <f>[2]управление!N22</f>
        <v>1.5454545454545454</v>
      </c>
      <c r="N14" s="22">
        <f>[2]управление!O22</f>
        <v>1.1100000000000001</v>
      </c>
      <c r="O14" s="21">
        <f>[2]управление!P22</f>
        <v>1.1499999999999999</v>
      </c>
      <c r="P14" s="21">
        <f>[2]управление!Q22</f>
        <v>1.165</v>
      </c>
      <c r="Q14" s="21">
        <f>[2]управление!R22</f>
        <v>1.17</v>
      </c>
      <c r="R14" s="21">
        <f>[2]управление!S22</f>
        <v>1.1400000000000001</v>
      </c>
      <c r="S14" s="21">
        <f>[2]управление!T22</f>
        <v>1.1100000000000001</v>
      </c>
      <c r="T14" s="21">
        <f>[2]управление!U22</f>
        <v>1.0900000000000001</v>
      </c>
      <c r="U14" s="21">
        <f>[2]управление!V22</f>
        <v>1.07</v>
      </c>
      <c r="V14" s="21">
        <f>[2]управление!W22</f>
        <v>1.06</v>
      </c>
      <c r="W14" s="21">
        <f>[2]управление!X22</f>
        <v>1.0900000000000001</v>
      </c>
      <c r="X14" s="21">
        <f>[2]управление!Y22</f>
        <v>1.1000000000000001</v>
      </c>
      <c r="Y14" s="21">
        <f>[2]управление!Z22</f>
        <v>1.0900000000000001</v>
      </c>
      <c r="Z14" s="21">
        <f>[2]управление!AA22</f>
        <v>1.0831999999999999</v>
      </c>
      <c r="AA14" s="21">
        <f>[2]управление!AB22</f>
        <v>1.07</v>
      </c>
      <c r="AB14" s="21">
        <f>[2]управление!AC22</f>
        <v>1.06</v>
      </c>
      <c r="AC14" s="21">
        <f>[2]управление!AD22</f>
        <v>1.06</v>
      </c>
      <c r="AD14" s="21">
        <f>[2]управление!AE22</f>
        <v>1.0660000000000001</v>
      </c>
    </row>
    <row r="15" spans="1:30" ht="15.75" x14ac:dyDescent="0.25">
      <c r="A15" s="19">
        <v>1</v>
      </c>
      <c r="B15">
        <v>3</v>
      </c>
      <c r="D15" t="s">
        <v>20</v>
      </c>
      <c r="E15" s="16">
        <v>1</v>
      </c>
      <c r="F15" s="21">
        <f>[2]управление!G23</f>
        <v>1.0386538461538461</v>
      </c>
      <c r="G15" s="21">
        <f>[2]управление!H23</f>
        <v>1.0246374128247855</v>
      </c>
      <c r="H15" s="21">
        <f>[2]управление!I23</f>
        <v>1.2277529484044283</v>
      </c>
      <c r="I15" s="21">
        <f>[2]управление!J23</f>
        <v>1.0435844854146019</v>
      </c>
      <c r="J15" s="21">
        <f>[2]управление!K23</f>
        <v>1.0130595436211323</v>
      </c>
      <c r="K15" s="21">
        <f>[2]управление!L23</f>
        <v>1.1137097672346588</v>
      </c>
      <c r="L15" s="21">
        <f>[2]управление!M23</f>
        <v>1.0833333333333333</v>
      </c>
      <c r="M15" s="21">
        <f>[2]управление!N23</f>
        <v>1.0769230769230769</v>
      </c>
      <c r="N15" s="22">
        <f>[2]управление!O23</f>
        <v>1.1100000000000001</v>
      </c>
      <c r="O15" s="21">
        <f>[2]управление!P23</f>
        <v>1.1499999999999999</v>
      </c>
      <c r="P15" s="21">
        <f>[2]управление!Q23</f>
        <v>1.165</v>
      </c>
      <c r="Q15" s="21">
        <f>[2]управление!R23</f>
        <v>1.17</v>
      </c>
      <c r="R15" s="21">
        <f>[2]управление!S23</f>
        <v>1.1400000000000001</v>
      </c>
      <c r="S15" s="21">
        <f>[2]управление!T23</f>
        <v>1.1100000000000001</v>
      </c>
      <c r="T15" s="21">
        <f>[2]управление!U23</f>
        <v>1.0900000000000001</v>
      </c>
      <c r="U15" s="21">
        <f>[2]управление!V23</f>
        <v>1.07</v>
      </c>
      <c r="V15" s="21">
        <f>[2]управление!W23</f>
        <v>1.06</v>
      </c>
      <c r="W15" s="21">
        <f>[2]управление!X23</f>
        <v>1.0900000000000001</v>
      </c>
      <c r="X15" s="21">
        <f>[2]управление!Y23</f>
        <v>1.1000000000000001</v>
      </c>
      <c r="Y15" s="21">
        <f>[2]управление!Z23</f>
        <v>1.0900000000000001</v>
      </c>
      <c r="Z15" s="21">
        <f>[2]управление!AA23</f>
        <v>1.0831999999999999</v>
      </c>
      <c r="AA15" s="21">
        <f>[2]управление!AB23</f>
        <v>1.07</v>
      </c>
      <c r="AB15" s="21">
        <f>[2]управление!AC23</f>
        <v>1.06</v>
      </c>
      <c r="AC15" s="21">
        <f>[2]управление!AD23</f>
        <v>1.06</v>
      </c>
      <c r="AD15" s="21">
        <f>[2]управление!AE23</f>
        <v>1.0671999999999999</v>
      </c>
    </row>
    <row r="16" spans="1:30" ht="15.75" x14ac:dyDescent="0.25">
      <c r="A16" s="19">
        <v>1</v>
      </c>
      <c r="B16">
        <v>4</v>
      </c>
      <c r="D16" t="s">
        <v>2</v>
      </c>
      <c r="E16" s="16">
        <v>1</v>
      </c>
      <c r="F16" s="21">
        <f>[2]управление!G24</f>
        <v>1.2826696578799777</v>
      </c>
      <c r="G16" s="21">
        <f>[2]управление!H24</f>
        <v>1.2133799737647573</v>
      </c>
      <c r="H16" s="21">
        <f>[2]управление!I24</f>
        <v>1.2692001092001093</v>
      </c>
      <c r="I16" s="21">
        <f>[2]управление!J24</f>
        <v>1.086158981992136</v>
      </c>
      <c r="J16" s="21">
        <f>[2]управление!K24</f>
        <v>1.0498570195103016</v>
      </c>
      <c r="K16" s="21">
        <f>[2]управление!L24</f>
        <v>1.0563247444071378</v>
      </c>
      <c r="L16" s="21">
        <f>[2]управление!M24</f>
        <v>1.1428571428571428</v>
      </c>
      <c r="M16" s="21">
        <f>[2]управление!N24</f>
        <v>1.1875</v>
      </c>
      <c r="N16" s="22">
        <f>[2]управление!O24</f>
        <v>1.1100000000000001</v>
      </c>
      <c r="O16" s="21">
        <f>[2]управление!P24</f>
        <v>1.1499999999999999</v>
      </c>
      <c r="P16" s="21">
        <f>[2]управление!Q24</f>
        <v>1.165</v>
      </c>
      <c r="Q16" s="21">
        <f>[2]управление!R24</f>
        <v>1.17</v>
      </c>
      <c r="R16" s="21">
        <f>[2]управление!S24</f>
        <v>1.1400000000000001</v>
      </c>
      <c r="S16" s="21">
        <f>[2]управление!T24</f>
        <v>1.1100000000000001</v>
      </c>
      <c r="T16" s="21">
        <f>[2]управление!U24</f>
        <v>1.0900000000000001</v>
      </c>
      <c r="U16" s="21">
        <f>[2]управление!V24</f>
        <v>1.07</v>
      </c>
      <c r="V16" s="21">
        <f>[2]управление!W24</f>
        <v>1.06</v>
      </c>
      <c r="W16" s="21">
        <f>[2]управление!X24</f>
        <v>1.0900000000000001</v>
      </c>
      <c r="X16" s="21">
        <f>[2]управление!Y24</f>
        <v>1.1000000000000001</v>
      </c>
      <c r="Y16" s="21">
        <f>[2]управление!Z24</f>
        <v>1.0900000000000001</v>
      </c>
      <c r="Z16" s="21">
        <f>[2]управление!AA24</f>
        <v>1.0831999999999999</v>
      </c>
      <c r="AA16" s="21">
        <f>[2]управление!AB24</f>
        <v>1.07</v>
      </c>
      <c r="AB16" s="21">
        <f>[2]управление!AC24</f>
        <v>1.06</v>
      </c>
      <c r="AC16" s="21">
        <f>[2]управление!AD24</f>
        <v>1.06</v>
      </c>
      <c r="AD16" s="21">
        <f>[2]управление!AE24</f>
        <v>1.0678000000000001</v>
      </c>
    </row>
    <row r="17" spans="1:30" ht="15.75" x14ac:dyDescent="0.25">
      <c r="A17" s="19">
        <v>1</v>
      </c>
      <c r="B17">
        <v>5</v>
      </c>
      <c r="D17" t="s">
        <v>3</v>
      </c>
      <c r="E17" s="16">
        <v>1</v>
      </c>
      <c r="F17" s="21">
        <f>[2]управление!G25</f>
        <v>1.2826696578799777</v>
      </c>
      <c r="G17" s="21">
        <f>[2]управление!H25</f>
        <v>1.2133799737647573</v>
      </c>
      <c r="H17" s="21">
        <f>[2]управление!I25</f>
        <v>1.2692001092001093</v>
      </c>
      <c r="I17" s="21">
        <f>[2]управление!J25</f>
        <v>1.086158981992136</v>
      </c>
      <c r="J17" s="21">
        <f>[2]управление!K25</f>
        <v>1.0498570195103016</v>
      </c>
      <c r="K17" s="21">
        <f>[2]управление!L25</f>
        <v>1.1317765118647904</v>
      </c>
      <c r="L17" s="21">
        <f>[2]управление!M25</f>
        <v>1.2</v>
      </c>
      <c r="M17" s="21">
        <f>[2]управление!N25</f>
        <v>1.2777777777777777</v>
      </c>
      <c r="N17" s="22">
        <f>[2]управление!O25</f>
        <v>1.1100000000000001</v>
      </c>
      <c r="O17" s="21">
        <f>[2]управление!P25</f>
        <v>1.1499999999999999</v>
      </c>
      <c r="P17" s="21">
        <f>[2]управление!Q25</f>
        <v>1.165</v>
      </c>
      <c r="Q17" s="21">
        <f>[2]управление!R25</f>
        <v>1.17</v>
      </c>
      <c r="R17" s="21">
        <f>[2]управление!S25</f>
        <v>1.1400000000000001</v>
      </c>
      <c r="S17" s="21">
        <f>[2]управление!T25</f>
        <v>1.1100000000000001</v>
      </c>
      <c r="T17" s="21">
        <f>[2]управление!U25</f>
        <v>1.0900000000000001</v>
      </c>
      <c r="U17" s="21">
        <f>[2]управление!V25</f>
        <v>1.07</v>
      </c>
      <c r="V17" s="21">
        <f>[2]управление!W25</f>
        <v>1.06</v>
      </c>
      <c r="W17" s="21">
        <f>[2]управление!X25</f>
        <v>1.0900000000000001</v>
      </c>
      <c r="X17" s="21">
        <f>[2]управление!Y25</f>
        <v>1.1000000000000001</v>
      </c>
      <c r="Y17" s="21">
        <f>[2]управление!Z25</f>
        <v>1.0900000000000001</v>
      </c>
      <c r="Z17" s="21">
        <f>[2]управление!AA25</f>
        <v>1.0831999999999999</v>
      </c>
      <c r="AA17" s="21">
        <f>[2]управление!AB25</f>
        <v>1.07</v>
      </c>
      <c r="AB17" s="21">
        <f>[2]управление!AC25</f>
        <v>1.06</v>
      </c>
      <c r="AC17" s="21">
        <f>[2]управление!AD25</f>
        <v>1.06</v>
      </c>
      <c r="AD17" s="21">
        <f>[2]управление!AE25</f>
        <v>1.0684</v>
      </c>
    </row>
    <row r="18" spans="1:30" ht="15.75" x14ac:dyDescent="0.25">
      <c r="A18" s="19">
        <v>1</v>
      </c>
      <c r="B18">
        <v>6</v>
      </c>
      <c r="D18" t="s">
        <v>4</v>
      </c>
      <c r="E18" s="16">
        <v>1</v>
      </c>
      <c r="F18" s="21">
        <f>[2]управление!G26</f>
        <v>1.067764729805297</v>
      </c>
      <c r="G18" s="21">
        <f>[2]управление!H26</f>
        <v>1.0713832285913794</v>
      </c>
      <c r="H18" s="21">
        <f>[2]управление!I26</f>
        <v>1.2587764775588801</v>
      </c>
      <c r="I18" s="21">
        <f>[2]управление!J26</f>
        <v>1.0431160273005413</v>
      </c>
      <c r="J18" s="21">
        <f>[2]управление!K26</f>
        <v>1.0192455214114886</v>
      </c>
      <c r="K18" s="21">
        <f>[2]управление!L26</f>
        <v>1.1068068622025458</v>
      </c>
      <c r="L18" s="21">
        <f>[2]управление!M26</f>
        <v>1.1000000000000001</v>
      </c>
      <c r="M18" s="21">
        <f>[2]управление!N26</f>
        <v>1.0909090909090908</v>
      </c>
      <c r="N18" s="22">
        <f>[2]управление!O26</f>
        <v>1.1100000000000001</v>
      </c>
      <c r="O18" s="21">
        <f>[2]управление!P26</f>
        <v>1.1499999999999999</v>
      </c>
      <c r="P18" s="21">
        <f>[2]управление!Q26</f>
        <v>1.165</v>
      </c>
      <c r="Q18" s="21">
        <f>[2]управление!R26</f>
        <v>1.17</v>
      </c>
      <c r="R18" s="21">
        <f>[2]управление!S26</f>
        <v>1.1400000000000001</v>
      </c>
      <c r="S18" s="21">
        <f>[2]управление!T26</f>
        <v>1.1100000000000001</v>
      </c>
      <c r="T18" s="21">
        <f>[2]управление!U26</f>
        <v>1.0900000000000001</v>
      </c>
      <c r="U18" s="21">
        <f>[2]управление!V26</f>
        <v>1.07</v>
      </c>
      <c r="V18" s="21">
        <f>[2]управление!W26</f>
        <v>1.06</v>
      </c>
      <c r="W18" s="21">
        <f>[2]управление!X26</f>
        <v>1.0900000000000001</v>
      </c>
      <c r="X18" s="21">
        <f>[2]управление!Y26</f>
        <v>1.1000000000000001</v>
      </c>
      <c r="Y18" s="21">
        <f>[2]управление!Z26</f>
        <v>1.0900000000000001</v>
      </c>
      <c r="Z18" s="21">
        <f>[2]управление!AA26</f>
        <v>1.0831999999999999</v>
      </c>
      <c r="AA18" s="21">
        <f>[2]управление!AB26</f>
        <v>1.07</v>
      </c>
      <c r="AB18" s="21">
        <f>[2]управление!AC26</f>
        <v>1.06</v>
      </c>
      <c r="AC18" s="21">
        <f>[2]управление!AD26</f>
        <v>1.06</v>
      </c>
      <c r="AD18" s="21">
        <f>[2]управление!AE26</f>
        <v>1.069</v>
      </c>
    </row>
    <row r="19" spans="1:30" ht="15.75" x14ac:dyDescent="0.25">
      <c r="A19" s="19">
        <v>1</v>
      </c>
      <c r="B19">
        <v>7</v>
      </c>
      <c r="D19" t="s">
        <v>5</v>
      </c>
      <c r="E19" s="16">
        <v>1</v>
      </c>
      <c r="F19" s="21">
        <f>[2]управление!G27</f>
        <v>1.202116276304839</v>
      </c>
      <c r="G19" s="21">
        <f>[2]управление!H27</f>
        <v>1.2316783700919791</v>
      </c>
      <c r="H19" s="21">
        <f>[2]управление!I27</f>
        <v>1.2908553151055258</v>
      </c>
      <c r="I19" s="21">
        <f>[2]управление!J27</f>
        <v>1.042372529910631</v>
      </c>
      <c r="J19" s="21">
        <f>[2]управление!K27</f>
        <v>1.2502561144209825</v>
      </c>
      <c r="K19" s="21">
        <f>[2]управление!L27</f>
        <v>1.0341919778523809</v>
      </c>
      <c r="L19" s="21">
        <f>[2]управление!M27</f>
        <v>1.0769230769230769</v>
      </c>
      <c r="M19" s="21">
        <f>[2]управление!N27</f>
        <v>1.1428571428571428</v>
      </c>
      <c r="N19" s="22">
        <f>[2]управление!O27</f>
        <v>1.1100000000000001</v>
      </c>
      <c r="O19" s="21">
        <f>[2]управление!P27</f>
        <v>1.1499999999999999</v>
      </c>
      <c r="P19" s="21">
        <f>[2]управление!Q27</f>
        <v>1.165</v>
      </c>
      <c r="Q19" s="21">
        <f>[2]управление!R27</f>
        <v>1.17</v>
      </c>
      <c r="R19" s="21">
        <f>[2]управление!S27</f>
        <v>1.1400000000000001</v>
      </c>
      <c r="S19" s="21">
        <f>[2]управление!T27</f>
        <v>1.1100000000000001</v>
      </c>
      <c r="T19" s="21">
        <f>[2]управление!U27</f>
        <v>1.0900000000000001</v>
      </c>
      <c r="U19" s="21">
        <f>[2]управление!V27</f>
        <v>1.07</v>
      </c>
      <c r="V19" s="21">
        <f>[2]управление!W27</f>
        <v>1.06</v>
      </c>
      <c r="W19" s="21">
        <f>[2]управление!X27</f>
        <v>1.0900000000000001</v>
      </c>
      <c r="X19" s="21">
        <f>[2]управление!Y27</f>
        <v>1.1000000000000001</v>
      </c>
      <c r="Y19" s="21">
        <f>[2]управление!Z27</f>
        <v>1.0900000000000001</v>
      </c>
      <c r="Z19" s="21">
        <f>[2]управление!AA27</f>
        <v>1.0831999999999999</v>
      </c>
      <c r="AA19" s="21">
        <f>[2]управление!AB27</f>
        <v>1.07</v>
      </c>
      <c r="AB19" s="21">
        <f>[2]управление!AC27</f>
        <v>1.06</v>
      </c>
      <c r="AC19" s="21">
        <f>[2]управление!AD27</f>
        <v>1.06</v>
      </c>
      <c r="AD19" s="21">
        <f>[2]управление!AE27</f>
        <v>1.0695999999999999</v>
      </c>
    </row>
    <row r="22" spans="1:30" x14ac:dyDescent="0.25">
      <c r="A22" t="s">
        <v>30</v>
      </c>
      <c r="C22" s="31"/>
      <c r="D22" s="32"/>
    </row>
    <row r="23" spans="1:30" x14ac:dyDescent="0.25">
      <c r="C23">
        <v>2005</v>
      </c>
      <c r="D23">
        <v>2006</v>
      </c>
      <c r="E23">
        <v>2007</v>
      </c>
      <c r="F23">
        <v>2008</v>
      </c>
      <c r="G23">
        <v>2009</v>
      </c>
      <c r="H23">
        <v>2010</v>
      </c>
      <c r="I23">
        <v>2011</v>
      </c>
      <c r="J23">
        <v>2012</v>
      </c>
      <c r="K23">
        <v>2013</v>
      </c>
    </row>
    <row r="24" spans="1:30" x14ac:dyDescent="0.25">
      <c r="A24" s="5" t="s">
        <v>0</v>
      </c>
      <c r="B24">
        <v>1</v>
      </c>
      <c r="C24" s="33"/>
      <c r="D24" s="7">
        <f>'[3]Заработная плата'!D30</f>
        <v>18.446300854767124</v>
      </c>
      <c r="E24" s="7">
        <f>'[3]Заработная плата'!E30</f>
        <v>16.483390607101956</v>
      </c>
      <c r="F24" s="7">
        <f>'[3]Заработная плата'!F30</f>
        <v>23.495778486436368</v>
      </c>
      <c r="G24" s="7">
        <f>'[3]Заработная плата'!G30</f>
        <v>3.6906007796029012</v>
      </c>
      <c r="H24" s="7">
        <f>'[3]Заработная плата'!H30</f>
        <v>15.496769144691871</v>
      </c>
      <c r="I24" s="7">
        <f>'[3]Заработная плата'!I30</f>
        <v>1.319047347657309</v>
      </c>
      <c r="J24" s="7">
        <f>'[3]Заработная плата'!J30</f>
        <v>12.5</v>
      </c>
      <c r="K24" s="7">
        <f>'[3]Заработная плата'!K30</f>
        <v>33.333333333333329</v>
      </c>
    </row>
    <row r="25" spans="1:30" x14ac:dyDescent="0.25">
      <c r="A25" s="6" t="s">
        <v>1</v>
      </c>
      <c r="B25">
        <v>2</v>
      </c>
      <c r="C25" s="33"/>
      <c r="D25" s="7">
        <f>'[3]Заработная плата'!D31</f>
        <v>10.520231213872833</v>
      </c>
      <c r="E25" s="7">
        <f>'[3]Заработная плата'!E31</f>
        <v>15.376569037656903</v>
      </c>
      <c r="F25" s="7">
        <f>'[3]Заработная плата'!F31</f>
        <v>23.94741613780598</v>
      </c>
      <c r="G25" s="7">
        <f>'[3]Заработная плата'!G31</f>
        <v>9.7839284930585055</v>
      </c>
      <c r="H25" s="7">
        <f>'[3]Заработная плата'!H31</f>
        <v>5.2794989672862922</v>
      </c>
      <c r="I25" s="7">
        <f>'[3]Заработная плата'!I31</f>
        <v>1.2568506588023869</v>
      </c>
      <c r="J25" s="7">
        <f>'[3]Заработная плата'!J31</f>
        <v>37.5</v>
      </c>
      <c r="K25" s="7">
        <f>'[3]Заработная плата'!K31</f>
        <v>54.54545454545454</v>
      </c>
    </row>
    <row r="26" spans="1:30" x14ac:dyDescent="0.25">
      <c r="A26" s="6" t="s">
        <v>6</v>
      </c>
      <c r="B26">
        <v>3</v>
      </c>
      <c r="C26" s="34"/>
      <c r="D26" s="7">
        <f>'[3]Заработная плата'!D32</f>
        <v>3.8653846153846159</v>
      </c>
      <c r="E26" s="7">
        <f>'[3]Заработная плата'!E32</f>
        <v>2.4637412824785576</v>
      </c>
      <c r="F26" s="7">
        <f>'[3]Заработная плата'!F32</f>
        <v>22.775294840442836</v>
      </c>
      <c r="G26" s="7">
        <f>'[3]Заработная плата'!G32</f>
        <v>4.3584485414601968</v>
      </c>
      <c r="H26" s="7">
        <f>'[3]Заработная плата'!H32</f>
        <v>1.305954362113217</v>
      </c>
      <c r="I26" s="7">
        <f>'[3]Заработная плата'!I32</f>
        <v>11.370976723465873</v>
      </c>
      <c r="J26" s="7">
        <f>'[3]Заработная плата'!J32</f>
        <v>8.3333333333333321</v>
      </c>
      <c r="K26" s="7">
        <f>'[3]Заработная плата'!K32</f>
        <v>7.6923076923076925</v>
      </c>
    </row>
    <row r="27" spans="1:30" x14ac:dyDescent="0.25">
      <c r="A27" s="6" t="s">
        <v>2</v>
      </c>
      <c r="B27">
        <v>4</v>
      </c>
      <c r="C27" s="8"/>
      <c r="D27" s="7">
        <f>'[3]Заработная плата'!D33</f>
        <v>28.266965787997773</v>
      </c>
      <c r="E27" s="7">
        <f>'[3]Заработная плата'!E33</f>
        <v>21.337997376475727</v>
      </c>
      <c r="F27" s="7">
        <f>'[3]Заработная плата'!F33</f>
        <v>26.920010920010927</v>
      </c>
      <c r="G27" s="7">
        <f>'[3]Заработная плата'!G33</f>
        <v>8.6158981992136034</v>
      </c>
      <c r="H27" s="7">
        <f>'[3]Заработная плата'!H33</f>
        <v>4.985701951030169</v>
      </c>
      <c r="I27" s="7">
        <f>'[3]Заработная плата'!I33</f>
        <v>5.6324744407137732</v>
      </c>
      <c r="J27" s="7">
        <f>'[3]Заработная плата'!J33</f>
        <v>14.285714285714285</v>
      </c>
      <c r="K27" s="7">
        <f>'[3]Заработная плата'!K33</f>
        <v>18.75</v>
      </c>
    </row>
    <row r="28" spans="1:30" x14ac:dyDescent="0.25">
      <c r="A28" s="6" t="s">
        <v>3</v>
      </c>
      <c r="B28">
        <v>5</v>
      </c>
      <c r="C28" s="8"/>
      <c r="D28" s="7">
        <f>'[3]Заработная плата'!D34</f>
        <v>28.266965787997773</v>
      </c>
      <c r="E28" s="7">
        <f>'[3]Заработная плата'!E34</f>
        <v>21.337997376475727</v>
      </c>
      <c r="F28" s="7">
        <f>'[3]Заработная плата'!F34</f>
        <v>26.920010920010927</v>
      </c>
      <c r="G28" s="7">
        <f>'[3]Заработная плата'!G34</f>
        <v>8.6158981992136034</v>
      </c>
      <c r="H28" s="7">
        <f>'[3]Заработная плата'!H34</f>
        <v>4.985701951030169</v>
      </c>
      <c r="I28" s="7">
        <f>'[3]Заработная плата'!I34</f>
        <v>13.177651186479045</v>
      </c>
      <c r="J28" s="7">
        <f>'[3]Заработная плата'!J34</f>
        <v>20</v>
      </c>
      <c r="K28" s="7">
        <f>'[3]Заработная плата'!K34</f>
        <v>27.777777777777779</v>
      </c>
    </row>
    <row r="29" spans="1:30" x14ac:dyDescent="0.25">
      <c r="A29" s="6" t="s">
        <v>4</v>
      </c>
      <c r="B29">
        <v>6</v>
      </c>
      <c r="C29" s="8"/>
      <c r="D29" s="7">
        <f>'[3]Заработная плата'!D35</f>
        <v>6.7764729805297073</v>
      </c>
      <c r="E29" s="7">
        <f>'[3]Заработная плата'!E35</f>
        <v>7.1383228591379453</v>
      </c>
      <c r="F29" s="7">
        <f>'[3]Заработная плата'!F35</f>
        <v>25.877647755888017</v>
      </c>
      <c r="G29" s="7">
        <f>'[3]Заработная плата'!G35</f>
        <v>4.3116027300541262</v>
      </c>
      <c r="H29" s="7">
        <f>'[3]Заработная плата'!H35</f>
        <v>1.9245521411488693</v>
      </c>
      <c r="I29" s="7">
        <f>'[3]Заработная плата'!I35</f>
        <v>10.680686220254564</v>
      </c>
      <c r="J29" s="7">
        <f>'[3]Заработная плата'!J35</f>
        <v>10</v>
      </c>
      <c r="K29" s="7">
        <f>'[3]Заработная плата'!K35</f>
        <v>9.0909090909090917</v>
      </c>
    </row>
    <row r="30" spans="1:30" x14ac:dyDescent="0.25">
      <c r="A30" s="6" t="s">
        <v>5</v>
      </c>
      <c r="B30">
        <v>7</v>
      </c>
      <c r="C30" s="8"/>
      <c r="D30" s="7">
        <f>'[3]Заработная плата'!D36</f>
        <v>20.211627630483889</v>
      </c>
      <c r="E30" s="7">
        <f>'[3]Заработная плата'!E36</f>
        <v>23.167837009197903</v>
      </c>
      <c r="F30" s="7">
        <f>'[3]Заработная плата'!F36</f>
        <v>29.085531510552578</v>
      </c>
      <c r="G30" s="7">
        <f>'[3]Заработная плата'!G36</f>
        <v>4.2372529910631052</v>
      </c>
      <c r="H30" s="7">
        <f>'[3]Заработная плата'!H36</f>
        <v>25.025611442098249</v>
      </c>
      <c r="I30" s="7">
        <f>'[3]Заработная плата'!I36</f>
        <v>3.4191977852380968</v>
      </c>
      <c r="J30" s="7">
        <f>'[3]Заработная плата'!J36</f>
        <v>7.6923076923076925</v>
      </c>
      <c r="K30" s="7">
        <f>'[3]Заработная плата'!K36</f>
        <v>14.285714285714285</v>
      </c>
    </row>
    <row r="32" spans="1:30" x14ac:dyDescent="0.25">
      <c r="A32" t="s">
        <v>28</v>
      </c>
    </row>
    <row r="33" spans="1:28" x14ac:dyDescent="0.25">
      <c r="C33" s="14">
        <v>2005</v>
      </c>
      <c r="D33">
        <v>2006</v>
      </c>
      <c r="E33">
        <v>2007</v>
      </c>
      <c r="F33">
        <v>2008</v>
      </c>
      <c r="G33">
        <v>2009</v>
      </c>
      <c r="H33">
        <v>2010</v>
      </c>
      <c r="I33">
        <v>2011</v>
      </c>
      <c r="J33">
        <v>2012</v>
      </c>
      <c r="K33">
        <v>2013</v>
      </c>
      <c r="L33" s="12">
        <v>2014</v>
      </c>
      <c r="M33">
        <v>2015</v>
      </c>
      <c r="N33">
        <v>2016</v>
      </c>
      <c r="O33">
        <v>2017</v>
      </c>
      <c r="P33">
        <v>2018</v>
      </c>
      <c r="Q33">
        <v>2019</v>
      </c>
      <c r="R33">
        <v>2020</v>
      </c>
      <c r="S33">
        <v>2021</v>
      </c>
      <c r="T33">
        <v>2022</v>
      </c>
      <c r="U33">
        <v>2023</v>
      </c>
      <c r="V33">
        <v>2024</v>
      </c>
      <c r="W33">
        <v>2025</v>
      </c>
      <c r="X33">
        <v>2026</v>
      </c>
      <c r="Y33">
        <v>2027</v>
      </c>
      <c r="Z33">
        <v>2028</v>
      </c>
      <c r="AA33">
        <v>2029</v>
      </c>
      <c r="AB33">
        <v>2030</v>
      </c>
    </row>
    <row r="34" spans="1:28" x14ac:dyDescent="0.25">
      <c r="A34" t="s">
        <v>0</v>
      </c>
      <c r="B34">
        <v>1</v>
      </c>
      <c r="C34" s="14">
        <v>1</v>
      </c>
    </row>
    <row r="35" spans="1:28" x14ac:dyDescent="0.25">
      <c r="A35" t="s">
        <v>1</v>
      </c>
      <c r="B35">
        <v>2</v>
      </c>
      <c r="C35" s="14">
        <v>1</v>
      </c>
      <c r="D35" s="7">
        <f>C35*(D24*0.01+1)</f>
        <v>1.1844630085476713</v>
      </c>
      <c r="E35" s="7">
        <f t="shared" ref="E35:K35" si="0">D35*(E24*0.01+1)</f>
        <v>1.3797026728432153</v>
      </c>
      <c r="F35" s="7">
        <f t="shared" si="0"/>
        <v>1.7038745566258993</v>
      </c>
      <c r="G35" s="7">
        <f t="shared" si="0"/>
        <v>1.7667577642961902</v>
      </c>
      <c r="H35" s="7">
        <f t="shared" si="0"/>
        <v>2.0405481363750901</v>
      </c>
      <c r="I35" s="7">
        <f t="shared" si="0"/>
        <v>2.0674639324456163</v>
      </c>
      <c r="J35" s="7">
        <f t="shared" si="0"/>
        <v>2.3258969240013183</v>
      </c>
      <c r="K35" s="7">
        <f t="shared" si="0"/>
        <v>3.1011958986684243</v>
      </c>
    </row>
    <row r="36" spans="1:28" x14ac:dyDescent="0.25">
      <c r="A36" t="s">
        <v>20</v>
      </c>
      <c r="B36">
        <v>3</v>
      </c>
      <c r="C36" s="14">
        <v>1</v>
      </c>
      <c r="D36" s="7">
        <f t="shared" ref="D36:K40" si="1">C36*(D25*0.01+1)</f>
        <v>1.1052023121387284</v>
      </c>
      <c r="E36" s="7">
        <f t="shared" si="1"/>
        <v>1.2751445086705202</v>
      </c>
      <c r="F36" s="7">
        <f t="shared" si="1"/>
        <v>1.5805086705202311</v>
      </c>
      <c r="G36" s="7">
        <f t="shared" si="1"/>
        <v>1.7351445086705204</v>
      </c>
      <c r="H36" s="7">
        <f t="shared" si="1"/>
        <v>1.8267514450867055</v>
      </c>
      <c r="I36" s="7">
        <f t="shared" si="1"/>
        <v>1.8497109826589599</v>
      </c>
      <c r="J36" s="7">
        <f t="shared" si="1"/>
        <v>2.5433526011560699</v>
      </c>
      <c r="K36" s="7">
        <f t="shared" si="1"/>
        <v>3.9306358381502897</v>
      </c>
    </row>
    <row r="37" spans="1:28" x14ac:dyDescent="0.25">
      <c r="A37" t="s">
        <v>2</v>
      </c>
      <c r="B37">
        <v>4</v>
      </c>
      <c r="C37" s="14">
        <v>1</v>
      </c>
      <c r="D37" s="7">
        <f t="shared" si="1"/>
        <v>1.0386538461538461</v>
      </c>
      <c r="E37" s="7">
        <f t="shared" si="1"/>
        <v>1.0642435897435898</v>
      </c>
      <c r="F37" s="7">
        <f t="shared" si="1"/>
        <v>1.3066282051282052</v>
      </c>
      <c r="G37" s="7">
        <f t="shared" si="1"/>
        <v>1.363576923076923</v>
      </c>
      <c r="H37" s="7">
        <f t="shared" si="1"/>
        <v>1.3813846153846154</v>
      </c>
      <c r="I37" s="7">
        <f t="shared" si="1"/>
        <v>1.5384615384615388</v>
      </c>
      <c r="J37" s="7">
        <f t="shared" si="1"/>
        <v>1.666666666666667</v>
      </c>
      <c r="K37" s="7">
        <f t="shared" si="1"/>
        <v>1.7948717948717952</v>
      </c>
    </row>
    <row r="38" spans="1:28" x14ac:dyDescent="0.25">
      <c r="A38" t="s">
        <v>3</v>
      </c>
      <c r="B38">
        <v>5</v>
      </c>
      <c r="C38" s="14">
        <v>1</v>
      </c>
      <c r="D38" s="7">
        <f t="shared" si="1"/>
        <v>1.2826696578799777</v>
      </c>
      <c r="E38" s="7">
        <f t="shared" si="1"/>
        <v>1.5563656758272575</v>
      </c>
      <c r="F38" s="7">
        <f t="shared" si="1"/>
        <v>1.9753394857152571</v>
      </c>
      <c r="G38" s="7">
        <f t="shared" si="1"/>
        <v>2.1455327248933531</v>
      </c>
      <c r="H38" s="7">
        <f t="shared" si="1"/>
        <v>2.2525025918183514</v>
      </c>
      <c r="I38" s="7">
        <f t="shared" si="1"/>
        <v>2.3793742245789353</v>
      </c>
      <c r="J38" s="7">
        <f t="shared" si="1"/>
        <v>2.7192848280902115</v>
      </c>
      <c r="K38" s="7">
        <f t="shared" si="1"/>
        <v>3.2291507333571263</v>
      </c>
    </row>
    <row r="39" spans="1:28" x14ac:dyDescent="0.25">
      <c r="A39" t="s">
        <v>4</v>
      </c>
      <c r="B39">
        <v>6</v>
      </c>
      <c r="C39" s="14">
        <v>1</v>
      </c>
      <c r="D39" s="7">
        <f t="shared" si="1"/>
        <v>1.2826696578799777</v>
      </c>
      <c r="E39" s="7">
        <f t="shared" si="1"/>
        <v>1.5563656758272575</v>
      </c>
      <c r="F39" s="7">
        <f t="shared" si="1"/>
        <v>1.9753394857152571</v>
      </c>
      <c r="G39" s="7">
        <f t="shared" si="1"/>
        <v>2.1455327248933531</v>
      </c>
      <c r="H39" s="7">
        <f t="shared" si="1"/>
        <v>2.2525025918183514</v>
      </c>
      <c r="I39" s="7">
        <f t="shared" si="1"/>
        <v>2.5493295263345739</v>
      </c>
      <c r="J39" s="7">
        <f t="shared" si="1"/>
        <v>3.0591954316014887</v>
      </c>
      <c r="K39" s="7">
        <f t="shared" si="1"/>
        <v>3.9089719403796797</v>
      </c>
    </row>
    <row r="40" spans="1:28" x14ac:dyDescent="0.25">
      <c r="A40" t="s">
        <v>5</v>
      </c>
      <c r="B40">
        <v>7</v>
      </c>
      <c r="C40" s="14">
        <v>1</v>
      </c>
      <c r="D40" s="7">
        <f t="shared" si="1"/>
        <v>1.067764729805297</v>
      </c>
      <c r="E40" s="7">
        <f t="shared" si="1"/>
        <v>1.1439852235948009</v>
      </c>
      <c r="F40" s="7">
        <f t="shared" si="1"/>
        <v>1.4400216901360714</v>
      </c>
      <c r="G40" s="7">
        <f t="shared" si="1"/>
        <v>1.5021097046413499</v>
      </c>
      <c r="H40" s="7">
        <f t="shared" si="1"/>
        <v>1.5310185891244297</v>
      </c>
      <c r="I40" s="7">
        <f t="shared" si="1"/>
        <v>1.6945418806025783</v>
      </c>
      <c r="J40" s="7">
        <f t="shared" si="1"/>
        <v>1.8639960686628363</v>
      </c>
      <c r="K40" s="7">
        <f t="shared" si="1"/>
        <v>2.0334502567230941</v>
      </c>
    </row>
    <row r="47" spans="1:28" x14ac:dyDescent="0.25">
      <c r="D47" s="26"/>
      <c r="E47" s="26"/>
      <c r="F47" s="26"/>
      <c r="G47" s="26"/>
      <c r="H47" s="26"/>
      <c r="I47" s="26"/>
      <c r="J47" s="26"/>
      <c r="K47" s="26"/>
      <c r="L47" s="26"/>
      <c r="M47" s="27"/>
      <c r="N47" s="26"/>
      <c r="O47" s="26"/>
      <c r="P47" s="26"/>
      <c r="Q47" s="26"/>
      <c r="R47" s="26"/>
      <c r="S47" s="26"/>
      <c r="T47" s="26"/>
      <c r="U47" s="26"/>
      <c r="V47" s="26"/>
      <c r="W47" s="26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tabColor rgb="FFFF0000"/>
  </sheetPr>
  <dimension ref="A2:AA157"/>
  <sheetViews>
    <sheetView topLeftCell="G7" zoomScaleNormal="100" workbookViewId="0">
      <selection activeCell="K18" sqref="K18"/>
    </sheetView>
  </sheetViews>
  <sheetFormatPr defaultRowHeight="15" x14ac:dyDescent="0.25"/>
  <cols>
    <col min="1" max="1" width="11.140625" customWidth="1"/>
    <col min="2" max="2" width="23.5703125" customWidth="1"/>
    <col min="3" max="4" width="15.5703125" customWidth="1"/>
    <col min="5" max="5" width="31.85546875" customWidth="1"/>
    <col min="6" max="6" width="42.140625" customWidth="1"/>
    <col min="7" max="7" width="15.5703125" customWidth="1"/>
    <col min="8" max="8" width="24.5703125" customWidth="1"/>
    <col min="9" max="9" width="15.5703125" customWidth="1"/>
    <col min="10" max="10" width="32.140625" customWidth="1"/>
    <col min="11" max="13" width="15.5703125" customWidth="1"/>
    <col min="14" max="14" width="18.85546875" customWidth="1"/>
    <col min="15" max="15" width="15.5703125" customWidth="1"/>
    <col min="16" max="16" width="10.140625" customWidth="1"/>
    <col min="17" max="17" width="18.28515625" customWidth="1"/>
    <col min="18" max="18" width="15.42578125" customWidth="1"/>
    <col min="19" max="19" width="22.42578125" customWidth="1"/>
    <col min="20" max="20" width="18.42578125" customWidth="1"/>
    <col min="21" max="21" width="15.85546875" customWidth="1"/>
    <col min="22" max="22" width="10.85546875" customWidth="1"/>
    <col min="23" max="23" width="13.85546875" customWidth="1"/>
    <col min="24" max="24" width="14.42578125" customWidth="1"/>
    <col min="25" max="26" width="9.7109375" customWidth="1"/>
    <col min="27" max="27" width="16.85546875" customWidth="1"/>
  </cols>
  <sheetData>
    <row r="2" spans="1:25" ht="21" x14ac:dyDescent="0.35">
      <c r="F2" s="70" t="s">
        <v>125</v>
      </c>
      <c r="G2" s="109">
        <v>3</v>
      </c>
      <c r="V2" s="18" t="s">
        <v>67</v>
      </c>
    </row>
    <row r="3" spans="1:25" ht="28.5" customHeight="1" x14ac:dyDescent="0.35">
      <c r="B3" s="111" t="s">
        <v>58</v>
      </c>
      <c r="D3" s="44">
        <v>2</v>
      </c>
      <c r="F3" s="108" t="s">
        <v>126</v>
      </c>
      <c r="G3" s="110">
        <v>-0.5</v>
      </c>
      <c r="J3" s="43" t="s">
        <v>59</v>
      </c>
      <c r="L3" s="91">
        <v>1</v>
      </c>
      <c r="N3" s="43" t="s">
        <v>60</v>
      </c>
      <c r="P3" s="44">
        <v>2</v>
      </c>
      <c r="V3" s="18" t="s">
        <v>68</v>
      </c>
    </row>
    <row r="4" spans="1:25" ht="27" customHeight="1" x14ac:dyDescent="0.35">
      <c r="A4" s="43"/>
      <c r="B4" t="s">
        <v>128</v>
      </c>
      <c r="D4" s="44">
        <v>2010</v>
      </c>
      <c r="F4" s="108" t="s">
        <v>127</v>
      </c>
      <c r="G4" s="110">
        <v>0.5</v>
      </c>
      <c r="J4" s="43"/>
      <c r="L4" s="91"/>
      <c r="N4" s="43"/>
      <c r="P4" s="44"/>
      <c r="V4" s="18"/>
    </row>
    <row r="5" spans="1:25" ht="27.75" customHeight="1" x14ac:dyDescent="0.35">
      <c r="A5" s="43"/>
      <c r="B5" t="s">
        <v>132</v>
      </c>
      <c r="D5" s="44">
        <v>1</v>
      </c>
      <c r="F5" s="108" t="s">
        <v>127</v>
      </c>
      <c r="G5" s="110">
        <v>1</v>
      </c>
      <c r="J5" s="43"/>
      <c r="L5" s="91"/>
      <c r="N5" s="43"/>
      <c r="P5" s="44"/>
      <c r="V5" s="18"/>
    </row>
    <row r="6" spans="1:25" ht="21" x14ac:dyDescent="0.35">
      <c r="A6" s="43" t="s">
        <v>58</v>
      </c>
      <c r="D6" s="67"/>
      <c r="F6" s="59" t="s">
        <v>135</v>
      </c>
      <c r="G6" s="113">
        <f>[4]ГрСцЭкс!$C$2</f>
        <v>4</v>
      </c>
      <c r="H6" s="67"/>
      <c r="J6" s="43" t="s">
        <v>111</v>
      </c>
      <c r="K6" s="72">
        <v>0.7</v>
      </c>
      <c r="L6" s="67"/>
      <c r="N6" s="43" t="s">
        <v>114</v>
      </c>
      <c r="O6" s="72">
        <v>0.25</v>
      </c>
      <c r="P6" s="72"/>
      <c r="V6" s="18" t="s">
        <v>69</v>
      </c>
    </row>
    <row r="7" spans="1:25" ht="19.5" thickBot="1" x14ac:dyDescent="0.35">
      <c r="A7" t="s">
        <v>115</v>
      </c>
      <c r="C7" s="88"/>
      <c r="D7" s="67"/>
      <c r="E7" s="43" t="s">
        <v>122</v>
      </c>
      <c r="F7" s="108" t="s">
        <v>129</v>
      </c>
      <c r="G7" s="110">
        <v>1</v>
      </c>
      <c r="H7" s="67"/>
      <c r="J7" s="43" t="s">
        <v>112</v>
      </c>
      <c r="K7" s="72">
        <v>0.4</v>
      </c>
      <c r="L7" s="67"/>
      <c r="N7" s="43"/>
      <c r="P7" s="67"/>
      <c r="R7" s="18"/>
    </row>
    <row r="8" spans="1:25" ht="18.75" x14ac:dyDescent="0.3">
      <c r="A8" s="94">
        <v>0</v>
      </c>
      <c r="D8" s="67"/>
      <c r="E8" s="95">
        <v>1</v>
      </c>
      <c r="F8" s="108" t="s">
        <v>130</v>
      </c>
      <c r="G8" s="110">
        <v>1</v>
      </c>
      <c r="H8" s="4"/>
      <c r="J8" s="43"/>
      <c r="L8" s="76" t="s">
        <v>109</v>
      </c>
      <c r="N8" s="43"/>
      <c r="U8" s="89"/>
      <c r="V8" s="87" t="s">
        <v>108</v>
      </c>
      <c r="W8" s="86"/>
      <c r="X8" s="86"/>
      <c r="Y8" s="86"/>
    </row>
    <row r="9" spans="1:25" ht="18.75" x14ac:dyDescent="0.3">
      <c r="A9" t="s">
        <v>116</v>
      </c>
      <c r="D9" s="67"/>
      <c r="E9" s="96">
        <v>1</v>
      </c>
      <c r="F9" s="108" t="s">
        <v>131</v>
      </c>
      <c r="G9" s="110">
        <v>1</v>
      </c>
      <c r="I9" s="72"/>
      <c r="J9" s="43"/>
      <c r="L9" t="s">
        <v>104</v>
      </c>
      <c r="M9" s="72">
        <v>0</v>
      </c>
      <c r="N9" s="43"/>
      <c r="U9" s="90"/>
      <c r="V9" s="85" t="s">
        <v>103</v>
      </c>
      <c r="W9" s="86"/>
      <c r="X9" s="86" t="s">
        <v>107</v>
      </c>
      <c r="Y9" s="86"/>
    </row>
    <row r="10" spans="1:25" ht="18.75" x14ac:dyDescent="0.3">
      <c r="A10" s="94">
        <v>0</v>
      </c>
      <c r="D10" s="67"/>
      <c r="E10" s="96">
        <v>1</v>
      </c>
      <c r="F10" s="43"/>
      <c r="G10" s="110"/>
      <c r="H10" s="43"/>
      <c r="I10" s="43"/>
      <c r="J10" s="117" t="s">
        <v>141</v>
      </c>
      <c r="L10" s="92" t="s">
        <v>105</v>
      </c>
      <c r="M10" s="93">
        <v>0.5</v>
      </c>
      <c r="N10" s="43"/>
      <c r="U10" s="90"/>
      <c r="V10" s="85" t="s">
        <v>104</v>
      </c>
      <c r="W10" s="86">
        <v>1</v>
      </c>
      <c r="X10" s="86" t="s">
        <v>104</v>
      </c>
      <c r="Y10" s="86">
        <v>-1</v>
      </c>
    </row>
    <row r="11" spans="1:25" ht="16.5" thickBot="1" x14ac:dyDescent="0.3">
      <c r="A11" s="43"/>
      <c r="B11" s="79"/>
      <c r="D11" s="67"/>
      <c r="E11" s="96">
        <v>1</v>
      </c>
      <c r="F11" s="43"/>
      <c r="H11" s="43"/>
      <c r="I11" s="43"/>
      <c r="J11" s="118" t="s">
        <v>124</v>
      </c>
      <c r="K11" s="118">
        <v>28</v>
      </c>
      <c r="L11" s="92" t="s">
        <v>106</v>
      </c>
      <c r="M11" s="93">
        <v>2</v>
      </c>
      <c r="N11" s="43" t="s">
        <v>121</v>
      </c>
      <c r="U11" s="90"/>
      <c r="V11" s="85" t="s">
        <v>105</v>
      </c>
      <c r="W11" s="86">
        <v>-1</v>
      </c>
      <c r="X11" s="86" t="s">
        <v>105</v>
      </c>
      <c r="Y11" s="86">
        <v>0.5</v>
      </c>
    </row>
    <row r="12" spans="1:25" ht="21.75" thickBot="1" x14ac:dyDescent="0.4">
      <c r="A12" s="43" t="s">
        <v>123</v>
      </c>
      <c r="B12" s="98">
        <f>'График-всё'!AG11</f>
        <v>4.9211718717460745E-2</v>
      </c>
      <c r="D12" s="84"/>
      <c r="E12" s="96">
        <v>1</v>
      </c>
      <c r="F12" t="s">
        <v>140</v>
      </c>
      <c r="G12" s="110">
        <f>[4]ГрСцЭкс!$F$2</f>
        <v>0</v>
      </c>
      <c r="J12" s="118" t="s">
        <v>1</v>
      </c>
      <c r="K12" s="118">
        <v>0.8</v>
      </c>
      <c r="L12" s="76"/>
      <c r="N12" t="s">
        <v>117</v>
      </c>
      <c r="O12" t="s">
        <v>118</v>
      </c>
      <c r="U12" s="90"/>
      <c r="V12" s="85" t="s">
        <v>106</v>
      </c>
      <c r="W12" s="86">
        <v>-3</v>
      </c>
      <c r="X12" s="86" t="s">
        <v>106</v>
      </c>
      <c r="Y12" s="86">
        <v>2</v>
      </c>
    </row>
    <row r="13" spans="1:25" ht="19.149999999999999" customHeight="1" thickBot="1" x14ac:dyDescent="0.4">
      <c r="A13" s="43" t="s">
        <v>110</v>
      </c>
      <c r="B13" s="98">
        <f>'График-всё'!AC11</f>
        <v>4.1687295444770789E-2</v>
      </c>
      <c r="D13" s="67"/>
      <c r="E13" s="96">
        <v>1</v>
      </c>
      <c r="F13" t="s">
        <v>136</v>
      </c>
      <c r="G13" s="110">
        <f>[4]ГрСцЭкс!$G$2</f>
        <v>-1</v>
      </c>
      <c r="J13" s="118" t="s">
        <v>57</v>
      </c>
      <c r="K13" s="118">
        <v>1</v>
      </c>
      <c r="L13" s="67"/>
      <c r="N13" s="103">
        <v>-1</v>
      </c>
      <c r="O13" s="104">
        <v>-0.4</v>
      </c>
      <c r="P13" t="s">
        <v>119</v>
      </c>
      <c r="R13" s="18"/>
    </row>
    <row r="14" spans="1:25" ht="21.75" thickBot="1" x14ac:dyDescent="0.4">
      <c r="A14" s="43" t="s">
        <v>124</v>
      </c>
      <c r="B14" s="107">
        <f>'ГИПЕР-Пульт'!AA38</f>
        <v>23.925495164559241</v>
      </c>
      <c r="D14" s="67"/>
      <c r="E14" s="97">
        <v>1</v>
      </c>
      <c r="F14" t="s">
        <v>137</v>
      </c>
      <c r="G14" s="110">
        <f>[4]ГрСцЭкс!$F$4</f>
        <v>2</v>
      </c>
      <c r="H14" s="67"/>
      <c r="J14" s="118" t="s">
        <v>2</v>
      </c>
      <c r="K14" s="118">
        <v>0.03</v>
      </c>
      <c r="L14" s="67"/>
      <c r="N14" s="105">
        <v>0.2</v>
      </c>
      <c r="O14" s="106">
        <v>0.6</v>
      </c>
      <c r="P14" t="s">
        <v>120</v>
      </c>
      <c r="R14" s="18"/>
    </row>
    <row r="15" spans="1:25" ht="18.75" x14ac:dyDescent="0.3">
      <c r="E15" s="99">
        <f>SUM(E8:E14)</f>
        <v>7</v>
      </c>
      <c r="F15" t="s">
        <v>137</v>
      </c>
      <c r="G15" s="110">
        <f>[4]ГрСцЭкс!$G$4</f>
        <v>1</v>
      </c>
      <c r="J15" s="118" t="s">
        <v>3</v>
      </c>
      <c r="K15" s="118">
        <v>0.05</v>
      </c>
    </row>
    <row r="16" spans="1:25" ht="18.75" x14ac:dyDescent="0.3">
      <c r="E16" s="99"/>
      <c r="F16" t="s">
        <v>137</v>
      </c>
      <c r="G16" s="110">
        <f>[4]ГрСцЭкс!$F$5</f>
        <v>1</v>
      </c>
      <c r="J16" s="118" t="s">
        <v>4</v>
      </c>
      <c r="K16" s="118">
        <v>0.3</v>
      </c>
    </row>
    <row r="17" spans="1:20" ht="18.75" x14ac:dyDescent="0.3">
      <c r="E17" s="99"/>
      <c r="F17" t="s">
        <v>137</v>
      </c>
      <c r="G17" s="110">
        <f>[4]ГрСцЭкс!$G$5</f>
        <v>1.5</v>
      </c>
      <c r="J17" s="118" t="s">
        <v>5</v>
      </c>
      <c r="K17" s="118">
        <v>0.3</v>
      </c>
    </row>
    <row r="18" spans="1:20" ht="18.75" x14ac:dyDescent="0.3">
      <c r="E18" s="99"/>
      <c r="F18" s="114" t="s">
        <v>138</v>
      </c>
      <c r="G18" s="110">
        <f>[4]ГрСцЭкс!$C$4</f>
        <v>2010</v>
      </c>
      <c r="H18" s="110">
        <f>[4]ГрСцЭкс!$D$4</f>
        <v>2012</v>
      </c>
      <c r="J18" s="18"/>
      <c r="K18" s="116"/>
    </row>
    <row r="19" spans="1:20" ht="18.75" x14ac:dyDescent="0.3">
      <c r="E19" s="99"/>
      <c r="F19" s="114" t="s">
        <v>139</v>
      </c>
      <c r="G19" s="110">
        <f>[4]ГрСцЭкс!$C$5</f>
        <v>2010</v>
      </c>
      <c r="H19" s="110">
        <f>[4]ГрСцЭкс!$D$5</f>
        <v>2019</v>
      </c>
      <c r="J19" s="18"/>
      <c r="K19" s="116"/>
    </row>
    <row r="20" spans="1:20" ht="18.75" x14ac:dyDescent="0.3">
      <c r="E20" s="99"/>
      <c r="J20" s="18"/>
      <c r="K20" s="18"/>
    </row>
    <row r="21" spans="1:20" ht="18.75" x14ac:dyDescent="0.3">
      <c r="E21" s="99"/>
    </row>
    <row r="22" spans="1:20" s="55" customFormat="1" ht="15.75" customHeight="1" x14ac:dyDescent="0.25"/>
    <row r="24" spans="1:20" ht="21" x14ac:dyDescent="0.35">
      <c r="A24" s="45" t="s">
        <v>61</v>
      </c>
      <c r="B24" s="75"/>
      <c r="M24">
        <v>2030</v>
      </c>
    </row>
    <row r="25" spans="1:20" ht="15.75" x14ac:dyDescent="0.25">
      <c r="C25" s="43" t="s">
        <v>62</v>
      </c>
      <c r="F25" s="44">
        <v>1</v>
      </c>
      <c r="J25" t="s">
        <v>66</v>
      </c>
      <c r="M25" s="51">
        <f>K11</f>
        <v>28</v>
      </c>
      <c r="N25">
        <v>30</v>
      </c>
    </row>
    <row r="26" spans="1:20" ht="15.75" x14ac:dyDescent="0.25">
      <c r="C26" s="43"/>
      <c r="D26" s="81" t="s">
        <v>77</v>
      </c>
      <c r="E26" s="100">
        <f>A8</f>
        <v>0</v>
      </c>
      <c r="F26" s="44"/>
      <c r="M26" s="51"/>
    </row>
    <row r="27" spans="1:20" ht="18" x14ac:dyDescent="0.25">
      <c r="E27" s="56"/>
      <c r="K27" s="57"/>
      <c r="L27" s="58"/>
      <c r="M27" s="58"/>
      <c r="N27" s="58"/>
      <c r="O27" s="58"/>
      <c r="P27" s="58"/>
      <c r="Q27" s="58"/>
      <c r="R27" s="58"/>
    </row>
    <row r="28" spans="1:20" ht="18" x14ac:dyDescent="0.25">
      <c r="C28" s="59"/>
      <c r="E28" s="60"/>
      <c r="K28" s="57"/>
      <c r="L28" s="58"/>
      <c r="M28" s="58"/>
      <c r="N28" s="58"/>
      <c r="O28" s="58"/>
      <c r="P28" s="58"/>
      <c r="Q28" s="58"/>
      <c r="R28" s="58"/>
    </row>
    <row r="29" spans="1:20" ht="15.75" thickBot="1" x14ac:dyDescent="0.3">
      <c r="B29" s="59"/>
      <c r="C29" s="24">
        <v>2014</v>
      </c>
      <c r="D29" s="24">
        <v>2015</v>
      </c>
      <c r="E29" s="24">
        <v>2016</v>
      </c>
      <c r="F29" s="24">
        <v>2017</v>
      </c>
      <c r="G29" s="24">
        <v>2018</v>
      </c>
      <c r="H29" s="24">
        <v>2019</v>
      </c>
      <c r="I29" s="24">
        <v>2020</v>
      </c>
      <c r="J29" s="24">
        <v>2021</v>
      </c>
      <c r="K29" s="24">
        <v>2022</v>
      </c>
      <c r="L29" s="24">
        <v>2023</v>
      </c>
      <c r="M29" s="24">
        <v>2024</v>
      </c>
      <c r="N29" s="24">
        <v>2025</v>
      </c>
      <c r="O29" s="24">
        <v>2026</v>
      </c>
      <c r="P29" s="24">
        <v>2027</v>
      </c>
      <c r="Q29" s="24">
        <v>2028</v>
      </c>
      <c r="R29" s="24">
        <v>2029</v>
      </c>
      <c r="S29" s="24">
        <v>2030</v>
      </c>
      <c r="T29" s="24">
        <v>2031</v>
      </c>
    </row>
    <row r="30" spans="1:20" ht="15.75" thickBot="1" x14ac:dyDescent="0.3">
      <c r="A30" s="43" t="s">
        <v>77</v>
      </c>
      <c r="C30" s="68">
        <f>E26</f>
        <v>0</v>
      </c>
      <c r="D30" s="68">
        <f>C30</f>
        <v>0</v>
      </c>
      <c r="E30" s="68">
        <f>D30</f>
        <v>0</v>
      </c>
      <c r="F30" s="68">
        <f t="shared" ref="F30:T30" si="0">E30</f>
        <v>0</v>
      </c>
      <c r="G30" s="68">
        <f t="shared" si="0"/>
        <v>0</v>
      </c>
      <c r="H30" s="68">
        <f t="shared" si="0"/>
        <v>0</v>
      </c>
      <c r="I30" s="68">
        <f t="shared" si="0"/>
        <v>0</v>
      </c>
      <c r="J30" s="68">
        <f t="shared" si="0"/>
        <v>0</v>
      </c>
      <c r="K30" s="68">
        <f t="shared" si="0"/>
        <v>0</v>
      </c>
      <c r="L30" s="68">
        <f t="shared" si="0"/>
        <v>0</v>
      </c>
      <c r="M30" s="68">
        <f t="shared" si="0"/>
        <v>0</v>
      </c>
      <c r="N30" s="68">
        <f t="shared" si="0"/>
        <v>0</v>
      </c>
      <c r="O30" s="68">
        <f t="shared" si="0"/>
        <v>0</v>
      </c>
      <c r="P30" s="68">
        <f t="shared" si="0"/>
        <v>0</v>
      </c>
      <c r="Q30" s="68">
        <f t="shared" si="0"/>
        <v>0</v>
      </c>
      <c r="R30" s="68">
        <f t="shared" si="0"/>
        <v>0</v>
      </c>
      <c r="S30" s="68">
        <f t="shared" si="0"/>
        <v>0</v>
      </c>
      <c r="T30" s="68">
        <f t="shared" si="0"/>
        <v>0</v>
      </c>
    </row>
    <row r="31" spans="1:20" ht="45" x14ac:dyDescent="0.25">
      <c r="B31" s="70" t="s">
        <v>83</v>
      </c>
      <c r="C31" s="31">
        <f>'[2]Лист1_Базовые цены'!N10</f>
        <v>4027674.1750890855</v>
      </c>
      <c r="D31" s="31">
        <f>'[2]Лист1_Базовые цены'!O10</f>
        <v>4042308.1552694682</v>
      </c>
      <c r="E31" s="31">
        <f>'[2]Лист1_Базовые цены'!P10</f>
        <v>4047441.1620531436</v>
      </c>
      <c r="F31" s="31">
        <f>'[2]Лист1_Базовые цены'!Q10</f>
        <v>4046419.7154690176</v>
      </c>
      <c r="G31" s="31">
        <f>'[2]Лист1_Базовые цены'!R10</f>
        <v>4040418.7912554694</v>
      </c>
      <c r="H31" s="31">
        <f>'[2]Лист1_Базовые цены'!S10</f>
        <v>4095051.8352144524</v>
      </c>
      <c r="I31" s="31">
        <f>'[2]Лист1_Базовые цены'!T10</f>
        <v>4121806.2449647728</v>
      </c>
      <c r="J31" s="31">
        <f>'[2]Лист1_Базовые цены'!U10</f>
        <v>4113088.928453702</v>
      </c>
      <c r="K31" s="31">
        <f>'[2]Лист1_Базовые цены'!V10</f>
        <v>4087487.0624690424</v>
      </c>
      <c r="L31" s="31">
        <f>'[2]Лист1_Базовые цены'!W10</f>
        <v>4068052.9554086043</v>
      </c>
      <c r="M31" s="31">
        <f>'[2]Лист1_Базовые цены'!X10</f>
        <v>4041923.7236979939</v>
      </c>
      <c r="N31" s="31">
        <f>'[2]Лист1_Базовые цены'!Y10</f>
        <v>4015716.8189063063</v>
      </c>
      <c r="O31" s="31">
        <f>'[2]Лист1_Базовые цены'!Z10</f>
        <v>3988879.4677728089</v>
      </c>
      <c r="P31" s="31">
        <f>'[2]Лист1_Базовые цены'!AA10</f>
        <v>3962966.8887012945</v>
      </c>
      <c r="Q31" s="31">
        <f>'[2]Лист1_Базовые цены'!AB10</f>
        <v>3943230.9957018094</v>
      </c>
      <c r="R31" s="31">
        <f>'[2]Лист1_Базовые цены'!AC10</f>
        <v>3916059.0686440594</v>
      </c>
      <c r="S31" s="31">
        <f>'[2]Лист1_Базовые цены'!AD10</f>
        <v>3919640.8552350784</v>
      </c>
      <c r="T31" s="31">
        <f>'[2]Лист1_Базовые цены'!AE10</f>
        <v>3937244.9153947774</v>
      </c>
    </row>
    <row r="34" spans="1:27" x14ac:dyDescent="0.25">
      <c r="A34" s="46" t="s">
        <v>63</v>
      </c>
    </row>
    <row r="35" spans="1:27" x14ac:dyDescent="0.25">
      <c r="A35" s="47"/>
      <c r="B35" s="48"/>
      <c r="C35" s="48"/>
      <c r="D35" s="48"/>
      <c r="E35" s="48"/>
      <c r="F35" s="48"/>
      <c r="G35" s="48"/>
      <c r="H35" s="48"/>
      <c r="I35" s="48"/>
      <c r="J35" s="48"/>
    </row>
    <row r="36" spans="1:27" s="48" customFormat="1" x14ac:dyDescent="0.25">
      <c r="B36" s="48">
        <v>2006</v>
      </c>
      <c r="C36" s="48">
        <v>2007</v>
      </c>
      <c r="D36" s="48">
        <v>2008</v>
      </c>
      <c r="E36" s="48">
        <v>2009</v>
      </c>
      <c r="F36" s="48">
        <v>2010</v>
      </c>
      <c r="G36" s="48">
        <v>2011</v>
      </c>
      <c r="H36" s="48">
        <v>2012</v>
      </c>
      <c r="I36" s="48">
        <v>2013</v>
      </c>
      <c r="J36" s="48">
        <v>2014</v>
      </c>
      <c r="K36" s="48">
        <v>2015</v>
      </c>
      <c r="L36" s="48">
        <v>2016</v>
      </c>
      <c r="M36" s="48">
        <v>2017</v>
      </c>
      <c r="N36" s="48">
        <v>2018</v>
      </c>
      <c r="O36" s="48">
        <v>2019</v>
      </c>
      <c r="P36" s="48">
        <v>2020</v>
      </c>
      <c r="Q36" s="48">
        <v>2021</v>
      </c>
      <c r="R36" s="48">
        <v>2022</v>
      </c>
      <c r="S36" s="48">
        <v>2023</v>
      </c>
      <c r="T36" s="48">
        <v>2024</v>
      </c>
      <c r="U36" s="48">
        <v>2025</v>
      </c>
      <c r="V36" s="48">
        <v>2026</v>
      </c>
      <c r="W36" s="48">
        <v>2027</v>
      </c>
      <c r="X36" s="48">
        <v>2028</v>
      </c>
      <c r="Y36" s="48">
        <v>2029</v>
      </c>
      <c r="Z36" s="50">
        <v>2030</v>
      </c>
      <c r="AA36" s="48">
        <v>2031</v>
      </c>
    </row>
    <row r="37" spans="1:27" x14ac:dyDescent="0.25">
      <c r="A37" s="48" t="s">
        <v>64</v>
      </c>
      <c r="B37" s="49">
        <f>[5]ЖКХ!B88</f>
        <v>18.460451977401132</v>
      </c>
      <c r="C37" s="49">
        <f>[5]ЖКХ!C88</f>
        <v>18.845366331345144</v>
      </c>
      <c r="D37" s="49">
        <f>[5]ЖКХ!D88</f>
        <v>19.046722267061252</v>
      </c>
      <c r="E37" s="49">
        <f>[5]ЖКХ!E88</f>
        <v>19.246895807090155</v>
      </c>
      <c r="F37" s="49">
        <f>[5]ЖКХ!F88</f>
        <v>19.360800576992428</v>
      </c>
      <c r="G37" s="49">
        <f>[5]ЖКХ!G88</f>
        <v>19.422903516681693</v>
      </c>
      <c r="H37" s="49">
        <f>[5]ЖКХ!H88</f>
        <v>19.580546013379134</v>
      </c>
      <c r="I37" s="49">
        <f>[5]ЖКХ!I88</f>
        <v>19.879934509732578</v>
      </c>
      <c r="Z37" s="51"/>
    </row>
    <row r="38" spans="1:27" x14ac:dyDescent="0.25">
      <c r="A38" s="48" t="s">
        <v>65</v>
      </c>
      <c r="B38" s="49">
        <f>'[2]распределение '!C69</f>
        <v>18.666116444329226</v>
      </c>
      <c r="C38" s="49">
        <f>'[2]распределение '!D69</f>
        <v>18.883401948486629</v>
      </c>
      <c r="D38" s="49">
        <f>'[2]распределение '!E69</f>
        <v>19.147139596926092</v>
      </c>
      <c r="E38" s="49">
        <f>'[2]распределение '!F69</f>
        <v>19.305777094520636</v>
      </c>
      <c r="F38" s="49">
        <f>'[2]распределение '!G69</f>
        <v>19.462693204278811</v>
      </c>
      <c r="G38" s="49">
        <f>'[2]распределение '!H69</f>
        <v>19.690727474203889</v>
      </c>
      <c r="H38" s="49">
        <f>'[2]распределение '!I69</f>
        <v>19.916568209695001</v>
      </c>
      <c r="I38" s="49">
        <f>'[2]распределение '!J69</f>
        <v>19.997854292496182</v>
      </c>
      <c r="J38" s="49">
        <f>'[2]распределение '!K69</f>
        <v>20.293819721753106</v>
      </c>
      <c r="K38" s="49">
        <f>'[2]распределение '!L69</f>
        <v>20.492930902194079</v>
      </c>
      <c r="L38" s="49">
        <f>'[2]распределение '!M69</f>
        <v>20.686661513110042</v>
      </c>
      <c r="M38" s="49">
        <f>'[2]распределение '!N69</f>
        <v>20.859582612986767</v>
      </c>
      <c r="N38" s="49">
        <f>'[2]распределение '!O69</f>
        <v>21.025484529179888</v>
      </c>
      <c r="O38" s="49">
        <f>'[2]распределение '!P69</f>
        <v>21.537587837432632</v>
      </c>
      <c r="P38" s="49">
        <f>'[2]распределение '!Q69</f>
        <v>21.940344890367403</v>
      </c>
      <c r="Q38" s="49">
        <f>'[2]распределение '!R69</f>
        <v>22.164214539252569</v>
      </c>
      <c r="R38" s="49">
        <f>'[2]распределение '!S69</f>
        <v>22.335371519962308</v>
      </c>
      <c r="S38" s="49">
        <f>'[2]распределение '!T69</f>
        <v>22.573243993680101</v>
      </c>
      <c r="T38" s="49">
        <f>'[2]распределение '!U69</f>
        <v>22.813503268311695</v>
      </c>
      <c r="U38" s="49">
        <f>'[2]распределение '!V69</f>
        <v>23.099689609001313</v>
      </c>
      <c r="V38" s="49">
        <f>'[2]распределение '!W69</f>
        <v>23.392877967011458</v>
      </c>
      <c r="W38" s="49">
        <f>'[2]распределение '!X69</f>
        <v>23.534531656224466</v>
      </c>
      <c r="X38" s="49">
        <f>'[2]распределение '!Y69</f>
        <v>23.674661073263572</v>
      </c>
      <c r="Y38" s="49">
        <f>'[2]распределение '!Z69</f>
        <v>23.772763411983068</v>
      </c>
      <c r="Z38" s="49">
        <f>'[2]распределение '!AA69</f>
        <v>23.792761146337003</v>
      </c>
      <c r="AA38" s="49">
        <f>'[2]распределение '!AB69</f>
        <v>23.925495164559241</v>
      </c>
    </row>
    <row r="39" spans="1:27" x14ac:dyDescent="0.25">
      <c r="A39" s="48" t="s">
        <v>76</v>
      </c>
      <c r="Z39">
        <f>$M$25</f>
        <v>28</v>
      </c>
    </row>
    <row r="43" spans="1:27" ht="21" x14ac:dyDescent="0.35">
      <c r="A43" s="45" t="s">
        <v>31</v>
      </c>
      <c r="B43" s="45"/>
      <c r="C43" s="45"/>
    </row>
    <row r="44" spans="1:27" ht="15.75" x14ac:dyDescent="0.25">
      <c r="C44" s="43" t="s">
        <v>62</v>
      </c>
      <c r="F44" s="101">
        <f>F25</f>
        <v>1</v>
      </c>
      <c r="H44" s="43" t="s">
        <v>70</v>
      </c>
      <c r="K44" s="44">
        <v>1</v>
      </c>
      <c r="P44">
        <v>2030</v>
      </c>
    </row>
    <row r="45" spans="1:27" x14ac:dyDescent="0.25">
      <c r="H45" s="81" t="s">
        <v>78</v>
      </c>
      <c r="I45" s="102">
        <f>A10</f>
        <v>0</v>
      </c>
      <c r="M45" t="s">
        <v>66</v>
      </c>
      <c r="P45" s="51">
        <f>K12</f>
        <v>0.8</v>
      </c>
      <c r="Q45">
        <v>0.9</v>
      </c>
    </row>
    <row r="47" spans="1:27" x14ac:dyDescent="0.25">
      <c r="B47" s="59"/>
      <c r="C47" s="24">
        <v>2014</v>
      </c>
      <c r="D47" s="24">
        <v>2015</v>
      </c>
      <c r="E47" s="24">
        <v>2016</v>
      </c>
      <c r="F47" s="24">
        <v>2017</v>
      </c>
      <c r="G47" s="24">
        <v>2018</v>
      </c>
      <c r="H47" s="24">
        <v>2019</v>
      </c>
      <c r="I47" s="24">
        <v>2020</v>
      </c>
      <c r="J47" s="24">
        <v>2021</v>
      </c>
      <c r="K47" s="24">
        <v>2022</v>
      </c>
      <c r="L47" s="24">
        <v>2023</v>
      </c>
      <c r="M47" s="24">
        <v>2024</v>
      </c>
      <c r="N47" s="24">
        <v>2025</v>
      </c>
      <c r="O47" s="24">
        <v>2026</v>
      </c>
      <c r="P47">
        <v>2027</v>
      </c>
      <c r="Q47" s="24">
        <v>2028</v>
      </c>
      <c r="R47" s="24">
        <v>2029</v>
      </c>
      <c r="S47" s="24">
        <v>2030</v>
      </c>
      <c r="T47" s="24">
        <v>2031</v>
      </c>
    </row>
    <row r="48" spans="1:27" x14ac:dyDescent="0.25">
      <c r="A48" s="43" t="s">
        <v>77</v>
      </c>
      <c r="C48" s="69">
        <f>C30</f>
        <v>0</v>
      </c>
      <c r="D48" s="69">
        <f t="shared" ref="D48:R48" si="1">D30</f>
        <v>0</v>
      </c>
      <c r="E48" s="69">
        <f t="shared" si="1"/>
        <v>0</v>
      </c>
      <c r="F48" s="69">
        <f t="shared" si="1"/>
        <v>0</v>
      </c>
      <c r="G48" s="69">
        <f t="shared" si="1"/>
        <v>0</v>
      </c>
      <c r="H48" s="69">
        <f t="shared" si="1"/>
        <v>0</v>
      </c>
      <c r="I48" s="69">
        <f t="shared" si="1"/>
        <v>0</v>
      </c>
      <c r="J48" s="69">
        <f t="shared" si="1"/>
        <v>0</v>
      </c>
      <c r="K48" s="69">
        <f t="shared" si="1"/>
        <v>0</v>
      </c>
      <c r="L48" s="69">
        <f t="shared" si="1"/>
        <v>0</v>
      </c>
      <c r="M48" s="69">
        <f t="shared" si="1"/>
        <v>0</v>
      </c>
      <c r="N48" s="69">
        <f t="shared" si="1"/>
        <v>0</v>
      </c>
      <c r="O48" s="69">
        <f t="shared" si="1"/>
        <v>0</v>
      </c>
      <c r="P48" s="69">
        <f t="shared" si="1"/>
        <v>0</v>
      </c>
      <c r="Q48" s="69">
        <f t="shared" si="1"/>
        <v>0</v>
      </c>
      <c r="R48" s="69">
        <f t="shared" si="1"/>
        <v>0</v>
      </c>
      <c r="S48" s="69">
        <f t="shared" ref="S48:T48" si="2">S30</f>
        <v>0</v>
      </c>
      <c r="T48" s="69">
        <f t="shared" si="2"/>
        <v>0</v>
      </c>
    </row>
    <row r="49" spans="1:27" x14ac:dyDescent="0.25">
      <c r="A49" s="43" t="s">
        <v>78</v>
      </c>
      <c r="C49" s="69">
        <f>I45</f>
        <v>0</v>
      </c>
      <c r="D49" s="69">
        <f>C49</f>
        <v>0</v>
      </c>
      <c r="E49" s="69">
        <f t="shared" ref="E49:T49" si="3">D49</f>
        <v>0</v>
      </c>
      <c r="F49" s="69">
        <f t="shared" si="3"/>
        <v>0</v>
      </c>
      <c r="G49" s="69">
        <f t="shared" si="3"/>
        <v>0</v>
      </c>
      <c r="H49" s="69">
        <f t="shared" si="3"/>
        <v>0</v>
      </c>
      <c r="I49" s="69">
        <f t="shared" si="3"/>
        <v>0</v>
      </c>
      <c r="J49" s="69">
        <f t="shared" si="3"/>
        <v>0</v>
      </c>
      <c r="K49" s="69">
        <f t="shared" si="3"/>
        <v>0</v>
      </c>
      <c r="L49" s="69">
        <f t="shared" si="3"/>
        <v>0</v>
      </c>
      <c r="M49" s="69">
        <f t="shared" si="3"/>
        <v>0</v>
      </c>
      <c r="N49" s="69">
        <f t="shared" si="3"/>
        <v>0</v>
      </c>
      <c r="O49" s="69">
        <f t="shared" si="3"/>
        <v>0</v>
      </c>
      <c r="P49" s="69">
        <f t="shared" si="3"/>
        <v>0</v>
      </c>
      <c r="Q49" s="69">
        <f t="shared" si="3"/>
        <v>0</v>
      </c>
      <c r="R49" s="69">
        <f t="shared" si="3"/>
        <v>0</v>
      </c>
      <c r="S49" s="69">
        <f t="shared" si="3"/>
        <v>0</v>
      </c>
      <c r="T49" s="69">
        <f t="shared" si="3"/>
        <v>0</v>
      </c>
    </row>
    <row r="50" spans="1:27" x14ac:dyDescent="0.25">
      <c r="B50" t="s">
        <v>82</v>
      </c>
      <c r="C50" s="31">
        <f>'[2]Лист1_Базовые цены'!N16</f>
        <v>736575.42397803569</v>
      </c>
      <c r="D50" s="31">
        <f>'[2]Лист1_Базовые цены'!O16</f>
        <v>740799.36516459123</v>
      </c>
      <c r="E50" s="31">
        <f>'[2]Лист1_Базовые цены'!P16</f>
        <v>746508.84968738479</v>
      </c>
      <c r="F50" s="31">
        <f>'[2]Лист1_Базовые цены'!Q16</f>
        <v>749927.83248746616</v>
      </c>
      <c r="G50" s="31">
        <f>'[2]Лист1_Базовые цены'!R16</f>
        <v>751003.35738132417</v>
      </c>
      <c r="H50" s="31">
        <f>'[2]Лист1_Базовые цены'!S16</f>
        <v>735759.36039696808</v>
      </c>
      <c r="I50" s="31">
        <f>'[2]Лист1_Базовые цены'!T16</f>
        <v>725152.75075179315</v>
      </c>
      <c r="J50" s="31">
        <f>'[2]Лист1_Базовые цены'!U16</f>
        <v>715550.04231492709</v>
      </c>
      <c r="K50" s="31">
        <f>'[2]Лист1_Базовые цены'!V16</f>
        <v>706631.13819020009</v>
      </c>
      <c r="L50" s="31">
        <f>'[2]Лист1_Базовые цены'!W16</f>
        <v>697288.69804147794</v>
      </c>
      <c r="M50" s="31">
        <f>'[2]Лист1_Базовые цены'!X16</f>
        <v>688474.31953660259</v>
      </c>
      <c r="N50" s="31">
        <f>'[2]Лист1_Базовые цены'!Y16</f>
        <v>680105.09123043064</v>
      </c>
      <c r="O50" s="31">
        <f>'[2]Лист1_Базовые цены'!Z16</f>
        <v>673265.54112586542</v>
      </c>
      <c r="P50" s="31">
        <f>'[2]Лист1_Базовые цены'!AA16</f>
        <v>664917.82067151286</v>
      </c>
      <c r="Q50" s="31">
        <f>'[2]Лист1_Базовые цены'!AB16</f>
        <v>652294.46208915417</v>
      </c>
      <c r="R50" s="31">
        <f>'[2]Лист1_Базовые цены'!AC16</f>
        <v>639579.5214158789</v>
      </c>
      <c r="S50" s="31">
        <f>'[2]Лист1_Базовые цены'!AD16</f>
        <v>631877.14283256512</v>
      </c>
      <c r="T50" s="31">
        <f>'[2]Лист1_Базовые цены'!AE16</f>
        <v>625046.80600264121</v>
      </c>
    </row>
    <row r="51" spans="1:27" ht="45" x14ac:dyDescent="0.25">
      <c r="B51" s="70" t="s">
        <v>83</v>
      </c>
      <c r="C51" s="31">
        <f>'[2]Лист1_Базовые цены'!N18</f>
        <v>199121.96500985383</v>
      </c>
      <c r="D51" s="31">
        <f>'[2]Лист1_Базовые цены'!O18</f>
        <v>200263.84327754096</v>
      </c>
      <c r="E51" s="31">
        <f>'[2]Лист1_Базовые цены'!P18</f>
        <v>201807.31559600635</v>
      </c>
      <c r="F51" s="31">
        <f>'[2]Лист1_Базовые цены'!Q18</f>
        <v>202731.58560465029</v>
      </c>
      <c r="G51" s="31">
        <f>'[2]Лист1_Базовые цены'!R18</f>
        <v>203022.33740454796</v>
      </c>
      <c r="H51" s="31">
        <f>'[2]Лист1_Базовые цены'!S18</f>
        <v>198901.35463032534</v>
      </c>
      <c r="I51" s="31">
        <f>'[2]Лист1_Базовые цены'!T18</f>
        <v>196034.01900401112</v>
      </c>
      <c r="J51" s="31">
        <f>'[2]Лист1_Базовые цены'!U18</f>
        <v>193438.07280336448</v>
      </c>
      <c r="K51" s="31">
        <f>'[2]Лист1_Базовые цены'!V18</f>
        <v>191026.98270011513</v>
      </c>
      <c r="L51" s="31">
        <f>'[2]Лист1_Базовые цены'!W18</f>
        <v>188501.3960733531</v>
      </c>
      <c r="M51" s="31">
        <f>'[2]Лист1_Базовые цены'!X18</f>
        <v>186118.56288194357</v>
      </c>
      <c r="N51" s="31">
        <f>'[2]Лист1_Базовые цены'!Y18</f>
        <v>183856.06927749945</v>
      </c>
      <c r="O51" s="31">
        <f>'[2]Лист1_Базовые цены'!Z18</f>
        <v>182007.10091354136</v>
      </c>
      <c r="P51" s="31">
        <f>'[2]Лист1_Базовые цены'!AA18</f>
        <v>179750.42162977371</v>
      </c>
      <c r="Q51" s="31">
        <f>'[2]Лист1_Базовые цены'!AB18</f>
        <v>176337.8885963363</v>
      </c>
      <c r="R51" s="31">
        <f>'[2]Лист1_Базовые цены'!AC18</f>
        <v>172900.59773727853</v>
      </c>
      <c r="S51" s="31">
        <f>'[2]Лист1_Базовые цены'!AD18</f>
        <v>171010.66767054395</v>
      </c>
      <c r="T51" s="31">
        <f>'[2]Лист1_Базовые цены'!AE18</f>
        <v>169352.53778056541</v>
      </c>
    </row>
    <row r="52" spans="1:27" x14ac:dyDescent="0.2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27" x14ac:dyDescent="0.2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27" x14ac:dyDescent="0.2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27" x14ac:dyDescent="0.25">
      <c r="A55" s="46" t="s">
        <v>71</v>
      </c>
    </row>
    <row r="56" spans="1:27" x14ac:dyDescent="0.25">
      <c r="A56" s="47"/>
      <c r="B56" s="48"/>
      <c r="C56" s="48"/>
      <c r="D56" s="48"/>
      <c r="E56" s="48"/>
      <c r="F56" s="48"/>
      <c r="G56" s="48"/>
      <c r="H56" s="48"/>
      <c r="I56" s="48"/>
      <c r="J56" s="48"/>
    </row>
    <row r="57" spans="1:27" s="48" customFormat="1" x14ac:dyDescent="0.25">
      <c r="B57" s="48">
        <v>2006</v>
      </c>
      <c r="C57" s="48">
        <v>2007</v>
      </c>
      <c r="D57" s="48">
        <v>2008</v>
      </c>
      <c r="E57" s="48">
        <v>2009</v>
      </c>
      <c r="F57" s="48">
        <v>2010</v>
      </c>
      <c r="G57" s="48">
        <v>2011</v>
      </c>
      <c r="H57" s="48">
        <v>2012</v>
      </c>
      <c r="I57" s="48">
        <v>2013</v>
      </c>
      <c r="J57" s="48">
        <v>2014</v>
      </c>
      <c r="K57" s="48">
        <v>2015</v>
      </c>
      <c r="L57" s="48">
        <v>2016</v>
      </c>
      <c r="M57" s="48">
        <v>2017</v>
      </c>
      <c r="N57" s="48">
        <v>2018</v>
      </c>
      <c r="O57" s="48">
        <v>2019</v>
      </c>
      <c r="P57" s="48">
        <v>2020</v>
      </c>
      <c r="Q57" s="48">
        <v>2021</v>
      </c>
      <c r="R57" s="48">
        <v>2022</v>
      </c>
      <c r="S57" s="48">
        <v>2023</v>
      </c>
      <c r="T57" s="48">
        <v>2024</v>
      </c>
      <c r="U57" s="48">
        <v>2025</v>
      </c>
      <c r="V57" s="48">
        <v>2026</v>
      </c>
      <c r="W57" s="48">
        <v>2027</v>
      </c>
      <c r="X57" s="48">
        <v>2028</v>
      </c>
      <c r="Y57" s="48">
        <v>2029</v>
      </c>
      <c r="Z57" s="50">
        <v>2030</v>
      </c>
      <c r="AA57" s="50">
        <v>2031</v>
      </c>
    </row>
    <row r="58" spans="1:27" x14ac:dyDescent="0.25">
      <c r="A58" s="48" t="s">
        <v>64</v>
      </c>
      <c r="B58" s="49">
        <f>[5]Дошкольное!B88</f>
        <v>0.56584717975678256</v>
      </c>
      <c r="C58" s="49">
        <f>[5]Дошкольное!C88</f>
        <v>0.58527861700830497</v>
      </c>
      <c r="D58" s="49">
        <f>[5]Дошкольное!D88</f>
        <v>0.60164325470447921</v>
      </c>
      <c r="E58" s="49">
        <f>[5]Дошкольное!E88</f>
        <v>0.59518441698980973</v>
      </c>
      <c r="F58" s="49">
        <f>[5]Дошкольное!F88</f>
        <v>0.59116639262987458</v>
      </c>
      <c r="G58" s="49">
        <f>[5]Дошкольное!G88</f>
        <v>0.60788038482750162</v>
      </c>
      <c r="H58" s="49">
        <f>[5]Дошкольное!H88</f>
        <v>0.61212868938027898</v>
      </c>
      <c r="I58" s="49">
        <f>[5]Дошкольное!I88</f>
        <v>0.63573315719947154</v>
      </c>
      <c r="Z58" s="51"/>
      <c r="AA58" s="51"/>
    </row>
    <row r="59" spans="1:27" x14ac:dyDescent="0.25">
      <c r="A59" s="48" t="s">
        <v>65</v>
      </c>
      <c r="B59" s="49">
        <f>'[2]распределение '!C70</f>
        <v>0.57395453269716534</v>
      </c>
      <c r="C59" s="49">
        <f>'[2]распределение '!D70</f>
        <v>0.6023713008951177</v>
      </c>
      <c r="D59" s="49">
        <f>'[2]распределение '!E70</f>
        <v>0.61305523566948017</v>
      </c>
      <c r="E59" s="49">
        <f>'[2]распределение '!F70</f>
        <v>0.60727163795388295</v>
      </c>
      <c r="F59" s="49">
        <f>'[2]распределение '!G70</f>
        <v>0.59912742826739507</v>
      </c>
      <c r="G59" s="49">
        <f>'[2]распределение '!H70</f>
        <v>0.59264815216787636</v>
      </c>
      <c r="H59" s="49">
        <f>'[2]распределение '!I70</f>
        <v>0.59357605455534701</v>
      </c>
      <c r="I59" s="49">
        <f>'[2]распределение '!J70</f>
        <v>0.60099417924067688</v>
      </c>
      <c r="J59" s="49">
        <f>'[2]распределение '!K70</f>
        <v>0.62690827608911326</v>
      </c>
      <c r="K59" s="49">
        <f>'[2]распределение '!L70</f>
        <v>0.61491009033351052</v>
      </c>
      <c r="L59" s="49">
        <f>'[2]распределение '!M70</f>
        <v>0.61307666377484005</v>
      </c>
      <c r="M59" s="49">
        <f>'[2]распределение '!N70</f>
        <v>0.61330889442142666</v>
      </c>
      <c r="N59" s="49">
        <f>'[2]распределение '!O70</f>
        <v>0.68327284089202167</v>
      </c>
      <c r="O59" s="49">
        <f>'[2]распределение '!P70</f>
        <v>0.67151215341962711</v>
      </c>
      <c r="P59" s="49">
        <f>'[2]распределение '!Q70</f>
        <v>0.6670500819201024</v>
      </c>
      <c r="Q59" s="49">
        <f>'[2]распределение '!R70</f>
        <v>0.66538737189811248</v>
      </c>
      <c r="R59" s="49">
        <f>'[2]распределение '!S70</f>
        <v>0.67389503410228346</v>
      </c>
      <c r="S59" s="49">
        <f>'[2]распределение '!T70</f>
        <v>0.67507885360373476</v>
      </c>
      <c r="T59" s="49">
        <f>'[2]распределение '!U70</f>
        <v>0.68407696413566776</v>
      </c>
      <c r="U59" s="49">
        <f>'[2]распределение '!V70</f>
        <v>0.68465542662060253</v>
      </c>
      <c r="V59" s="49">
        <f>'[2]распределение '!W70</f>
        <v>0.6860058859439131</v>
      </c>
      <c r="W59" s="49">
        <f>'[2]распределение '!X70</f>
        <v>0.71297124827889458</v>
      </c>
      <c r="X59" s="49">
        <f>'[2]распределение '!Y70</f>
        <v>0.74944438609866049</v>
      </c>
      <c r="Y59" s="49">
        <f>'[2]распределение '!Z70</f>
        <v>0.75098940179485996</v>
      </c>
      <c r="Z59" s="49">
        <f>'[2]распределение '!AA70</f>
        <v>0.74741861145910615</v>
      </c>
      <c r="AA59" s="49">
        <f>'[2]распределение '!AB70</f>
        <v>0.74496180303589699</v>
      </c>
    </row>
    <row r="60" spans="1:27" x14ac:dyDescent="0.25">
      <c r="A60" s="48" t="s">
        <v>76</v>
      </c>
      <c r="Z60">
        <f>P45</f>
        <v>0.8</v>
      </c>
    </row>
    <row r="66" spans="1:27" ht="21" x14ac:dyDescent="0.35">
      <c r="A66" s="45" t="s">
        <v>34</v>
      </c>
      <c r="B66" s="45"/>
      <c r="C66" s="45"/>
    </row>
    <row r="67" spans="1:27" ht="15.75" x14ac:dyDescent="0.25">
      <c r="C67" s="43" t="s">
        <v>62</v>
      </c>
      <c r="F67" s="44">
        <f>F44</f>
        <v>1</v>
      </c>
      <c r="H67" s="43" t="s">
        <v>70</v>
      </c>
      <c r="K67" s="44">
        <f>K44</f>
        <v>1</v>
      </c>
      <c r="P67">
        <v>2030</v>
      </c>
    </row>
    <row r="68" spans="1:27" x14ac:dyDescent="0.25">
      <c r="M68" t="s">
        <v>66</v>
      </c>
      <c r="P68" s="51">
        <f>K13</f>
        <v>1</v>
      </c>
    </row>
    <row r="69" spans="1:27" x14ac:dyDescent="0.25">
      <c r="P69" s="18"/>
    </row>
    <row r="70" spans="1:27" x14ac:dyDescent="0.25">
      <c r="B70" s="59"/>
      <c r="C70" s="24">
        <v>2014</v>
      </c>
      <c r="D70" s="24">
        <v>2015</v>
      </c>
      <c r="E70" s="24">
        <v>2016</v>
      </c>
      <c r="F70" s="24">
        <v>2017</v>
      </c>
      <c r="G70" s="24">
        <v>2018</v>
      </c>
      <c r="H70" s="24">
        <v>2019</v>
      </c>
      <c r="I70" s="24">
        <v>2020</v>
      </c>
      <c r="J70" s="24">
        <v>2021</v>
      </c>
      <c r="K70" s="24">
        <v>2022</v>
      </c>
      <c r="L70" s="24">
        <v>2023</v>
      </c>
      <c r="M70" s="24">
        <v>2024</v>
      </c>
      <c r="N70" s="24">
        <v>2025</v>
      </c>
      <c r="O70" s="24">
        <v>2026</v>
      </c>
      <c r="P70" s="18">
        <v>2027</v>
      </c>
      <c r="Q70" s="24">
        <v>2028</v>
      </c>
      <c r="R70" s="24">
        <v>2029</v>
      </c>
      <c r="S70" s="24">
        <v>2030</v>
      </c>
      <c r="T70" s="24">
        <v>2031</v>
      </c>
    </row>
    <row r="71" spans="1:27" x14ac:dyDescent="0.25">
      <c r="A71" s="43" t="s">
        <v>77</v>
      </c>
      <c r="C71" s="69">
        <f>C48</f>
        <v>0</v>
      </c>
      <c r="D71" s="69">
        <f t="shared" ref="D71:T71" si="4">D48</f>
        <v>0</v>
      </c>
      <c r="E71" s="69">
        <f t="shared" si="4"/>
        <v>0</v>
      </c>
      <c r="F71" s="69">
        <f t="shared" si="4"/>
        <v>0</v>
      </c>
      <c r="G71" s="69">
        <f t="shared" si="4"/>
        <v>0</v>
      </c>
      <c r="H71" s="69">
        <f t="shared" si="4"/>
        <v>0</v>
      </c>
      <c r="I71" s="69">
        <f t="shared" si="4"/>
        <v>0</v>
      </c>
      <c r="J71" s="69">
        <f t="shared" si="4"/>
        <v>0</v>
      </c>
      <c r="K71" s="69">
        <f t="shared" si="4"/>
        <v>0</v>
      </c>
      <c r="L71" s="69">
        <f t="shared" si="4"/>
        <v>0</v>
      </c>
      <c r="M71" s="69">
        <f t="shared" si="4"/>
        <v>0</v>
      </c>
      <c r="N71" s="69">
        <f t="shared" si="4"/>
        <v>0</v>
      </c>
      <c r="O71" s="69">
        <f t="shared" si="4"/>
        <v>0</v>
      </c>
      <c r="P71" s="69">
        <f t="shared" si="4"/>
        <v>0</v>
      </c>
      <c r="Q71" s="69">
        <f t="shared" si="4"/>
        <v>0</v>
      </c>
      <c r="R71" s="69">
        <f t="shared" si="4"/>
        <v>0</v>
      </c>
      <c r="S71" s="69">
        <f t="shared" si="4"/>
        <v>0</v>
      </c>
      <c r="T71" s="69">
        <f t="shared" si="4"/>
        <v>0</v>
      </c>
    </row>
    <row r="72" spans="1:27" x14ac:dyDescent="0.25">
      <c r="A72" s="43" t="s">
        <v>78</v>
      </c>
      <c r="C72" s="69">
        <f>I45</f>
        <v>0</v>
      </c>
      <c r="D72" s="69">
        <f>C72</f>
        <v>0</v>
      </c>
      <c r="E72" s="69">
        <f t="shared" ref="E72:T72" si="5">D72</f>
        <v>0</v>
      </c>
      <c r="F72" s="69">
        <f t="shared" si="5"/>
        <v>0</v>
      </c>
      <c r="G72" s="69">
        <f t="shared" si="5"/>
        <v>0</v>
      </c>
      <c r="H72" s="69">
        <f t="shared" si="5"/>
        <v>0</v>
      </c>
      <c r="I72" s="69">
        <f t="shared" si="5"/>
        <v>0</v>
      </c>
      <c r="J72" s="69">
        <f t="shared" si="5"/>
        <v>0</v>
      </c>
      <c r="K72" s="69">
        <f t="shared" si="5"/>
        <v>0</v>
      </c>
      <c r="L72" s="69">
        <f t="shared" si="5"/>
        <v>0</v>
      </c>
      <c r="M72" s="69">
        <f t="shared" si="5"/>
        <v>0</v>
      </c>
      <c r="N72" s="69">
        <f t="shared" si="5"/>
        <v>0</v>
      </c>
      <c r="O72" s="69">
        <f t="shared" si="5"/>
        <v>0</v>
      </c>
      <c r="P72" s="69">
        <f t="shared" si="5"/>
        <v>0</v>
      </c>
      <c r="Q72" s="69">
        <f t="shared" si="5"/>
        <v>0</v>
      </c>
      <c r="R72" s="69">
        <f t="shared" si="5"/>
        <v>0</v>
      </c>
      <c r="S72" s="69">
        <f t="shared" si="5"/>
        <v>0</v>
      </c>
      <c r="T72" s="69">
        <f t="shared" si="5"/>
        <v>0</v>
      </c>
    </row>
    <row r="73" spans="1:27" x14ac:dyDescent="0.25">
      <c r="B73" t="s">
        <v>82</v>
      </c>
      <c r="C73" s="31">
        <f>'[2]Лист1_Базовые цены'!N27</f>
        <v>1813041.7101441955</v>
      </c>
      <c r="D73" s="31">
        <f>'[2]Лист1_Базовые цены'!O27</f>
        <v>1824793.1597676419</v>
      </c>
      <c r="E73" s="31">
        <f>'[2]Лист1_Базовые цены'!P27</f>
        <v>1821464.7791671974</v>
      </c>
      <c r="F73" s="31">
        <f>'[2]Лист1_Базовые цены'!Q27</f>
        <v>1813455.7152454671</v>
      </c>
      <c r="G73" s="31">
        <f>'[2]Лист1_Базовые цены'!R27</f>
        <v>1803522.3273755594</v>
      </c>
      <c r="H73" s="31">
        <f>'[2]Лист1_Базовые цены'!S27</f>
        <v>1796633.5698183193</v>
      </c>
      <c r="I73" s="31">
        <f>'[2]Лист1_Базовые цены'!T27</f>
        <v>1794119.1974417376</v>
      </c>
      <c r="J73" s="31">
        <f>'[2]Лист1_Базовые цены'!U27</f>
        <v>1780768.6030114074</v>
      </c>
      <c r="K73" s="31">
        <f>'[2]Лист1_Базовые цены'!V27</f>
        <v>1767195.8197205677</v>
      </c>
      <c r="L73" s="31">
        <f>'[2]Лист1_Базовые цены'!W27</f>
        <v>1753200.3874520229</v>
      </c>
      <c r="M73" s="31">
        <f>'[2]Лист1_Базовые цены'!X27</f>
        <v>1739638.2357788344</v>
      </c>
      <c r="N73" s="31">
        <f>'[2]Лист1_Базовые цены'!Y27</f>
        <v>1725533.656125885</v>
      </c>
      <c r="O73" s="31">
        <f>'[2]Лист1_Базовые цены'!Z27</f>
        <v>1709361.6232456297</v>
      </c>
      <c r="P73" s="31">
        <f>'[2]Лист1_Базовые цены'!AA27</f>
        <v>1690097.2557438819</v>
      </c>
      <c r="Q73" s="31">
        <f>'[2]Лист1_Базовые цены'!AB27</f>
        <v>1671434.9826758425</v>
      </c>
      <c r="R73" s="31">
        <f>'[2]Лист1_Базовые цены'!AC27</f>
        <v>1653812.1732876161</v>
      </c>
      <c r="S73" s="31">
        <f>'[2]Лист1_Базовые цены'!AD27</f>
        <v>1647880.0095214113</v>
      </c>
      <c r="T73" s="31">
        <f>'[2]Лист1_Базовые цены'!AE27</f>
        <v>1642379.1364542043</v>
      </c>
    </row>
    <row r="74" spans="1:27" ht="45" x14ac:dyDescent="0.25">
      <c r="B74" s="70" t="s">
        <v>83</v>
      </c>
      <c r="C74" s="31">
        <f>'[2]Лист1_Базовые цены'!N29</f>
        <v>692770.73172267573</v>
      </c>
      <c r="D74" s="31">
        <f>'[2]Лист1_Базовые цены'!O29</f>
        <v>697261.00919885654</v>
      </c>
      <c r="E74" s="31">
        <f>'[2]Лист1_Базовые цены'!P29</f>
        <v>695989.22121343948</v>
      </c>
      <c r="F74" s="31">
        <f>'[2]Лист1_Базовые цены'!Q29</f>
        <v>692928.92478317732</v>
      </c>
      <c r="G74" s="31">
        <f>'[2]Лист1_Базовые цены'!R29</f>
        <v>689133.33621805068</v>
      </c>
      <c r="H74" s="31">
        <f>'[2]Лист1_Базовые цены'!S29</f>
        <v>686501.11348048889</v>
      </c>
      <c r="I74" s="31">
        <f>'[2]Лист1_Базовые цены'!T29</f>
        <v>685540.36140214372</v>
      </c>
      <c r="J74" s="31">
        <f>'[2]Лист1_Базовые цены'!U29</f>
        <v>680439.04408512672</v>
      </c>
      <c r="K74" s="31">
        <f>'[2]Лист1_Базовые цены'!V29</f>
        <v>675252.82748608314</v>
      </c>
      <c r="L74" s="31">
        <f>'[2]Лист1_Базовые цены'!W29</f>
        <v>669905.11496562255</v>
      </c>
      <c r="M74" s="31">
        <f>'[2]Лист1_Базовые цены'!X29</f>
        <v>664722.96075162978</v>
      </c>
      <c r="N74" s="31">
        <f>'[2]Лист1_Базовые цены'!Y29</f>
        <v>659333.54256442352</v>
      </c>
      <c r="O74" s="31">
        <f>'[2]Лист1_Базовые цены'!Z29</f>
        <v>653154.14195316751</v>
      </c>
      <c r="P74" s="31">
        <f>'[2]Лист1_Базовые цены'!AA29</f>
        <v>645793.14750075678</v>
      </c>
      <c r="Q74" s="31">
        <f>'[2]Лист1_Базовые цены'!AB29</f>
        <v>638662.21582024638</v>
      </c>
      <c r="R74" s="31">
        <f>'[2]Лист1_Базовые цены'!AC29</f>
        <v>631928.46750845516</v>
      </c>
      <c r="S74" s="31">
        <f>'[2]Лист1_Базовые цены'!AD29</f>
        <v>630015.77095050283</v>
      </c>
      <c r="T74" s="31">
        <f>'[2]Лист1_Базовые цены'!AE29</f>
        <v>628265.70725394227</v>
      </c>
    </row>
    <row r="75" spans="1:27" x14ac:dyDescent="0.25">
      <c r="B75" s="7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27" x14ac:dyDescent="0.25">
      <c r="A76" s="46" t="s">
        <v>71</v>
      </c>
    </row>
    <row r="77" spans="1:27" x14ac:dyDescent="0.25">
      <c r="A77" s="47"/>
      <c r="B77" s="48"/>
      <c r="C77" s="48"/>
      <c r="D77" s="48"/>
      <c r="E77" s="48"/>
      <c r="F77" s="48"/>
      <c r="G77" s="48"/>
      <c r="H77" s="48"/>
      <c r="I77" s="48"/>
      <c r="J77" s="48"/>
    </row>
    <row r="78" spans="1:27" s="48" customFormat="1" x14ac:dyDescent="0.25">
      <c r="B78" s="48">
        <v>2006</v>
      </c>
      <c r="C78" s="48">
        <v>2007</v>
      </c>
      <c r="D78" s="48">
        <v>2008</v>
      </c>
      <c r="E78" s="48">
        <v>2009</v>
      </c>
      <c r="F78" s="48">
        <v>2010</v>
      </c>
      <c r="G78" s="48">
        <v>2011</v>
      </c>
      <c r="H78" s="48">
        <v>2012</v>
      </c>
      <c r="I78" s="48">
        <v>2013</v>
      </c>
      <c r="J78" s="48">
        <v>2014</v>
      </c>
      <c r="K78" s="48">
        <v>2015</v>
      </c>
      <c r="L78" s="48">
        <v>2016</v>
      </c>
      <c r="M78" s="48">
        <v>2017</v>
      </c>
      <c r="N78" s="48">
        <v>2018</v>
      </c>
      <c r="O78" s="48">
        <v>2019</v>
      </c>
      <c r="P78" s="48">
        <v>2020</v>
      </c>
      <c r="Q78" s="48">
        <v>2021</v>
      </c>
      <c r="R78" s="48">
        <v>2022</v>
      </c>
      <c r="S78" s="48">
        <v>2023</v>
      </c>
      <c r="T78" s="48">
        <v>2024</v>
      </c>
      <c r="U78" s="48">
        <v>2025</v>
      </c>
      <c r="V78" s="48">
        <v>2026</v>
      </c>
      <c r="W78" s="48">
        <v>2027</v>
      </c>
      <c r="X78" s="48">
        <v>2028</v>
      </c>
      <c r="Y78" s="48">
        <v>2029</v>
      </c>
      <c r="Z78" s="50">
        <v>2030</v>
      </c>
      <c r="AA78" s="50">
        <v>2031</v>
      </c>
    </row>
    <row r="79" spans="1:27" x14ac:dyDescent="0.25">
      <c r="A79" s="48" t="s">
        <v>64</v>
      </c>
      <c r="B79" s="49">
        <f>'[5]Общее образование'!B88</f>
        <v>0.95936826160992961</v>
      </c>
      <c r="C79" s="49">
        <f>'[5]Общее образование'!C88</f>
        <v>0.96748318753208717</v>
      </c>
      <c r="D79" s="49">
        <f>'[5]Общее образование'!D88</f>
        <v>0.98693375580677212</v>
      </c>
      <c r="E79" s="49">
        <f>'[5]Общее образование'!E88</f>
        <v>1.0054529542445527</v>
      </c>
      <c r="F79" s="49">
        <f>'[5]Общее образование'!F88</f>
        <v>1.024440250693134</v>
      </c>
      <c r="G79" s="49">
        <f>'[5]Общее образование'!G88</f>
        <v>1.0301767324942344</v>
      </c>
      <c r="H79" s="49">
        <f>'[5]Общее образование'!H88</f>
        <v>1.0445426994066236</v>
      </c>
      <c r="I79" s="49">
        <f>'[5]Общее образование'!I88</f>
        <v>1.0697814816428397</v>
      </c>
      <c r="Z79" s="51"/>
      <c r="AA79" s="51"/>
    </row>
    <row r="80" spans="1:27" x14ac:dyDescent="0.25">
      <c r="A80" s="48" t="s">
        <v>65</v>
      </c>
      <c r="B80" s="49">
        <f>'[2]распределение '!C71</f>
        <v>0.91611274638512319</v>
      </c>
      <c r="C80" s="49">
        <f>'[2]распределение '!D71</f>
        <v>0.92028547860357657</v>
      </c>
      <c r="D80" s="49">
        <f>'[2]распределение '!E71</f>
        <v>0.93531800344636529</v>
      </c>
      <c r="E80" s="49">
        <f>'[2]распределение '!F71</f>
        <v>0.97080149292446505</v>
      </c>
      <c r="F80" s="49">
        <f>'[2]распределение '!G71</f>
        <v>0.98786576997901843</v>
      </c>
      <c r="G80" s="49">
        <f>'[2]распределение '!H71</f>
        <v>1.0235383538244507</v>
      </c>
      <c r="H80" s="49">
        <f>'[2]распределение '!I71</f>
        <v>1.0112884950052563</v>
      </c>
      <c r="I80" s="49">
        <f>'[2]распределение '!J71</f>
        <v>0.98799299145627872</v>
      </c>
      <c r="J80" s="49">
        <f>'[2]распределение '!K71</f>
        <v>0.93909215069018648</v>
      </c>
      <c r="K80" s="49">
        <f>'[2]распределение '!L71</f>
        <v>0.95103293948623724</v>
      </c>
      <c r="L80" s="49">
        <f>'[2]распределение '!M71</f>
        <v>0.9436840651520233</v>
      </c>
      <c r="M80" s="49">
        <f>'[2]распределение '!N71</f>
        <v>0.93303498464003243</v>
      </c>
      <c r="N80" s="49">
        <f>'[2]распределение '!O71</f>
        <v>0.94054951176529633</v>
      </c>
      <c r="O80" s="49">
        <f>'[2]распределение '!P71</f>
        <v>0.92264540796586503</v>
      </c>
      <c r="P80" s="49">
        <f>'[2]распределение '!Q71</f>
        <v>0.90975722552008709</v>
      </c>
      <c r="Q80" s="49">
        <f>'[2]распределение '!R71</f>
        <v>0.89563475764570377</v>
      </c>
      <c r="R80" s="49">
        <f>'[2]распределение '!S71</f>
        <v>0.88526842631509206</v>
      </c>
      <c r="S80" s="49">
        <f>'[2]распределение '!T71</f>
        <v>0.87696552729693844</v>
      </c>
      <c r="T80" s="49">
        <f>'[2]распределение '!U71</f>
        <v>0.8715700626605688</v>
      </c>
      <c r="U80" s="49">
        <f>'[2]распределение '!V71</f>
        <v>0.87177850827077275</v>
      </c>
      <c r="V80" s="49">
        <f>'[2]распределение '!W71</f>
        <v>0.87850541962969386</v>
      </c>
      <c r="W80" s="49">
        <f>'[2]распределение '!X71</f>
        <v>0.88660312023658183</v>
      </c>
      <c r="X80" s="49">
        <f>'[2]распределение '!Y71</f>
        <v>0.87750124313673261</v>
      </c>
      <c r="Y80" s="49">
        <f>'[2]распределение '!Z71</f>
        <v>0.86917256793297015</v>
      </c>
      <c r="Z80" s="49">
        <f>'[2]распределение '!AA71</f>
        <v>0.86059152277650652</v>
      </c>
      <c r="AA80" s="49">
        <f>'[2]распределение '!AB71</f>
        <v>0.85230595034797241</v>
      </c>
    </row>
    <row r="81" spans="1:27" x14ac:dyDescent="0.25">
      <c r="A81" s="48" t="s">
        <v>76</v>
      </c>
      <c r="Z81">
        <f>P68</f>
        <v>1</v>
      </c>
    </row>
    <row r="85" spans="1:27" ht="21" x14ac:dyDescent="0.35">
      <c r="A85" s="45" t="s">
        <v>35</v>
      </c>
      <c r="B85" s="45"/>
      <c r="C85" s="45"/>
    </row>
    <row r="86" spans="1:27" ht="15.75" x14ac:dyDescent="0.25">
      <c r="C86" s="43" t="s">
        <v>62</v>
      </c>
      <c r="F86" s="44">
        <f>F67</f>
        <v>1</v>
      </c>
      <c r="H86" s="43" t="s">
        <v>70</v>
      </c>
      <c r="K86" s="44">
        <f>K67</f>
        <v>1</v>
      </c>
      <c r="P86">
        <v>2030</v>
      </c>
    </row>
    <row r="87" spans="1:27" x14ac:dyDescent="0.25">
      <c r="M87" t="s">
        <v>66</v>
      </c>
      <c r="P87" s="53">
        <f>K14</f>
        <v>0.03</v>
      </c>
    </row>
    <row r="88" spans="1:27" x14ac:dyDescent="0.25">
      <c r="B88" s="59"/>
      <c r="C88" s="24">
        <v>2014</v>
      </c>
      <c r="D88" s="24">
        <v>2015</v>
      </c>
      <c r="E88" s="24">
        <v>2016</v>
      </c>
      <c r="F88" s="24">
        <v>2017</v>
      </c>
      <c r="G88" s="24">
        <v>2018</v>
      </c>
      <c r="H88" s="24">
        <v>2019</v>
      </c>
      <c r="I88" s="24">
        <v>2020</v>
      </c>
      <c r="J88" s="24">
        <v>2021</v>
      </c>
      <c r="K88" s="24">
        <v>2022</v>
      </c>
      <c r="L88" s="24">
        <v>2023</v>
      </c>
      <c r="M88" s="24">
        <v>2024</v>
      </c>
      <c r="N88" s="24">
        <v>2025</v>
      </c>
      <c r="O88" s="24">
        <v>2026</v>
      </c>
      <c r="P88" s="18">
        <v>2027</v>
      </c>
      <c r="Q88" s="24">
        <v>2028</v>
      </c>
      <c r="R88" s="24">
        <v>2029</v>
      </c>
      <c r="S88" s="24">
        <v>2030</v>
      </c>
      <c r="T88" s="24">
        <v>2031</v>
      </c>
    </row>
    <row r="89" spans="1:27" x14ac:dyDescent="0.25">
      <c r="A89" s="43" t="s">
        <v>77</v>
      </c>
      <c r="C89" s="69">
        <f>C71</f>
        <v>0</v>
      </c>
      <c r="D89" s="69">
        <f t="shared" ref="D89:T89" si="6">D71</f>
        <v>0</v>
      </c>
      <c r="E89" s="69">
        <f t="shared" si="6"/>
        <v>0</v>
      </c>
      <c r="F89" s="69">
        <f t="shared" si="6"/>
        <v>0</v>
      </c>
      <c r="G89" s="69">
        <f t="shared" si="6"/>
        <v>0</v>
      </c>
      <c r="H89" s="69">
        <f t="shared" si="6"/>
        <v>0</v>
      </c>
      <c r="I89" s="69">
        <f t="shared" si="6"/>
        <v>0</v>
      </c>
      <c r="J89" s="69">
        <f t="shared" si="6"/>
        <v>0</v>
      </c>
      <c r="K89" s="69">
        <f t="shared" si="6"/>
        <v>0</v>
      </c>
      <c r="L89" s="69">
        <f t="shared" si="6"/>
        <v>0</v>
      </c>
      <c r="M89" s="69">
        <f t="shared" si="6"/>
        <v>0</v>
      </c>
      <c r="N89" s="69">
        <f t="shared" si="6"/>
        <v>0</v>
      </c>
      <c r="O89" s="69">
        <f t="shared" si="6"/>
        <v>0</v>
      </c>
      <c r="P89" s="69">
        <f t="shared" si="6"/>
        <v>0</v>
      </c>
      <c r="Q89" s="69">
        <f t="shared" si="6"/>
        <v>0</v>
      </c>
      <c r="R89" s="69">
        <f t="shared" si="6"/>
        <v>0</v>
      </c>
      <c r="S89" s="69">
        <f t="shared" si="6"/>
        <v>0</v>
      </c>
      <c r="T89" s="69">
        <f t="shared" si="6"/>
        <v>0</v>
      </c>
    </row>
    <row r="90" spans="1:27" x14ac:dyDescent="0.25">
      <c r="A90" s="43" t="s">
        <v>78</v>
      </c>
      <c r="C90" s="69">
        <f>C72</f>
        <v>0</v>
      </c>
      <c r="D90" s="69">
        <f t="shared" ref="D90:R90" si="7">D72</f>
        <v>0</v>
      </c>
      <c r="E90" s="69">
        <f t="shared" si="7"/>
        <v>0</v>
      </c>
      <c r="F90" s="69">
        <f t="shared" si="7"/>
        <v>0</v>
      </c>
      <c r="G90" s="69">
        <f t="shared" si="7"/>
        <v>0</v>
      </c>
      <c r="H90" s="69">
        <f t="shared" si="7"/>
        <v>0</v>
      </c>
      <c r="I90" s="69">
        <f t="shared" si="7"/>
        <v>0</v>
      </c>
      <c r="J90" s="69">
        <f t="shared" si="7"/>
        <v>0</v>
      </c>
      <c r="K90" s="69">
        <f t="shared" si="7"/>
        <v>0</v>
      </c>
      <c r="L90" s="69">
        <f t="shared" si="7"/>
        <v>0</v>
      </c>
      <c r="M90" s="69">
        <f t="shared" si="7"/>
        <v>0</v>
      </c>
      <c r="N90" s="69">
        <f t="shared" si="7"/>
        <v>0</v>
      </c>
      <c r="O90" s="69">
        <f t="shared" si="7"/>
        <v>0</v>
      </c>
      <c r="P90" s="69">
        <f t="shared" si="7"/>
        <v>0</v>
      </c>
      <c r="Q90" s="69">
        <f t="shared" si="7"/>
        <v>0</v>
      </c>
      <c r="R90" s="69">
        <f t="shared" si="7"/>
        <v>0</v>
      </c>
      <c r="S90" s="69">
        <f t="shared" ref="S90:T90" si="8">S72</f>
        <v>0</v>
      </c>
      <c r="T90" s="69">
        <f t="shared" si="8"/>
        <v>0</v>
      </c>
    </row>
    <row r="91" spans="1:27" x14ac:dyDescent="0.25">
      <c r="B91" t="s">
        <v>82</v>
      </c>
      <c r="C91" s="31">
        <f>'[2]Лист1_Базовые цены'!N38</f>
        <v>1542697.6801084252</v>
      </c>
      <c r="D91" s="31">
        <f>'[2]Лист1_Базовые цены'!O38</f>
        <v>1670297.5788935614</v>
      </c>
      <c r="E91" s="31">
        <f>'[2]Лист1_Базовые цены'!P38</f>
        <v>1688350.378311232</v>
      </c>
      <c r="F91" s="31">
        <f>'[2]Лист1_Базовые цены'!Q38</f>
        <v>1769293.4041987248</v>
      </c>
      <c r="G91" s="31">
        <f>'[2]Лист1_Базовые цены'!R38</f>
        <v>1802031.0645860033</v>
      </c>
      <c r="H91" s="31">
        <f>'[2]Лист1_Базовые цены'!S38</f>
        <v>1830166.4412189592</v>
      </c>
      <c r="I91" s="31">
        <f>'[2]Лист1_Базовые цены'!T38</f>
        <v>1914634.7847417158</v>
      </c>
      <c r="J91" s="31">
        <f>'[2]Лист1_Базовые цены'!U38</f>
        <v>1934515.4981019453</v>
      </c>
      <c r="K91" s="31">
        <f>'[2]Лист1_Базовые цены'!V38</f>
        <v>1960309.8083439518</v>
      </c>
      <c r="L91" s="31">
        <f>'[2]Лист1_Базовые цены'!W38</f>
        <v>1988409.456373492</v>
      </c>
      <c r="M91" s="31">
        <f>'[2]Лист1_Базовые цены'!X38</f>
        <v>2021136.8064886609</v>
      </c>
      <c r="N91" s="31">
        <f>'[2]Лист1_Базовые цены'!Y38</f>
        <v>2056356.7497029616</v>
      </c>
      <c r="O91" s="31">
        <f>'[2]Лист1_Базовые цены'!Z38</f>
        <v>2092951.0886902728</v>
      </c>
      <c r="P91" s="31">
        <f>'[2]Лист1_Базовые цены'!AA38</f>
        <v>2130333.6501705344</v>
      </c>
      <c r="Q91" s="31">
        <f>'[2]Лист1_Базовые цены'!AB38</f>
        <v>2167148.0259420355</v>
      </c>
      <c r="R91" s="31">
        <f>'[2]Лист1_Базовые цены'!AC38</f>
        <v>2206662.2330904035</v>
      </c>
      <c r="S91" s="31">
        <f>'[2]Лист1_Базовые цены'!AD38</f>
        <v>2262969.5254188227</v>
      </c>
      <c r="T91" s="31">
        <f>'[2]Лист1_Базовые цены'!AE38</f>
        <v>2318169.9466261561</v>
      </c>
    </row>
    <row r="92" spans="1:27" ht="45" x14ac:dyDescent="0.25">
      <c r="B92" s="70" t="s">
        <v>83</v>
      </c>
      <c r="C92" s="31">
        <f>'[2]Лист1_Базовые цены'!N40</f>
        <v>470998.65634834883</v>
      </c>
      <c r="D92" s="31">
        <f>'[2]Лист1_Базовые цены'!O40</f>
        <v>509955.9852228958</v>
      </c>
      <c r="E92" s="31">
        <f>'[2]Лист1_Базовые цены'!P40</f>
        <v>515467.65765145048</v>
      </c>
      <c r="F92" s="31">
        <f>'[2]Лист1_Базовые цены'!Q40</f>
        <v>540180.24841071037</v>
      </c>
      <c r="G92" s="31">
        <f>'[2]Лист1_Базовые цены'!R40</f>
        <v>550175.33315946872</v>
      </c>
      <c r="H92" s="31">
        <f>'[2]Лист1_Базовые цены'!S40</f>
        <v>558765.30173260183</v>
      </c>
      <c r="I92" s="31">
        <f>'[2]Лист1_Базовые цены'!T40</f>
        <v>584554.2017978389</v>
      </c>
      <c r="J92" s="31">
        <f>'[2]Лист1_Базовые цены'!U40</f>
        <v>590623.9518212243</v>
      </c>
      <c r="K92" s="31">
        <f>'[2]Лист1_Базовые цены'!V40</f>
        <v>598499.1730146365</v>
      </c>
      <c r="L92" s="31">
        <f>'[2]Лист1_Базовые цены'!W40</f>
        <v>607078.23334280448</v>
      </c>
      <c r="M92" s="31">
        <f>'[2]Лист1_Базовые цены'!X40</f>
        <v>617070.17027824011</v>
      </c>
      <c r="N92" s="31">
        <f>'[2]Лист1_Базовые цены'!Y40</f>
        <v>627823.11697965395</v>
      </c>
      <c r="O92" s="31">
        <f>'[2]Лист1_Базовые цены'!Z40</f>
        <v>638995.67834097543</v>
      </c>
      <c r="P92" s="31">
        <f>'[2]Лист1_Базовые цены'!AA40</f>
        <v>650408.89069948834</v>
      </c>
      <c r="Q92" s="31">
        <f>'[2]Лист1_Базовые цены'!AB40</f>
        <v>661648.63115301728</v>
      </c>
      <c r="R92" s="31">
        <f>'[2]Лист1_Базовые цены'!AC40</f>
        <v>673712.65297240822</v>
      </c>
      <c r="S92" s="31">
        <f>'[2]Лист1_Базовые цены'!AD40</f>
        <v>691291.96667599643</v>
      </c>
      <c r="T92" s="31">
        <f>'[2]Лист1_Базовые цены'!AE40</f>
        <v>708552.50640011998</v>
      </c>
    </row>
    <row r="94" spans="1:27" x14ac:dyDescent="0.25">
      <c r="A94" s="46" t="s">
        <v>72</v>
      </c>
    </row>
    <row r="95" spans="1:27" x14ac:dyDescent="0.25">
      <c r="A95" s="47"/>
      <c r="B95" s="48"/>
      <c r="C95" s="48"/>
      <c r="D95" s="48"/>
      <c r="E95" s="48"/>
      <c r="F95" s="48"/>
      <c r="G95" s="48"/>
      <c r="H95" s="48"/>
      <c r="I95" s="48"/>
      <c r="J95" s="48"/>
    </row>
    <row r="96" spans="1:27" s="48" customFormat="1" x14ac:dyDescent="0.25">
      <c r="B96" s="48">
        <v>2006</v>
      </c>
      <c r="C96" s="48">
        <v>2007</v>
      </c>
      <c r="D96" s="48">
        <v>2008</v>
      </c>
      <c r="E96" s="48">
        <v>2009</v>
      </c>
      <c r="F96" s="48">
        <v>2010</v>
      </c>
      <c r="G96" s="48">
        <v>2011</v>
      </c>
      <c r="H96" s="48">
        <v>2012</v>
      </c>
      <c r="I96" s="48">
        <v>2013</v>
      </c>
      <c r="J96" s="48">
        <v>2014</v>
      </c>
      <c r="K96" s="48">
        <v>2015</v>
      </c>
      <c r="L96" s="48">
        <v>2016</v>
      </c>
      <c r="M96" s="48">
        <v>2017</v>
      </c>
      <c r="N96" s="48">
        <v>2018</v>
      </c>
      <c r="O96" s="48">
        <v>2019</v>
      </c>
      <c r="P96" s="48">
        <v>2020</v>
      </c>
      <c r="Q96" s="48">
        <v>2021</v>
      </c>
      <c r="R96" s="48">
        <v>2022</v>
      </c>
      <c r="S96" s="48">
        <v>2023</v>
      </c>
      <c r="T96" s="48">
        <v>2024</v>
      </c>
      <c r="U96" s="48">
        <v>2025</v>
      </c>
      <c r="V96" s="48">
        <v>2026</v>
      </c>
      <c r="W96" s="48">
        <v>2027</v>
      </c>
      <c r="X96" s="48">
        <v>2028</v>
      </c>
      <c r="Y96" s="48">
        <v>2029</v>
      </c>
      <c r="Z96" s="50">
        <v>2030</v>
      </c>
      <c r="AA96" s="50">
        <v>2031</v>
      </c>
    </row>
    <row r="97" spans="1:27" x14ac:dyDescent="0.25">
      <c r="A97" s="48" t="s">
        <v>64</v>
      </c>
      <c r="B97" s="52">
        <f>[5]Больницы!B87</f>
        <v>1.3852043087331969E-2</v>
      </c>
      <c r="C97" s="52">
        <f>[5]Больницы!C87</f>
        <v>1.379876244283024E-2</v>
      </c>
      <c r="D97" s="52">
        <f>[5]Больницы!D87</f>
        <v>1.2728990462479753E-2</v>
      </c>
      <c r="E97" s="52">
        <f>[5]Больницы!E87</f>
        <v>1.1776956364947709E-2</v>
      </c>
      <c r="F97" s="52">
        <f>[5]Больницы!F87</f>
        <v>1.163029756537421E-2</v>
      </c>
      <c r="G97" s="52">
        <f>[5]Больницы!G87</f>
        <v>1.1061290905803652E-2</v>
      </c>
      <c r="H97" s="52">
        <f>[5]Больницы!H87</f>
        <v>1.113061670001819E-2</v>
      </c>
      <c r="I97" s="52">
        <f>[5]Больницы!I87</f>
        <v>1.108290723155588E-2</v>
      </c>
      <c r="Z97" s="51"/>
      <c r="AA97" s="51"/>
    </row>
    <row r="98" spans="1:27" x14ac:dyDescent="0.25">
      <c r="A98" s="48" t="s">
        <v>65</v>
      </c>
      <c r="B98" s="52">
        <f>'[2]распределение '!C72</f>
        <v>1.3720287773336613E-2</v>
      </c>
      <c r="C98" s="52">
        <f>'[2]распределение '!D72</f>
        <v>1.3870561889918592E-2</v>
      </c>
      <c r="D98" s="52">
        <f>'[2]распределение '!E72</f>
        <v>1.2870359795016842E-2</v>
      </c>
      <c r="E98" s="52">
        <f>'[2]распределение '!F72</f>
        <v>1.1953589476362061E-2</v>
      </c>
      <c r="F98" s="52">
        <f>'[2]распределение '!G72</f>
        <v>1.1688089277037701E-2</v>
      </c>
      <c r="G98" s="52">
        <f>'[2]распределение '!H72</f>
        <v>1.1305478005019833E-2</v>
      </c>
      <c r="H98" s="52">
        <f>'[2]распределение '!I72</f>
        <v>1.1299717328529246E-2</v>
      </c>
      <c r="I98" s="52">
        <f>'[2]распределение '!J72</f>
        <v>1.1307983025344009E-2</v>
      </c>
      <c r="J98" s="52">
        <f>'[2]распределение '!K72</f>
        <v>1.2244970739384711E-2</v>
      </c>
      <c r="K98" s="52">
        <f>'[2]распределение '!L72</f>
        <v>1.3339389907983581E-2</v>
      </c>
      <c r="L98" s="52">
        <f>'[2]распределение '!M72</f>
        <v>1.3593769489547023E-2</v>
      </c>
      <c r="M98" s="52">
        <f>'[2]распределение '!N72</f>
        <v>1.4368188012902749E-2</v>
      </c>
      <c r="N98" s="52">
        <f>'[2]распределение '!O72</f>
        <v>1.572480213908015E-2</v>
      </c>
      <c r="O98" s="52">
        <f>'[2]распределение '!P72</f>
        <v>1.6068252282899289E-2</v>
      </c>
      <c r="P98" s="52">
        <f>'[2]распределение '!Q72</f>
        <v>1.6915834029619138E-2</v>
      </c>
      <c r="Q98" s="52">
        <f>'[2]распределение '!R72</f>
        <v>1.7241128699513206E-2</v>
      </c>
      <c r="R98" s="52">
        <f>'[2]распределение '!S72</f>
        <v>1.7655287858624635E-2</v>
      </c>
      <c r="S98" s="52">
        <f>'[2]распределение '!T72</f>
        <v>1.8126609048366205E-2</v>
      </c>
      <c r="T98" s="52">
        <f>'[2]распределение '!U72</f>
        <v>1.8683470195856051E-2</v>
      </c>
      <c r="U98" s="52">
        <f>'[2]распределение '!V72</f>
        <v>1.9316879418331889E-2</v>
      </c>
      <c r="V98" s="52">
        <f>'[2]распределение '!W72</f>
        <v>1.9989980966911024E-2</v>
      </c>
      <c r="W98" s="52">
        <f>'[2]распределение '!X72</f>
        <v>2.055249474105296E-2</v>
      </c>
      <c r="X98" s="52">
        <f>'[2]распределение '!Y72</f>
        <v>2.1088756579528425E-2</v>
      </c>
      <c r="Y98" s="52">
        <f>'[2]распределение '!Z72</f>
        <v>2.1665046036523632E-2</v>
      </c>
      <c r="Z98" s="52">
        <f>'[2]распределение '!AA72</f>
        <v>2.2134652799188748E-2</v>
      </c>
      <c r="AA98" s="52">
        <f>'[2]распределение '!AB72</f>
        <v>2.2619692751027119E-2</v>
      </c>
    </row>
    <row r="99" spans="1:27" x14ac:dyDescent="0.25">
      <c r="A99" s="48" t="s">
        <v>76</v>
      </c>
      <c r="Z99" s="54">
        <f>P87</f>
        <v>0.03</v>
      </c>
    </row>
    <row r="103" spans="1:27" ht="21" x14ac:dyDescent="0.35">
      <c r="A103" s="45" t="s">
        <v>36</v>
      </c>
      <c r="B103" s="45"/>
      <c r="C103" s="45"/>
    </row>
    <row r="104" spans="1:27" ht="15.75" x14ac:dyDescent="0.25">
      <c r="C104" s="43" t="s">
        <v>62</v>
      </c>
      <c r="F104" s="44">
        <f>F86</f>
        <v>1</v>
      </c>
      <c r="H104" s="43" t="s">
        <v>70</v>
      </c>
      <c r="K104" s="44">
        <f>K86</f>
        <v>1</v>
      </c>
      <c r="P104">
        <v>2030</v>
      </c>
    </row>
    <row r="105" spans="1:27" x14ac:dyDescent="0.25">
      <c r="M105" t="s">
        <v>66</v>
      </c>
      <c r="P105" s="53">
        <f>K15</f>
        <v>0.05</v>
      </c>
    </row>
    <row r="106" spans="1:27" x14ac:dyDescent="0.25">
      <c r="P106" s="61"/>
    </row>
    <row r="107" spans="1:27" x14ac:dyDescent="0.25">
      <c r="B107" s="59"/>
      <c r="C107" s="24">
        <v>2014</v>
      </c>
      <c r="D107" s="24">
        <v>2015</v>
      </c>
      <c r="E107" s="24">
        <v>2016</v>
      </c>
      <c r="F107" s="24">
        <v>2017</v>
      </c>
      <c r="G107" s="24">
        <v>2018</v>
      </c>
      <c r="H107" s="24">
        <v>2019</v>
      </c>
      <c r="I107" s="24">
        <v>2020</v>
      </c>
      <c r="J107" s="24">
        <v>2021</v>
      </c>
      <c r="K107" s="24">
        <v>2022</v>
      </c>
      <c r="L107" s="24">
        <v>2023</v>
      </c>
      <c r="M107" s="24">
        <v>2024</v>
      </c>
      <c r="N107" s="24">
        <v>2025</v>
      </c>
      <c r="O107" s="24">
        <v>2026</v>
      </c>
      <c r="P107" s="4">
        <v>2027</v>
      </c>
      <c r="Q107" s="24">
        <v>2028</v>
      </c>
      <c r="R107" s="24">
        <v>2029</v>
      </c>
      <c r="S107" s="24">
        <v>2030</v>
      </c>
      <c r="T107" s="24">
        <v>2031</v>
      </c>
    </row>
    <row r="108" spans="1:27" x14ac:dyDescent="0.25">
      <c r="A108" s="43" t="s">
        <v>77</v>
      </c>
      <c r="C108" s="69">
        <f>C89</f>
        <v>0</v>
      </c>
      <c r="D108" s="69">
        <f t="shared" ref="D108:T108" si="9">D89</f>
        <v>0</v>
      </c>
      <c r="E108" s="69">
        <f t="shared" si="9"/>
        <v>0</v>
      </c>
      <c r="F108" s="69">
        <f t="shared" si="9"/>
        <v>0</v>
      </c>
      <c r="G108" s="69">
        <f t="shared" si="9"/>
        <v>0</v>
      </c>
      <c r="H108" s="69">
        <f t="shared" si="9"/>
        <v>0</v>
      </c>
      <c r="I108" s="69">
        <f t="shared" si="9"/>
        <v>0</v>
      </c>
      <c r="J108" s="69">
        <f t="shared" si="9"/>
        <v>0</v>
      </c>
      <c r="K108" s="69">
        <f t="shared" si="9"/>
        <v>0</v>
      </c>
      <c r="L108" s="69">
        <f t="shared" si="9"/>
        <v>0</v>
      </c>
      <c r="M108" s="69">
        <f t="shared" si="9"/>
        <v>0</v>
      </c>
      <c r="N108" s="69">
        <f t="shared" si="9"/>
        <v>0</v>
      </c>
      <c r="O108" s="69">
        <f t="shared" si="9"/>
        <v>0</v>
      </c>
      <c r="P108" s="69">
        <f t="shared" si="9"/>
        <v>0</v>
      </c>
      <c r="Q108" s="69">
        <f t="shared" si="9"/>
        <v>0</v>
      </c>
      <c r="R108" s="69">
        <f t="shared" si="9"/>
        <v>0</v>
      </c>
      <c r="S108" s="69">
        <f t="shared" si="9"/>
        <v>0</v>
      </c>
      <c r="T108" s="69">
        <f t="shared" si="9"/>
        <v>0</v>
      </c>
    </row>
    <row r="109" spans="1:27" x14ac:dyDescent="0.25">
      <c r="A109" s="43" t="s">
        <v>78</v>
      </c>
      <c r="C109" s="69">
        <f>C90</f>
        <v>0</v>
      </c>
      <c r="D109" s="69">
        <f t="shared" ref="D109:T109" si="10">D90</f>
        <v>0</v>
      </c>
      <c r="E109" s="69">
        <f t="shared" si="10"/>
        <v>0</v>
      </c>
      <c r="F109" s="69">
        <f t="shared" si="10"/>
        <v>0</v>
      </c>
      <c r="G109" s="69">
        <f t="shared" si="10"/>
        <v>0</v>
      </c>
      <c r="H109" s="69">
        <f t="shared" si="10"/>
        <v>0</v>
      </c>
      <c r="I109" s="69">
        <f t="shared" si="10"/>
        <v>0</v>
      </c>
      <c r="J109" s="69">
        <f t="shared" si="10"/>
        <v>0</v>
      </c>
      <c r="K109" s="69">
        <f t="shared" si="10"/>
        <v>0</v>
      </c>
      <c r="L109" s="69">
        <f t="shared" si="10"/>
        <v>0</v>
      </c>
      <c r="M109" s="69">
        <f t="shared" si="10"/>
        <v>0</v>
      </c>
      <c r="N109" s="69">
        <f t="shared" si="10"/>
        <v>0</v>
      </c>
      <c r="O109" s="69">
        <f t="shared" si="10"/>
        <v>0</v>
      </c>
      <c r="P109" s="69">
        <f t="shared" si="10"/>
        <v>0</v>
      </c>
      <c r="Q109" s="69">
        <f t="shared" si="10"/>
        <v>0</v>
      </c>
      <c r="R109" s="69">
        <f t="shared" si="10"/>
        <v>0</v>
      </c>
      <c r="S109" s="69">
        <f t="shared" si="10"/>
        <v>0</v>
      </c>
      <c r="T109" s="69">
        <f t="shared" si="10"/>
        <v>0</v>
      </c>
    </row>
    <row r="110" spans="1:27" x14ac:dyDescent="0.25">
      <c r="B110" t="s">
        <v>82</v>
      </c>
      <c r="C110" s="31">
        <f>'[2]Лист1_Базовые цены'!N48</f>
        <v>399302.67053366342</v>
      </c>
      <c r="D110" s="31">
        <f>'[2]Лист1_Базовые цены'!O48</f>
        <v>424758.91220595455</v>
      </c>
      <c r="E110" s="31">
        <f>'[2]Лист1_Базовые цены'!P48</f>
        <v>432888.66225057299</v>
      </c>
      <c r="F110" s="31">
        <f>'[2]Лист1_Базовые цены'!Q48</f>
        <v>443274.40641249815</v>
      </c>
      <c r="G110" s="31">
        <f>'[2]Лист1_Базовые цены'!R48</f>
        <v>453560.31130292412</v>
      </c>
      <c r="H110" s="31">
        <f>'[2]Лист1_Базовые цены'!S48</f>
        <v>444848.39654946246</v>
      </c>
      <c r="I110" s="31">
        <f>'[2]Лист1_Базовые цены'!T48</f>
        <v>444118.13626197935</v>
      </c>
      <c r="J110" s="31">
        <f>'[2]Лист1_Базовые цены'!U48</f>
        <v>446256.49784402113</v>
      </c>
      <c r="K110" s="31">
        <f>'[2]Лист1_Базовые цены'!V48</f>
        <v>450697.62429057265</v>
      </c>
      <c r="L110" s="31">
        <f>'[2]Лист1_Базовые цены'!W48</f>
        <v>456119.10235953098</v>
      </c>
      <c r="M110" s="31">
        <f>'[2]Лист1_Базовые цены'!X48</f>
        <v>462570.81762260554</v>
      </c>
      <c r="N110" s="31">
        <f>'[2]Лист1_Базовые цены'!Y48</f>
        <v>469526.00743716309</v>
      </c>
      <c r="O110" s="31">
        <f>'[2]Лист1_Базовые цены'!Z48</f>
        <v>476616.90492287709</v>
      </c>
      <c r="P110" s="31">
        <f>'[2]Лист1_Базовые цены'!AA48</f>
        <v>483875.98909398826</v>
      </c>
      <c r="Q110" s="31">
        <f>'[2]Лист1_Базовые цены'!AB48</f>
        <v>491597.86065818364</v>
      </c>
      <c r="R110" s="31">
        <f>'[2]Лист1_Базовые цены'!AC48</f>
        <v>499837.17445336212</v>
      </c>
      <c r="S110" s="31">
        <f>'[2]Лист1_Базовые цены'!AD48</f>
        <v>512389.13547561271</v>
      </c>
      <c r="T110" s="31">
        <f>'[2]Лист1_Базовые цены'!AE48</f>
        <v>525212.20069309382</v>
      </c>
    </row>
    <row r="111" spans="1:27" ht="45" x14ac:dyDescent="0.25">
      <c r="B111" s="70" t="s">
        <v>83</v>
      </c>
      <c r="C111" s="31">
        <f>'[2]Лист1_Базовые цены'!N50</f>
        <v>402797.20383026853</v>
      </c>
      <c r="D111" s="31">
        <f>'[2]Лист1_Базовые цены'!O50</f>
        <v>428476.22809505119</v>
      </c>
      <c r="E111" s="31">
        <f>'[2]Лист1_Базовые цены'!P50</f>
        <v>436677.12637964013</v>
      </c>
      <c r="F111" s="31">
        <f>'[2]Лист1_Базовые цены'!Q50</f>
        <v>447153.76231730857</v>
      </c>
      <c r="G111" s="31">
        <f>'[2]Лист1_Базовые цены'!R50</f>
        <v>457529.68523109832</v>
      </c>
      <c r="H111" s="31">
        <f>'[2]Лист1_Базовые цены'!S50</f>
        <v>448741.52737076621</v>
      </c>
      <c r="I111" s="31">
        <f>'[2]Лист1_Базовые цены'!T50</f>
        <v>448004.87614458398</v>
      </c>
      <c r="J111" s="31">
        <f>'[2]Лист1_Базовые цены'!U50</f>
        <v>450161.95179066801</v>
      </c>
      <c r="K111" s="31">
        <f>'[2]Лист1_Базовые цены'!V50</f>
        <v>454641.94515544263</v>
      </c>
      <c r="L111" s="31">
        <f>'[2]Лист1_Базовые цены'!W50</f>
        <v>460110.86977817299</v>
      </c>
      <c r="M111" s="31">
        <f>'[2]Лист1_Базовые цены'!X50</f>
        <v>466619.0478086439</v>
      </c>
      <c r="N111" s="31">
        <f>'[2]Лист1_Базовые цены'!Y50</f>
        <v>473635.10659349564</v>
      </c>
      <c r="O111" s="31">
        <f>'[2]Лист1_Базовые цены'!Z50</f>
        <v>480788.06070741499</v>
      </c>
      <c r="P111" s="31">
        <f>'[2]Лист1_Базовые цены'!AA50</f>
        <v>488110.67340766138</v>
      </c>
      <c r="Q111" s="31">
        <f>'[2]Лист1_Базовые цены'!AB50</f>
        <v>495900.12362655776</v>
      </c>
      <c r="R111" s="31">
        <f>'[2]Лист1_Базовые цены'!AC50</f>
        <v>504211.54451874102</v>
      </c>
      <c r="S111" s="31">
        <f>'[2]Лист1_Базовые цены'!AD50</f>
        <v>517163.62473297346</v>
      </c>
      <c r="T111" s="31">
        <f>'[2]Лист1_Базовые цены'!AE50</f>
        <v>530403.87741590303</v>
      </c>
    </row>
    <row r="113" spans="1:27" x14ac:dyDescent="0.25">
      <c r="A113" s="46" t="s">
        <v>73</v>
      </c>
    </row>
    <row r="114" spans="1:27" x14ac:dyDescent="0.25">
      <c r="A114" s="47"/>
      <c r="B114" s="48"/>
      <c r="C114" s="48"/>
      <c r="D114" s="48"/>
      <c r="E114" s="48"/>
      <c r="F114" s="48"/>
      <c r="G114" s="48"/>
      <c r="H114" s="48"/>
      <c r="I114" s="48"/>
      <c r="J114" s="48"/>
    </row>
    <row r="115" spans="1:27" s="48" customFormat="1" x14ac:dyDescent="0.25">
      <c r="B115" s="48">
        <v>2006</v>
      </c>
      <c r="C115" s="48">
        <v>2007</v>
      </c>
      <c r="D115" s="48">
        <v>2008</v>
      </c>
      <c r="E115" s="48">
        <v>2009</v>
      </c>
      <c r="F115" s="48">
        <v>2010</v>
      </c>
      <c r="G115" s="48">
        <v>2011</v>
      </c>
      <c r="H115" s="48">
        <v>2012</v>
      </c>
      <c r="I115" s="48">
        <v>2013</v>
      </c>
      <c r="J115" s="48">
        <v>2014</v>
      </c>
      <c r="K115" s="48">
        <v>2015</v>
      </c>
      <c r="L115" s="48">
        <v>2016</v>
      </c>
      <c r="M115" s="48">
        <v>2017</v>
      </c>
      <c r="N115" s="48">
        <v>2018</v>
      </c>
      <c r="O115" s="48">
        <v>2019</v>
      </c>
      <c r="P115" s="48">
        <v>2020</v>
      </c>
      <c r="Q115" s="48">
        <v>2021</v>
      </c>
      <c r="R115" s="48">
        <v>2022</v>
      </c>
      <c r="S115" s="48">
        <v>2023</v>
      </c>
      <c r="T115" s="48">
        <v>2024</v>
      </c>
      <c r="U115" s="48">
        <v>2025</v>
      </c>
      <c r="V115" s="48">
        <v>2026</v>
      </c>
      <c r="W115" s="48">
        <v>2027</v>
      </c>
      <c r="X115" s="48">
        <v>2028</v>
      </c>
      <c r="Y115" s="48">
        <v>2029</v>
      </c>
      <c r="Z115" s="50">
        <v>2030</v>
      </c>
      <c r="AA115" s="50">
        <v>2031</v>
      </c>
    </row>
    <row r="116" spans="1:27" x14ac:dyDescent="0.25">
      <c r="A116" s="48" t="s">
        <v>64</v>
      </c>
      <c r="B116" s="52">
        <f>[5]Поликлиники!B87</f>
        <v>2.280067657794E-2</v>
      </c>
      <c r="C116" s="52">
        <f>[5]Поликлиники!C87</f>
        <v>2.3922518159806297E-2</v>
      </c>
      <c r="D116" s="52">
        <f>[5]Поликлиники!D87</f>
        <v>2.5511966888608961E-2</v>
      </c>
      <c r="E116" s="52">
        <f>[5]Поликлиники!E87</f>
        <v>2.4106563288856835E-2</v>
      </c>
      <c r="F116" s="52">
        <f>[5]Поликлиники!F87</f>
        <v>2.4706943192064925E-2</v>
      </c>
      <c r="G116" s="52">
        <f>[5]Поликлиники!G87</f>
        <v>2.57204845416742E-2</v>
      </c>
      <c r="H116" s="52">
        <f>[5]Поликлиники!H87</f>
        <v>2.592323085319265E-2</v>
      </c>
      <c r="I116" s="52">
        <f>[5]Поликлиники!I87</f>
        <v>2.4543462381300219E-2</v>
      </c>
      <c r="Z116" s="51"/>
      <c r="AA116" s="51"/>
    </row>
    <row r="117" spans="1:27" x14ac:dyDescent="0.25">
      <c r="A117" s="48" t="s">
        <v>65</v>
      </c>
      <c r="B117" s="52">
        <f>'[2]распределение '!C73</f>
        <v>2.2583805298888007E-2</v>
      </c>
      <c r="C117" s="52">
        <f>'[2]распределение '!D73</f>
        <v>2.3843619679732732E-2</v>
      </c>
      <c r="D117" s="52">
        <f>'[2]распределение '!E73</f>
        <v>2.5326237434378732E-2</v>
      </c>
      <c r="E117" s="52">
        <f>'[2]распределение '!F73</f>
        <v>2.4315733517752725E-2</v>
      </c>
      <c r="F117" s="52">
        <f>'[2]распределение '!G73</f>
        <v>2.4834910401598881E-2</v>
      </c>
      <c r="G117" s="52">
        <f>'[2]распределение '!H73</f>
        <v>2.5870640713724392E-2</v>
      </c>
      <c r="H117" s="52">
        <f>'[2]распределение '!I73</f>
        <v>2.5938267663623959E-2</v>
      </c>
      <c r="I117" s="52">
        <f>'[2]распределение '!J73</f>
        <v>2.4799407265647173E-2</v>
      </c>
      <c r="J117" s="52">
        <f>'[2]распределение '!K73</f>
        <v>2.4421170295693906E-2</v>
      </c>
      <c r="K117" s="52">
        <f>'[2]распределение '!L73</f>
        <v>2.6137975556908121E-2</v>
      </c>
      <c r="L117" s="52">
        <f>'[2]распределение '!M73</f>
        <v>2.6855971372257838E-2</v>
      </c>
      <c r="M117" s="52">
        <f>'[2]распределение '!N73</f>
        <v>2.7737169008397188E-2</v>
      </c>
      <c r="N117" s="52">
        <f>'[2]распределение '!O73</f>
        <v>3.2458839318551536E-2</v>
      </c>
      <c r="O117" s="52">
        <f>'[2]распределение '!P73</f>
        <v>3.2172649332450065E-2</v>
      </c>
      <c r="P117" s="52">
        <f>'[2]распределение '!Q73</f>
        <v>3.2437981370968254E-2</v>
      </c>
      <c r="Q117" s="52">
        <f>'[2]распределение '!R73</f>
        <v>3.2902503909831536E-2</v>
      </c>
      <c r="R117" s="52">
        <f>'[2]распределение '!S73</f>
        <v>3.3583520717443541E-2</v>
      </c>
      <c r="S117" s="52">
        <f>'[2]распределение '!T73</f>
        <v>3.439354651758858E-2</v>
      </c>
      <c r="T117" s="52">
        <f>'[2]распределение '!U73</f>
        <v>3.5351627579331905E-2</v>
      </c>
      <c r="U117" s="52">
        <f>'[2]распределение '!V73</f>
        <v>3.643971967193995E-2</v>
      </c>
      <c r="V117" s="52">
        <f>'[2]распределение '!W73</f>
        <v>3.7580720581558681E-2</v>
      </c>
      <c r="W117" s="52">
        <f>'[2]распределение '!X73</f>
        <v>3.8504789636588106E-2</v>
      </c>
      <c r="X117" s="52">
        <f>'[2]распределение '!Y73</f>
        <v>3.9417364148994383E-2</v>
      </c>
      <c r="Y117" s="52">
        <f>'[2]распределение '!Z73</f>
        <v>4.0389828582751898E-2</v>
      </c>
      <c r="Z117" s="52">
        <f>'[2]распределение '!AA73</f>
        <v>4.1175463804853193E-2</v>
      </c>
      <c r="AA117" s="52">
        <f>'[2]распределение '!AB73</f>
        <v>4.2026181867828076E-2</v>
      </c>
    </row>
    <row r="118" spans="1:27" x14ac:dyDescent="0.25">
      <c r="A118" s="48" t="s">
        <v>76</v>
      </c>
      <c r="Z118" s="54">
        <f>P105</f>
        <v>0.05</v>
      </c>
    </row>
    <row r="121" spans="1:27" ht="21" x14ac:dyDescent="0.35">
      <c r="A121" s="45" t="s">
        <v>37</v>
      </c>
      <c r="B121" s="45"/>
      <c r="C121" s="45"/>
    </row>
    <row r="122" spans="1:27" ht="15.75" x14ac:dyDescent="0.25">
      <c r="C122" s="43" t="s">
        <v>62</v>
      </c>
      <c r="F122" s="44">
        <f>F104</f>
        <v>1</v>
      </c>
      <c r="H122" s="43" t="s">
        <v>70</v>
      </c>
      <c r="K122" s="44">
        <f>K104</f>
        <v>1</v>
      </c>
      <c r="P122">
        <v>2030</v>
      </c>
    </row>
    <row r="123" spans="1:27" x14ac:dyDescent="0.25">
      <c r="M123" t="s">
        <v>66</v>
      </c>
      <c r="P123" s="53">
        <f>K16</f>
        <v>0.3</v>
      </c>
    </row>
    <row r="124" spans="1:27" x14ac:dyDescent="0.25">
      <c r="P124" s="61"/>
    </row>
    <row r="125" spans="1:27" x14ac:dyDescent="0.25">
      <c r="B125" s="59"/>
      <c r="C125" s="24">
        <v>2014</v>
      </c>
      <c r="D125" s="24">
        <v>2015</v>
      </c>
      <c r="E125" s="24">
        <v>2016</v>
      </c>
      <c r="F125" s="24">
        <v>2017</v>
      </c>
      <c r="G125" s="24">
        <v>2018</v>
      </c>
      <c r="H125" s="24">
        <v>2019</v>
      </c>
      <c r="I125" s="24">
        <v>2020</v>
      </c>
      <c r="J125" s="24">
        <v>2021</v>
      </c>
      <c r="K125" s="24">
        <v>2022</v>
      </c>
      <c r="L125" s="24">
        <v>2023</v>
      </c>
      <c r="M125" s="24">
        <v>2024</v>
      </c>
      <c r="N125" s="24">
        <v>2025</v>
      </c>
      <c r="O125" s="24">
        <v>2026</v>
      </c>
      <c r="P125" s="4">
        <v>2027</v>
      </c>
      <c r="Q125" s="24">
        <v>2028</v>
      </c>
      <c r="R125" s="24">
        <v>2029</v>
      </c>
      <c r="S125" s="24">
        <v>2030</v>
      </c>
      <c r="T125" s="24">
        <v>2031</v>
      </c>
    </row>
    <row r="126" spans="1:27" x14ac:dyDescent="0.25">
      <c r="A126" s="43" t="s">
        <v>77</v>
      </c>
      <c r="C126" s="69">
        <f>C108</f>
        <v>0</v>
      </c>
      <c r="D126" s="69">
        <f t="shared" ref="D126:T126" si="11">D108</f>
        <v>0</v>
      </c>
      <c r="E126" s="69">
        <f t="shared" si="11"/>
        <v>0</v>
      </c>
      <c r="F126" s="69">
        <f t="shared" si="11"/>
        <v>0</v>
      </c>
      <c r="G126" s="69">
        <f t="shared" si="11"/>
        <v>0</v>
      </c>
      <c r="H126" s="69">
        <f t="shared" si="11"/>
        <v>0</v>
      </c>
      <c r="I126" s="69">
        <f t="shared" si="11"/>
        <v>0</v>
      </c>
      <c r="J126" s="69">
        <f t="shared" si="11"/>
        <v>0</v>
      </c>
      <c r="K126" s="69">
        <f t="shared" si="11"/>
        <v>0</v>
      </c>
      <c r="L126" s="69">
        <f t="shared" si="11"/>
        <v>0</v>
      </c>
      <c r="M126" s="69">
        <f t="shared" si="11"/>
        <v>0</v>
      </c>
      <c r="N126" s="69">
        <f t="shared" si="11"/>
        <v>0</v>
      </c>
      <c r="O126" s="69">
        <f t="shared" si="11"/>
        <v>0</v>
      </c>
      <c r="P126" s="69">
        <f t="shared" si="11"/>
        <v>0</v>
      </c>
      <c r="Q126" s="69">
        <f t="shared" si="11"/>
        <v>0</v>
      </c>
      <c r="R126" s="69">
        <f t="shared" si="11"/>
        <v>0</v>
      </c>
      <c r="S126" s="69">
        <f t="shared" si="11"/>
        <v>0</v>
      </c>
      <c r="T126" s="69">
        <f t="shared" si="11"/>
        <v>0</v>
      </c>
    </row>
    <row r="127" spans="1:27" x14ac:dyDescent="0.25">
      <c r="A127" s="43" t="s">
        <v>78</v>
      </c>
      <c r="C127" s="69">
        <f>C109</f>
        <v>0</v>
      </c>
      <c r="D127" s="69">
        <f t="shared" ref="D127:T127" si="12">D109</f>
        <v>0</v>
      </c>
      <c r="E127" s="69">
        <f t="shared" si="12"/>
        <v>0</v>
      </c>
      <c r="F127" s="69">
        <f t="shared" si="12"/>
        <v>0</v>
      </c>
      <c r="G127" s="69">
        <f t="shared" si="12"/>
        <v>0</v>
      </c>
      <c r="H127" s="69">
        <f t="shared" si="12"/>
        <v>0</v>
      </c>
      <c r="I127" s="69">
        <f t="shared" si="12"/>
        <v>0</v>
      </c>
      <c r="J127" s="69">
        <f t="shared" si="12"/>
        <v>0</v>
      </c>
      <c r="K127" s="69">
        <f t="shared" si="12"/>
        <v>0</v>
      </c>
      <c r="L127" s="69">
        <f t="shared" si="12"/>
        <v>0</v>
      </c>
      <c r="M127" s="69">
        <f t="shared" si="12"/>
        <v>0</v>
      </c>
      <c r="N127" s="69">
        <f t="shared" si="12"/>
        <v>0</v>
      </c>
      <c r="O127" s="69">
        <f t="shared" si="12"/>
        <v>0</v>
      </c>
      <c r="P127" s="69">
        <f t="shared" si="12"/>
        <v>0</v>
      </c>
      <c r="Q127" s="69">
        <f t="shared" si="12"/>
        <v>0</v>
      </c>
      <c r="R127" s="69">
        <f t="shared" si="12"/>
        <v>0</v>
      </c>
      <c r="S127" s="69">
        <f t="shared" si="12"/>
        <v>0</v>
      </c>
      <c r="T127" s="69">
        <f t="shared" si="12"/>
        <v>0</v>
      </c>
    </row>
    <row r="128" spans="1:27" x14ac:dyDescent="0.25">
      <c r="B128" t="s">
        <v>82</v>
      </c>
      <c r="C128" s="31">
        <f>'[2]Лист1_Базовые цены'!N60</f>
        <v>263222.27627401927</v>
      </c>
      <c r="D128" s="31">
        <f>'[2]Лист1_Базовые цены'!O60</f>
        <v>265829.07879680238</v>
      </c>
      <c r="E128" s="31">
        <f>'[2]Лист1_Базовые цены'!P60</f>
        <v>282675.03226969432</v>
      </c>
      <c r="F128" s="31">
        <f>'[2]Лист1_Базовые цены'!Q60</f>
        <v>282478.81169790484</v>
      </c>
      <c r="G128" s="31">
        <f>'[2]Лист1_Базовые цены'!R60</f>
        <v>283134.56963582721</v>
      </c>
      <c r="H128" s="31">
        <f>'[2]Лист1_Базовые цены'!S60</f>
        <v>295476.51808049605</v>
      </c>
      <c r="I128" s="31">
        <f>'[2]Лист1_Базовые цены'!T60</f>
        <v>296854.24599263322</v>
      </c>
      <c r="J128" s="31">
        <f>'[2]Лист1_Базовые цены'!U60</f>
        <v>299590.24262507283</v>
      </c>
      <c r="K128" s="31">
        <f>'[2]Лист1_Базовые цены'!V60</f>
        <v>302066.13210388727</v>
      </c>
      <c r="L128" s="31">
        <f>'[2]Лист1_Базовые цены'!W60</f>
        <v>300065.81181004603</v>
      </c>
      <c r="M128" s="31">
        <f>'[2]Лист1_Базовые цены'!X60</f>
        <v>302875.74137228797</v>
      </c>
      <c r="N128" s="31">
        <f>'[2]Лист1_Базовые цены'!Y60</f>
        <v>305717.08838831831</v>
      </c>
      <c r="O128" s="31">
        <f>'[2]Лист1_Базовые цены'!Z60</f>
        <v>304075.77730836638</v>
      </c>
      <c r="P128" s="31">
        <f>'[2]Лист1_Базовые цены'!AA60</f>
        <v>307079.83112894971</v>
      </c>
      <c r="Q128" s="31">
        <f>'[2]Лист1_Базовые цены'!AB60</f>
        <v>309970.52615081961</v>
      </c>
      <c r="R128" s="31">
        <f>'[2]Лист1_Базовые цены'!AC60</f>
        <v>308352.17872186174</v>
      </c>
      <c r="S128" s="31">
        <f>'[2]Лист1_Базовые цены'!AD60</f>
        <v>314025.32572925824</v>
      </c>
      <c r="T128" s="31">
        <f>'[2]Лист1_Базовые цены'!AE60</f>
        <v>319517.25416150357</v>
      </c>
    </row>
    <row r="129" spans="1:27" ht="45" x14ac:dyDescent="0.25">
      <c r="B129" s="70" t="s">
        <v>83</v>
      </c>
      <c r="C129" s="31">
        <f>'[2]Лист1_Базовые цены'!N62</f>
        <v>150261.4462069982</v>
      </c>
      <c r="D129" s="31">
        <f>'[2]Лист1_Базовые цены'!O62</f>
        <v>151749.54942756944</v>
      </c>
      <c r="E129" s="31">
        <f>'[2]Лист1_Базовые цены'!P62</f>
        <v>161366.12659346787</v>
      </c>
      <c r="F129" s="31">
        <f>'[2]Лист1_Базовые цены'!Q62</f>
        <v>161254.11332730361</v>
      </c>
      <c r="G129" s="31">
        <f>'[2]Лист1_Базовые цены'!R62</f>
        <v>161628.45526184168</v>
      </c>
      <c r="H129" s="31">
        <f>'[2]Лист1_Базовые цены'!S62</f>
        <v>168673.90387872682</v>
      </c>
      <c r="I129" s="31">
        <f>'[2]Лист1_Базовые цены'!T62</f>
        <v>169460.3851427288</v>
      </c>
      <c r="J129" s="31">
        <f>'[2]Лист1_Базовые цены'!U62</f>
        <v>171022.23931642302</v>
      </c>
      <c r="K129" s="31">
        <f>'[2]Лист1_Базовые цены'!V62</f>
        <v>172435.61032362471</v>
      </c>
      <c r="L129" s="31">
        <f>'[2]Лист1_Базовые цены'!W62</f>
        <v>171293.71981008441</v>
      </c>
      <c r="M129" s="31">
        <f>'[2]Лист1_Базовые цены'!X62</f>
        <v>172897.77888038411</v>
      </c>
      <c r="N129" s="31">
        <f>'[2]Лист1_Базовые цены'!Y62</f>
        <v>174519.77272470522</v>
      </c>
      <c r="O129" s="31">
        <f>'[2]Лист1_Базовые цены'!Z62</f>
        <v>173582.82399817574</v>
      </c>
      <c r="P129" s="31">
        <f>'[2]Лист1_Базовые цены'!AA62</f>
        <v>175297.6996460658</v>
      </c>
      <c r="Q129" s="31">
        <f>'[2]Лист1_Базовые цены'!AB62</f>
        <v>176947.86398883353</v>
      </c>
      <c r="R129" s="31">
        <f>'[2]Лист1_Базовые цены'!AC62</f>
        <v>176024.02415056908</v>
      </c>
      <c r="S129" s="31">
        <f>'[2]Лист1_Базовые цены'!AD62</f>
        <v>179363.17697909469</v>
      </c>
      <c r="T129" s="31">
        <f>'[2]Лист1_Базовые цены'!AE62</f>
        <v>182602.45722493212</v>
      </c>
    </row>
    <row r="131" spans="1:27" x14ac:dyDescent="0.25">
      <c r="A131" s="46" t="s">
        <v>75</v>
      </c>
    </row>
    <row r="132" spans="1:27" x14ac:dyDescent="0.25">
      <c r="A132" s="47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27" s="48" customFormat="1" x14ac:dyDescent="0.25">
      <c r="B133" s="48">
        <v>2006</v>
      </c>
      <c r="C133" s="48">
        <v>2007</v>
      </c>
      <c r="D133" s="48">
        <v>2008</v>
      </c>
      <c r="E133" s="48">
        <v>2009</v>
      </c>
      <c r="F133" s="48">
        <v>2010</v>
      </c>
      <c r="G133" s="48">
        <v>2011</v>
      </c>
      <c r="H133" s="48">
        <v>2012</v>
      </c>
      <c r="I133" s="48">
        <v>2013</v>
      </c>
      <c r="J133" s="48">
        <v>2014</v>
      </c>
      <c r="K133" s="48">
        <v>2015</v>
      </c>
      <c r="L133" s="48">
        <v>2016</v>
      </c>
      <c r="M133" s="48">
        <v>2017</v>
      </c>
      <c r="N133" s="48">
        <v>2018</v>
      </c>
      <c r="O133" s="48">
        <v>2019</v>
      </c>
      <c r="P133" s="48">
        <v>2020</v>
      </c>
      <c r="Q133" s="48">
        <v>2021</v>
      </c>
      <c r="R133" s="48">
        <v>2022</v>
      </c>
      <c r="S133" s="48">
        <v>2023</v>
      </c>
      <c r="T133" s="48">
        <v>2024</v>
      </c>
      <c r="U133" s="48">
        <v>2025</v>
      </c>
      <c r="V133" s="48">
        <v>2026</v>
      </c>
      <c r="W133" s="48">
        <v>2027</v>
      </c>
      <c r="X133" s="48">
        <v>2028</v>
      </c>
      <c r="Y133" s="48">
        <v>2029</v>
      </c>
      <c r="Z133" s="50">
        <v>2030</v>
      </c>
      <c r="AA133" s="50">
        <v>2031</v>
      </c>
    </row>
    <row r="134" spans="1:27" x14ac:dyDescent="0.25">
      <c r="A134" s="48" t="s">
        <v>64</v>
      </c>
      <c r="B134" s="52">
        <f>[5]Культура!B88</f>
        <v>0.11172438351286389</v>
      </c>
      <c r="C134" s="52">
        <f>[5]Культура!C88</f>
        <v>0.11613308223477717</v>
      </c>
      <c r="D134" s="52">
        <f>[5]Культура!D88</f>
        <v>0.11966888608961669</v>
      </c>
      <c r="E134" s="52">
        <f>[5]Культура!E88</f>
        <v>0.12170934006491164</v>
      </c>
      <c r="F134" s="52">
        <f>[5]Культура!F88</f>
        <v>0.12488728584310189</v>
      </c>
      <c r="G134" s="52">
        <f>[5]Культура!G88</f>
        <v>0.13146356897486891</v>
      </c>
      <c r="H134" s="52">
        <f>[5]Культура!H88</f>
        <v>0.13889053119883574</v>
      </c>
      <c r="I134" s="52">
        <f>[5]Культура!I88</f>
        <v>0.14639432295471147</v>
      </c>
      <c r="Z134" s="51"/>
      <c r="AA134" s="51"/>
    </row>
    <row r="135" spans="1:27" x14ac:dyDescent="0.25">
      <c r="A135" s="48" t="s">
        <v>65</v>
      </c>
      <c r="B135" s="52">
        <f>'[2]распределение '!C74</f>
        <v>0.11066170408443091</v>
      </c>
      <c r="C135" s="52">
        <f>'[2]распределение '!D74</f>
        <v>0.11403509551744952</v>
      </c>
      <c r="D135" s="52">
        <f>'[2]распределение '!E74</f>
        <v>0.11770214124059099</v>
      </c>
      <c r="E135" s="52">
        <f>'[2]распределение '!F74</f>
        <v>0.11939298298171869</v>
      </c>
      <c r="F135" s="52">
        <f>'[2]распределение '!G74</f>
        <v>0.12296550802357652</v>
      </c>
      <c r="G135" s="52">
        <f>'[2]распределение '!H74</f>
        <v>0.12984269888369804</v>
      </c>
      <c r="H135" s="52">
        <f>'[2]распределение '!I74</f>
        <v>0.13570624996252581</v>
      </c>
      <c r="I135" s="52">
        <f>'[2]распределение '!J74</f>
        <v>0.14220015778664455</v>
      </c>
      <c r="J135" s="52">
        <f>'[2]распределение '!K74</f>
        <v>0.14595432283940771</v>
      </c>
      <c r="K135" s="52">
        <f>'[2]распределение '!L74</f>
        <v>0.14830711899500268</v>
      </c>
      <c r="L135" s="52">
        <f>'[2]распределение '!M74</f>
        <v>0.15899452473942347</v>
      </c>
      <c r="M135" s="52">
        <f>'[2]распределение '!N74</f>
        <v>0.16025272310214819</v>
      </c>
      <c r="N135" s="52">
        <f>'[2]распределение '!O74</f>
        <v>0.16690499280239468</v>
      </c>
      <c r="O135" s="52">
        <f>'[2]распределение '!P74</f>
        <v>0.17573638679241899</v>
      </c>
      <c r="P135" s="52">
        <f>'[2]распределение '!Q74</f>
        <v>0.17857224278280762</v>
      </c>
      <c r="Q135" s="52">
        <f>'[2]распределение '!R74</f>
        <v>0.18230441992866184</v>
      </c>
      <c r="R135" s="52">
        <f>'[2]распределение '!S74</f>
        <v>0.18625761530219337</v>
      </c>
      <c r="S135" s="52">
        <f>'[2]распределение '!T74</f>
        <v>0.18782536746838971</v>
      </c>
      <c r="T135" s="52">
        <f>'[2]распределение '!U74</f>
        <v>0.19270360020249278</v>
      </c>
      <c r="U135" s="52">
        <f>'[2]распределение '!V74</f>
        <v>0.19809977253571717</v>
      </c>
      <c r="V135" s="52">
        <f>'[2]распределение '!W74</f>
        <v>0.20081139737933829</v>
      </c>
      <c r="W135" s="52">
        <f>'[2]распределение '!X74</f>
        <v>0.20521917259008246</v>
      </c>
      <c r="X135" s="52">
        <f>'[2]распределение '!Y74</f>
        <v>0.20929264310797771</v>
      </c>
      <c r="Y135" s="52">
        <f>'[2]распределение '!Z74</f>
        <v>0.21044617831926221</v>
      </c>
      <c r="Z135" s="52">
        <f>'[2]распределение '!AA74</f>
        <v>0.21356747528088457</v>
      </c>
      <c r="AA135" s="52">
        <f>'[2]распределение '!AB74</f>
        <v>0.21679964009751851</v>
      </c>
    </row>
    <row r="136" spans="1:27" x14ac:dyDescent="0.25">
      <c r="A136" s="48" t="s">
        <v>76</v>
      </c>
      <c r="Z136" s="54">
        <f>P123</f>
        <v>0.3</v>
      </c>
    </row>
    <row r="141" spans="1:27" ht="21" x14ac:dyDescent="0.35">
      <c r="A141" s="45" t="s">
        <v>74</v>
      </c>
      <c r="B141" s="45"/>
      <c r="C141" s="45"/>
    </row>
    <row r="142" spans="1:27" ht="15.75" x14ac:dyDescent="0.25">
      <c r="C142" s="43" t="s">
        <v>62</v>
      </c>
      <c r="F142" s="44">
        <f>F122</f>
        <v>1</v>
      </c>
      <c r="H142" s="43" t="s">
        <v>70</v>
      </c>
      <c r="K142" s="44">
        <f>K122</f>
        <v>1</v>
      </c>
      <c r="P142">
        <v>2030</v>
      </c>
    </row>
    <row r="143" spans="1:27" x14ac:dyDescent="0.25">
      <c r="M143" t="s">
        <v>66</v>
      </c>
      <c r="P143" s="53">
        <f>K17</f>
        <v>0.3</v>
      </c>
    </row>
    <row r="145" spans="1:27" x14ac:dyDescent="0.25">
      <c r="B145" s="59"/>
      <c r="C145" s="24">
        <v>2014</v>
      </c>
      <c r="D145" s="24">
        <v>2015</v>
      </c>
      <c r="E145" s="24">
        <v>2016</v>
      </c>
      <c r="F145" s="24">
        <v>2017</v>
      </c>
      <c r="G145" s="24">
        <v>2018</v>
      </c>
      <c r="H145" s="24">
        <v>2019</v>
      </c>
      <c r="I145" s="24">
        <v>2020</v>
      </c>
      <c r="J145" s="24">
        <v>2021</v>
      </c>
      <c r="K145" s="24">
        <v>2022</v>
      </c>
      <c r="L145" s="24">
        <v>2023</v>
      </c>
      <c r="M145" s="24">
        <v>2024</v>
      </c>
      <c r="N145" s="24">
        <v>2025</v>
      </c>
      <c r="O145" s="24">
        <v>2026</v>
      </c>
      <c r="P145" s="4">
        <v>2027</v>
      </c>
      <c r="Q145" s="24">
        <v>2028</v>
      </c>
      <c r="R145" s="24">
        <v>2029</v>
      </c>
      <c r="S145" s="24">
        <v>2030</v>
      </c>
      <c r="T145" s="24">
        <v>2031</v>
      </c>
    </row>
    <row r="146" spans="1:27" x14ac:dyDescent="0.25">
      <c r="A146" s="43" t="s">
        <v>77</v>
      </c>
      <c r="C146" s="69">
        <f>C126</f>
        <v>0</v>
      </c>
      <c r="D146" s="69">
        <f t="shared" ref="D146:T146" si="13">D126</f>
        <v>0</v>
      </c>
      <c r="E146" s="69">
        <f t="shared" si="13"/>
        <v>0</v>
      </c>
      <c r="F146" s="69">
        <f t="shared" si="13"/>
        <v>0</v>
      </c>
      <c r="G146" s="69">
        <f t="shared" si="13"/>
        <v>0</v>
      </c>
      <c r="H146" s="69">
        <f t="shared" si="13"/>
        <v>0</v>
      </c>
      <c r="I146" s="69">
        <f t="shared" si="13"/>
        <v>0</v>
      </c>
      <c r="J146" s="69">
        <f t="shared" si="13"/>
        <v>0</v>
      </c>
      <c r="K146" s="69">
        <f t="shared" si="13"/>
        <v>0</v>
      </c>
      <c r="L146" s="69">
        <f t="shared" si="13"/>
        <v>0</v>
      </c>
      <c r="M146" s="69">
        <f t="shared" si="13"/>
        <v>0</v>
      </c>
      <c r="N146" s="69">
        <f t="shared" si="13"/>
        <v>0</v>
      </c>
      <c r="O146" s="69">
        <f t="shared" si="13"/>
        <v>0</v>
      </c>
      <c r="P146" s="69">
        <f t="shared" si="13"/>
        <v>0</v>
      </c>
      <c r="Q146" s="69">
        <f t="shared" si="13"/>
        <v>0</v>
      </c>
      <c r="R146" s="69">
        <f t="shared" si="13"/>
        <v>0</v>
      </c>
      <c r="S146" s="69">
        <f t="shared" si="13"/>
        <v>0</v>
      </c>
      <c r="T146" s="69">
        <f t="shared" si="13"/>
        <v>0</v>
      </c>
    </row>
    <row r="147" spans="1:27" x14ac:dyDescent="0.25">
      <c r="A147" s="43" t="s">
        <v>78</v>
      </c>
      <c r="C147" s="69">
        <f>C127</f>
        <v>0</v>
      </c>
      <c r="D147" s="69">
        <f t="shared" ref="D147:T147" si="14">D127</f>
        <v>0</v>
      </c>
      <c r="E147" s="69">
        <f t="shared" si="14"/>
        <v>0</v>
      </c>
      <c r="F147" s="69">
        <f t="shared" si="14"/>
        <v>0</v>
      </c>
      <c r="G147" s="69">
        <f t="shared" si="14"/>
        <v>0</v>
      </c>
      <c r="H147" s="69">
        <f t="shared" si="14"/>
        <v>0</v>
      </c>
      <c r="I147" s="69">
        <f t="shared" si="14"/>
        <v>0</v>
      </c>
      <c r="J147" s="69">
        <f t="shared" si="14"/>
        <v>0</v>
      </c>
      <c r="K147" s="69">
        <f t="shared" si="14"/>
        <v>0</v>
      </c>
      <c r="L147" s="69">
        <f t="shared" si="14"/>
        <v>0</v>
      </c>
      <c r="M147" s="69">
        <f t="shared" si="14"/>
        <v>0</v>
      </c>
      <c r="N147" s="69">
        <f t="shared" si="14"/>
        <v>0</v>
      </c>
      <c r="O147" s="69">
        <f t="shared" si="14"/>
        <v>0</v>
      </c>
      <c r="P147" s="69">
        <f t="shared" si="14"/>
        <v>0</v>
      </c>
      <c r="Q147" s="69">
        <f t="shared" si="14"/>
        <v>0</v>
      </c>
      <c r="R147" s="69">
        <f t="shared" si="14"/>
        <v>0</v>
      </c>
      <c r="S147" s="69">
        <f t="shared" si="14"/>
        <v>0</v>
      </c>
      <c r="T147" s="69">
        <f t="shared" si="14"/>
        <v>0</v>
      </c>
    </row>
    <row r="148" spans="1:27" x14ac:dyDescent="0.25">
      <c r="B148" t="s">
        <v>82</v>
      </c>
      <c r="C148" s="31">
        <f>'[2]Лист1_Базовые цены'!N71</f>
        <v>310936.14723354991</v>
      </c>
      <c r="D148" s="31">
        <f>'[2]Лист1_Базовые цены'!O71</f>
        <v>317450.76879158954</v>
      </c>
      <c r="E148" s="31">
        <f>'[2]Лист1_Базовые цены'!P71</f>
        <v>323597.30545908131</v>
      </c>
      <c r="F148" s="31">
        <f>'[2]Лист1_Базовые цены'!Q71</f>
        <v>328177.15021865314</v>
      </c>
      <c r="G148" s="31">
        <f>'[2]Лист1_Базовые цены'!R71</f>
        <v>345676.97181924013</v>
      </c>
      <c r="H148" s="31">
        <f>'[2]Лист1_Базовые цены'!S71</f>
        <v>347044.68828270677</v>
      </c>
      <c r="I148" s="31">
        <f>'[2]Лист1_Базовые цены'!T71</f>
        <v>350053.16877033922</v>
      </c>
      <c r="J148" s="31">
        <f>'[2]Лист1_Базовые цены'!U71</f>
        <v>346945.34891506954</v>
      </c>
      <c r="K148" s="31">
        <f>'[2]Лист1_Базовые цены'!V71</f>
        <v>344518.0122310404</v>
      </c>
      <c r="L148" s="31">
        <f>'[2]Лист1_Базовые цены'!W71</f>
        <v>351738.16683430609</v>
      </c>
      <c r="M148" s="31">
        <f>'[2]Лист1_Базовые цены'!X71</f>
        <v>348954.55323732807</v>
      </c>
      <c r="N148" s="31">
        <f>'[2]Лист1_Базовые цены'!Y71</f>
        <v>346893.10825750971</v>
      </c>
      <c r="O148" s="31">
        <f>'[2]Лист1_Базовые цены'!Z71</f>
        <v>354784.37748621753</v>
      </c>
      <c r="P148" s="31">
        <f>'[2]Лист1_Базовые цены'!AA71</f>
        <v>352347.21942291514</v>
      </c>
      <c r="Q148" s="31">
        <f>'[2]Лист1_Базовые цены'!AB71</f>
        <v>350444.56427695247</v>
      </c>
      <c r="R148" s="31">
        <f>'[2]Лист1_Базовые цены'!AC71</f>
        <v>358334.39954639971</v>
      </c>
      <c r="S148" s="31">
        <f>'[2]Лист1_Базовые цены'!AD71</f>
        <v>359212.99035697733</v>
      </c>
      <c r="T148" s="31">
        <f>'[2]Лист1_Базовые цены'!AE71</f>
        <v>360207.57196861278</v>
      </c>
    </row>
    <row r="149" spans="1:27" ht="45" x14ac:dyDescent="0.25">
      <c r="B149" s="70" t="s">
        <v>83</v>
      </c>
      <c r="C149" s="31">
        <f>'[2]Лист1_Базовые цены'!N73</f>
        <v>33210.674505214498</v>
      </c>
      <c r="D149" s="31">
        <f>'[2]Лист1_Базовые цены'!O73</f>
        <v>33906.492530920586</v>
      </c>
      <c r="E149" s="31">
        <f>'[2]Лист1_Базовые цены'!P73</f>
        <v>34562.995901193288</v>
      </c>
      <c r="F149" s="31">
        <f>'[2]Лист1_Базовые цены'!Q73</f>
        <v>35052.163001730834</v>
      </c>
      <c r="G149" s="31">
        <f>'[2]Лист1_Базовые цены'!R73</f>
        <v>36921.295568810223</v>
      </c>
      <c r="H149" s="31">
        <f>'[2]Лист1_Базовые цены'!S73</f>
        <v>37067.379537135377</v>
      </c>
      <c r="I149" s="31">
        <f>'[2]Лист1_Базовые цены'!T73</f>
        <v>37388.711318978705</v>
      </c>
      <c r="J149" s="31">
        <f>'[2]Лист1_Базовые цены'!U73</f>
        <v>37056.769231985905</v>
      </c>
      <c r="K149" s="31">
        <f>'[2]Лист1_Базовые цены'!V73</f>
        <v>36797.508643453199</v>
      </c>
      <c r="L149" s="31">
        <f>'[2]Лист1_Базовые цены'!W73</f>
        <v>37568.683711195568</v>
      </c>
      <c r="M149" s="31">
        <f>'[2]Лист1_Базовые цены'!X73</f>
        <v>37271.369661542507</v>
      </c>
      <c r="N149" s="31">
        <f>'[2]Лист1_Базовые цены'!Y73</f>
        <v>37051.189477140426</v>
      </c>
      <c r="O149" s="31">
        <f>'[2]Лист1_Базовые цены'!Z73</f>
        <v>37894.045401481642</v>
      </c>
      <c r="P149" s="31">
        <f>'[2]Лист1_Базовые цены'!AA73</f>
        <v>37633.735804549193</v>
      </c>
      <c r="Q149" s="31">
        <f>'[2]Лист1_Базовые цены'!AB73</f>
        <v>37430.515750173276</v>
      </c>
      <c r="R149" s="31">
        <f>'[2]Лист1_Базовые цены'!AC73</f>
        <v>38273.218515241504</v>
      </c>
      <c r="S149" s="31">
        <f>'[2]Лист1_Базовые цены'!AD73</f>
        <v>38388.581910762994</v>
      </c>
      <c r="T149" s="31">
        <f>'[2]Лист1_Базовые цены'!AE73</f>
        <v>38516.465416232197</v>
      </c>
    </row>
    <row r="150" spans="1:27" x14ac:dyDescent="0.25">
      <c r="A150" s="43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2" spans="1:27" x14ac:dyDescent="0.25">
      <c r="A152" s="46" t="s">
        <v>75</v>
      </c>
    </row>
    <row r="153" spans="1:27" x14ac:dyDescent="0.25">
      <c r="A153" s="47"/>
      <c r="B153" s="48"/>
      <c r="C153" s="48"/>
      <c r="D153" s="48"/>
      <c r="E153" s="48"/>
      <c r="F153" s="48"/>
      <c r="G153" s="48"/>
      <c r="H153" s="48"/>
      <c r="I153" s="48"/>
      <c r="J153" s="48"/>
    </row>
    <row r="154" spans="1:27" s="48" customFormat="1" x14ac:dyDescent="0.25">
      <c r="B154" s="48">
        <v>2006</v>
      </c>
      <c r="C154" s="48">
        <v>2007</v>
      </c>
      <c r="D154" s="48">
        <v>2008</v>
      </c>
      <c r="E154" s="48">
        <v>2009</v>
      </c>
      <c r="F154" s="48">
        <v>2010</v>
      </c>
      <c r="G154" s="48">
        <v>2011</v>
      </c>
      <c r="H154" s="48">
        <v>2012</v>
      </c>
      <c r="I154" s="48">
        <v>2013</v>
      </c>
      <c r="J154" s="48">
        <v>2014</v>
      </c>
      <c r="K154" s="48">
        <v>2015</v>
      </c>
      <c r="L154" s="48">
        <v>2016</v>
      </c>
      <c r="M154" s="48">
        <v>2017</v>
      </c>
      <c r="N154" s="48">
        <v>2018</v>
      </c>
      <c r="O154" s="48">
        <v>2019</v>
      </c>
      <c r="P154" s="48">
        <v>2020</v>
      </c>
      <c r="Q154" s="48">
        <v>2021</v>
      </c>
      <c r="R154" s="48">
        <v>2022</v>
      </c>
      <c r="S154" s="48">
        <v>2023</v>
      </c>
      <c r="T154" s="48">
        <v>2024</v>
      </c>
      <c r="U154" s="48">
        <v>2025</v>
      </c>
      <c r="V154" s="48">
        <v>2026</v>
      </c>
      <c r="W154" s="48">
        <v>2027</v>
      </c>
      <c r="X154" s="48">
        <v>2028</v>
      </c>
      <c r="Y154" s="48">
        <v>2029</v>
      </c>
      <c r="Z154" s="50">
        <v>2030</v>
      </c>
      <c r="AA154" s="50">
        <v>2031</v>
      </c>
    </row>
    <row r="155" spans="1:27" x14ac:dyDescent="0.25">
      <c r="A155" s="48" t="s">
        <v>64</v>
      </c>
      <c r="B155" s="52">
        <f>[5]Физкультура!B88</f>
        <v>0.11078742937853107</v>
      </c>
      <c r="C155" s="52">
        <f>[5]Физкультура!C88</f>
        <v>0.1152853200391703</v>
      </c>
      <c r="D155" s="52">
        <f>[5]Физкультура!D88</f>
        <v>0.11636893552147791</v>
      </c>
      <c r="E155" s="52">
        <f>[5]Физкультура!E88</f>
        <v>0.11779917221522404</v>
      </c>
      <c r="F155" s="52">
        <f>[5]Физкультура!F88</f>
        <v>0.12486476739992787</v>
      </c>
      <c r="G155" s="52">
        <f>[5]Физкультура!G88</f>
        <v>0.13200180342651038</v>
      </c>
      <c r="H155" s="52">
        <f>[5]Физкультура!H88</f>
        <v>0.13895272102693906</v>
      </c>
      <c r="I155" s="52">
        <f>[5]Физкультура!I88</f>
        <v>0.14680277878843004</v>
      </c>
      <c r="Z155" s="51"/>
      <c r="AA155" s="51"/>
    </row>
    <row r="156" spans="1:27" x14ac:dyDescent="0.25">
      <c r="A156" s="48" t="s">
        <v>65</v>
      </c>
      <c r="B156" s="52">
        <f>'[2]распределение '!C75</f>
        <v>0.11066170408443091</v>
      </c>
      <c r="C156" s="52">
        <f>'[2]распределение '!D75</f>
        <v>0.11403509551744952</v>
      </c>
      <c r="D156" s="52">
        <f>'[2]распределение '!E75</f>
        <v>0.11490744089610175</v>
      </c>
      <c r="E156" s="52">
        <f>'[2]распределение '!F75</f>
        <v>0.11574578273666118</v>
      </c>
      <c r="F156" s="52">
        <f>'[2]распределение '!G75</f>
        <v>0.12295285096011738</v>
      </c>
      <c r="G156" s="52">
        <f>'[2]распределение '!H75</f>
        <v>0.13074212728600801</v>
      </c>
      <c r="H156" s="52">
        <f>'[2]распределение '!I75</f>
        <v>0.13670117156827022</v>
      </c>
      <c r="I156" s="52">
        <f>'[2]распределение '!J75</f>
        <v>0.14299525085468226</v>
      </c>
      <c r="J156" s="52">
        <f>'[2]распределение '!K75</f>
        <v>0.15145129739515498</v>
      </c>
      <c r="K156" s="52">
        <f>'[2]распределение '!L75</f>
        <v>0.15557627128059229</v>
      </c>
      <c r="L156" s="52">
        <f>'[2]распределение '!M75</f>
        <v>0.1598847632885784</v>
      </c>
      <c r="M156" s="52">
        <f>'[2]распределение '!N75</f>
        <v>0.16354427391336557</v>
      </c>
      <c r="N156" s="52">
        <f>'[2]распределение '!O75</f>
        <v>0.1786554181989766</v>
      </c>
      <c r="O156" s="52">
        <f>'[2]распределение '!P75</f>
        <v>0.18116439111556193</v>
      </c>
      <c r="P156" s="52">
        <f>'[2]распределение '!Q75</f>
        <v>0.18480689025133892</v>
      </c>
      <c r="Q156" s="52">
        <f>'[2]распределение '!R75</f>
        <v>0.18537458563373888</v>
      </c>
      <c r="R156" s="52">
        <f>'[2]распределение '!S75</f>
        <v>0.18659980130872997</v>
      </c>
      <c r="S156" s="52">
        <f>'[2]распределение '!T75</f>
        <v>0.1932673334787964</v>
      </c>
      <c r="T156" s="52">
        <f>'[2]распределение '!U75</f>
        <v>0.19497486989866283</v>
      </c>
      <c r="U156" s="52">
        <f>'[2]распределение '!V75</f>
        <v>0.19746954659839094</v>
      </c>
      <c r="V156" s="52">
        <f>'[2]распределение '!W75</f>
        <v>0.20570190501376859</v>
      </c>
      <c r="W156" s="52">
        <f>'[2]распределение '!X75</f>
        <v>0.20680906617208439</v>
      </c>
      <c r="X156" s="52">
        <f>'[2]распределение '!Y75</f>
        <v>0.20788578058138224</v>
      </c>
      <c r="Y156" s="52">
        <f>'[2]распределение '!Z75</f>
        <v>0.21473494009491434</v>
      </c>
      <c r="Z156" s="52">
        <f>'[2]распределение '!AA75</f>
        <v>0.21446100057823217</v>
      </c>
      <c r="AA156" s="52">
        <f>'[2]распределение '!AB75</f>
        <v>0.21450225450801916</v>
      </c>
    </row>
    <row r="157" spans="1:27" x14ac:dyDescent="0.25">
      <c r="A157" s="48" t="s">
        <v>76</v>
      </c>
      <c r="Z157" s="54">
        <f>P143</f>
        <v>0.3</v>
      </c>
    </row>
  </sheetData>
  <dataValidations disablePrompts="1" count="2">
    <dataValidation type="whole" allowBlank="1" showInputMessage="1" showErrorMessage="1" sqref="L14 F25:F26 F44 F142 P13:P14 F67 F86 F104 F122 H3:H5 L3:L7 P3:P7 U9:V12 D3 D5">
      <formula1>1</formula1>
      <formula2>3</formula2>
    </dataValidation>
    <dataValidation type="whole" allowBlank="1" showInputMessage="1" showErrorMessage="1" sqref="G6">
      <formula1>1</formula1>
      <formula2>5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1"/>
  <dimension ref="A1:O89"/>
  <sheetViews>
    <sheetView workbookViewId="0">
      <selection activeCell="B65" sqref="B65"/>
    </sheetView>
  </sheetViews>
  <sheetFormatPr defaultRowHeight="15" x14ac:dyDescent="0.25"/>
  <cols>
    <col min="1" max="1" width="17.140625" customWidth="1"/>
    <col min="2" max="2" width="36" customWidth="1"/>
    <col min="3" max="3" width="19.28515625" customWidth="1"/>
    <col min="4" max="4" width="15" customWidth="1"/>
    <col min="6" max="6" width="13.42578125" customWidth="1"/>
    <col min="7" max="7" width="15.7109375" customWidth="1"/>
    <col min="8" max="8" width="32.5703125" customWidth="1"/>
    <col min="9" max="9" width="12.5703125" customWidth="1"/>
    <col min="13" max="13" width="16.140625" customWidth="1"/>
  </cols>
  <sheetData>
    <row r="1" spans="1:13" x14ac:dyDescent="0.25">
      <c r="B1" t="s">
        <v>99</v>
      </c>
      <c r="C1" s="4" t="str">
        <f>'ГИПЕР-Пульт'!L9</f>
        <v>сценарий 1</v>
      </c>
    </row>
    <row r="2" spans="1:13" x14ac:dyDescent="0.25">
      <c r="F2" s="78"/>
    </row>
    <row r="3" spans="1:13" ht="18.75" x14ac:dyDescent="0.3">
      <c r="B3" s="74" t="s">
        <v>87</v>
      </c>
    </row>
    <row r="4" spans="1:13" x14ac:dyDescent="0.25">
      <c r="B4" s="43"/>
    </row>
    <row r="6" spans="1:13" x14ac:dyDescent="0.25">
      <c r="B6" s="43" t="s">
        <v>88</v>
      </c>
      <c r="C6">
        <v>-25</v>
      </c>
      <c r="D6">
        <v>-20</v>
      </c>
      <c r="E6">
        <v>-15</v>
      </c>
      <c r="F6">
        <v>-10</v>
      </c>
      <c r="G6">
        <v>-5</v>
      </c>
      <c r="H6">
        <v>0</v>
      </c>
      <c r="I6">
        <v>5</v>
      </c>
      <c r="J6">
        <v>10</v>
      </c>
      <c r="K6">
        <v>15</v>
      </c>
      <c r="L6">
        <v>20</v>
      </c>
      <c r="M6">
        <v>25</v>
      </c>
    </row>
    <row r="7" spans="1:13" x14ac:dyDescent="0.25">
      <c r="B7" s="70" t="s">
        <v>97</v>
      </c>
      <c r="C7">
        <v>0.13865447074958268</v>
      </c>
      <c r="D7">
        <v>0.13509393582934068</v>
      </c>
      <c r="E7">
        <v>0.13099216894147117</v>
      </c>
      <c r="F7">
        <v>0.12720663563681217</v>
      </c>
      <c r="G7">
        <v>0.12307011124790211</v>
      </c>
      <c r="H7" s="1">
        <v>0.12023356955832828</v>
      </c>
      <c r="I7">
        <v>0.11551228874563561</v>
      </c>
      <c r="J7">
        <v>0.11079104939845834</v>
      </c>
      <c r="K7">
        <v>0.10584062796289676</v>
      </c>
      <c r="L7">
        <v>0.10044409201044703</v>
      </c>
      <c r="M7">
        <v>9.5057951903908158E-2</v>
      </c>
    </row>
    <row r="8" spans="1:13" x14ac:dyDescent="0.25">
      <c r="B8" s="70" t="s">
        <v>98</v>
      </c>
      <c r="C8">
        <v>0.13054214435914663</v>
      </c>
      <c r="D8">
        <v>0.12703100712245455</v>
      </c>
      <c r="E8">
        <v>0.12299414396509736</v>
      </c>
      <c r="F8">
        <v>0.11931327934018442</v>
      </c>
      <c r="G8">
        <v>0.11525073562773183</v>
      </c>
      <c r="H8">
        <v>0.11286322650979026</v>
      </c>
      <c r="I8">
        <v>0.1082604740233476</v>
      </c>
      <c r="J8">
        <v>0.10369648202721607</v>
      </c>
      <c r="K8">
        <v>9.8921037205266626E-2</v>
      </c>
      <c r="L8">
        <v>9.3639786742338027E-2</v>
      </c>
      <c r="M8">
        <v>8.846697712264949E-2</v>
      </c>
    </row>
    <row r="10" spans="1:13" ht="21" x14ac:dyDescent="0.35">
      <c r="A10" s="80"/>
    </row>
    <row r="29" spans="2:13" x14ac:dyDescent="0.25">
      <c r="B29" t="s">
        <v>89</v>
      </c>
    </row>
    <row r="31" spans="2:13" x14ac:dyDescent="0.25">
      <c r="B31" s="43" t="s">
        <v>90</v>
      </c>
      <c r="C31">
        <v>-25</v>
      </c>
      <c r="D31">
        <v>-20</v>
      </c>
      <c r="E31">
        <v>-15</v>
      </c>
      <c r="F31">
        <v>-10</v>
      </c>
      <c r="G31">
        <v>-5</v>
      </c>
      <c r="H31">
        <v>0</v>
      </c>
      <c r="I31">
        <v>5</v>
      </c>
      <c r="J31">
        <v>10</v>
      </c>
      <c r="K31">
        <v>15</v>
      </c>
      <c r="L31">
        <v>20</v>
      </c>
      <c r="M31">
        <v>25</v>
      </c>
    </row>
    <row r="32" spans="2:13" x14ac:dyDescent="0.25">
      <c r="B32" s="43" t="s">
        <v>95</v>
      </c>
      <c r="C32">
        <v>0.10700410908242039</v>
      </c>
      <c r="D32">
        <v>0.10934924718638986</v>
      </c>
      <c r="E32">
        <v>0.11177972135038308</v>
      </c>
      <c r="F32">
        <v>0.11435514818625449</v>
      </c>
      <c r="G32">
        <v>0.11708745781060532</v>
      </c>
      <c r="H32">
        <v>0.1201059835661534</v>
      </c>
      <c r="I32">
        <v>0.12332735161304828</v>
      </c>
      <c r="J32">
        <v>0.12660704840194262</v>
      </c>
      <c r="K32">
        <v>0.12851431546790476</v>
      </c>
      <c r="L32">
        <v>0.13335079269495864</v>
      </c>
      <c r="M32">
        <v>0.13805045038593369</v>
      </c>
    </row>
    <row r="33" spans="2:15" x14ac:dyDescent="0.25">
      <c r="B33" s="43" t="s">
        <v>96</v>
      </c>
      <c r="C33">
        <v>0.1015191369874555</v>
      </c>
      <c r="D33">
        <v>0.10353687504115619</v>
      </c>
      <c r="E33">
        <v>0.10561827299951047</v>
      </c>
      <c r="F33">
        <v>0.10781741510895691</v>
      </c>
      <c r="G33">
        <v>0.11014356633345945</v>
      </c>
      <c r="H33">
        <v>0.11275047902293522</v>
      </c>
      <c r="I33">
        <v>0.11547141964083002</v>
      </c>
      <c r="J33">
        <v>0.11823962265370203</v>
      </c>
      <c r="K33">
        <v>0.12000217076319622</v>
      </c>
      <c r="L33">
        <v>0.12403878217159511</v>
      </c>
      <c r="M33">
        <v>0.12790033371921164</v>
      </c>
    </row>
    <row r="35" spans="2:15" x14ac:dyDescent="0.25">
      <c r="O35" s="82"/>
    </row>
    <row r="36" spans="2:15" x14ac:dyDescent="0.25">
      <c r="O36" s="82"/>
    </row>
    <row r="59" spans="2:7" x14ac:dyDescent="0.25">
      <c r="B59" t="s">
        <v>94</v>
      </c>
      <c r="C59" s="83">
        <v>0.01</v>
      </c>
      <c r="D59" s="83">
        <v>0.02</v>
      </c>
      <c r="E59" s="83">
        <v>0.03</v>
      </c>
      <c r="F59" s="83">
        <v>0.04</v>
      </c>
      <c r="G59" s="83">
        <v>0.05</v>
      </c>
    </row>
    <row r="60" spans="2:7" x14ac:dyDescent="0.25">
      <c r="C60">
        <v>8.7142765870365069E-2</v>
      </c>
      <c r="D60">
        <v>8.720888034756924E-2</v>
      </c>
      <c r="E60">
        <v>8.7271097952481558E-2</v>
      </c>
      <c r="F60">
        <v>8.733816993961882E-2</v>
      </c>
      <c r="G60">
        <v>8.7409823629470182E-2</v>
      </c>
    </row>
    <row r="61" spans="2:7" x14ac:dyDescent="0.25">
      <c r="C61">
        <v>8.2146074793830848E-2</v>
      </c>
      <c r="D61">
        <v>8.2209180995299447E-2</v>
      </c>
      <c r="E61">
        <v>8.2267393457158347E-2</v>
      </c>
      <c r="F61">
        <v>8.2330817467047554E-2</v>
      </c>
      <c r="G61">
        <v>8.239923303278697E-2</v>
      </c>
    </row>
    <row r="87" spans="2:11" x14ac:dyDescent="0.25">
      <c r="B87" t="s">
        <v>100</v>
      </c>
      <c r="E87">
        <v>-3</v>
      </c>
      <c r="F87">
        <v>-2</v>
      </c>
      <c r="G87">
        <v>-1</v>
      </c>
      <c r="H87">
        <v>0</v>
      </c>
      <c r="I87">
        <v>1</v>
      </c>
      <c r="J87">
        <v>2</v>
      </c>
      <c r="K87">
        <v>3</v>
      </c>
    </row>
    <row r="88" spans="2:11" x14ac:dyDescent="0.25">
      <c r="B88" t="s">
        <v>101</v>
      </c>
      <c r="E88">
        <v>0.23569508083001472</v>
      </c>
      <c r="F88">
        <v>0.21686336282074875</v>
      </c>
      <c r="G88">
        <v>0.19400349332334085</v>
      </c>
      <c r="H88">
        <v>0.16843926581118074</v>
      </c>
      <c r="I88">
        <v>0.14546308997672447</v>
      </c>
      <c r="J88">
        <v>0.12016942619617269</v>
      </c>
      <c r="K88">
        <v>9.3368945620498606E-2</v>
      </c>
    </row>
    <row r="89" spans="2:11" x14ac:dyDescent="0.25">
      <c r="B89" t="s">
        <v>102</v>
      </c>
      <c r="E89">
        <v>0.21719277557716379</v>
      </c>
      <c r="F89">
        <v>0.19989475907389148</v>
      </c>
      <c r="G89">
        <v>0.1794363206318654</v>
      </c>
      <c r="H89">
        <v>0.15662238281361485</v>
      </c>
      <c r="I89">
        <v>0.13563009973141002</v>
      </c>
      <c r="J89">
        <v>0.11280090681907606</v>
      </c>
      <c r="K89">
        <v>8.80029752154078E-2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4"/>
  </sheetPr>
  <dimension ref="A2:AI50"/>
  <sheetViews>
    <sheetView tabSelected="1" topLeftCell="B1" zoomScaleNormal="100" workbookViewId="0">
      <selection activeCell="AB11" sqref="AB11"/>
    </sheetView>
  </sheetViews>
  <sheetFormatPr defaultRowHeight="15" x14ac:dyDescent="0.25"/>
  <cols>
    <col min="1" max="1" width="22.85546875" customWidth="1"/>
    <col min="3" max="27" width="9.5703125" bestFit="1" customWidth="1"/>
    <col min="28" max="28" width="11.5703125" customWidth="1"/>
    <col min="29" max="29" width="37.28515625" customWidth="1"/>
    <col min="30" max="30" width="13.85546875" customWidth="1"/>
    <col min="33" max="33" width="14.42578125" customWidth="1"/>
    <col min="34" max="34" width="14" customWidth="1"/>
    <col min="35" max="35" width="17.42578125" customWidth="1"/>
  </cols>
  <sheetData>
    <row r="2" spans="1:35" x14ac:dyDescent="0.25">
      <c r="B2" s="66" t="s">
        <v>80</v>
      </c>
      <c r="AC2" t="s">
        <v>91</v>
      </c>
      <c r="AG2" t="s">
        <v>92</v>
      </c>
    </row>
    <row r="3" spans="1:35" x14ac:dyDescent="0.25"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  <c r="R3">
        <v>2021</v>
      </c>
      <c r="S3">
        <v>2022</v>
      </c>
      <c r="T3">
        <v>2023</v>
      </c>
      <c r="U3">
        <v>2024</v>
      </c>
      <c r="V3">
        <v>2025</v>
      </c>
      <c r="W3">
        <v>2026</v>
      </c>
      <c r="X3">
        <v>2027</v>
      </c>
      <c r="Y3">
        <v>2028</v>
      </c>
      <c r="Z3">
        <v>2029</v>
      </c>
      <c r="AA3">
        <v>2030</v>
      </c>
      <c r="AB3">
        <v>2031</v>
      </c>
      <c r="AC3" t="s">
        <v>85</v>
      </c>
      <c r="AD3" t="s">
        <v>84</v>
      </c>
      <c r="AG3" t="s">
        <v>85</v>
      </c>
      <c r="AH3" t="s">
        <v>84</v>
      </c>
      <c r="AI3" t="s">
        <v>113</v>
      </c>
    </row>
    <row r="4" spans="1:35" x14ac:dyDescent="0.25">
      <c r="A4" s="63" t="s">
        <v>0</v>
      </c>
      <c r="B4" s="62">
        <v>1</v>
      </c>
      <c r="C4" s="65">
        <f>'ГИПЕР-Пульт'!B38/'ГИПЕР-Пульт'!$Z$39</f>
        <v>0.66664701586890096</v>
      </c>
      <c r="D4" s="65">
        <f>'ГИПЕР-Пульт'!C38/'ГИПЕР-Пульт'!$Z$39</f>
        <v>0.67440721244595103</v>
      </c>
      <c r="E4" s="65">
        <f>'ГИПЕР-Пульт'!D38/'ГИПЕР-Пульт'!$Z$39</f>
        <v>0.68382641417593182</v>
      </c>
      <c r="F4" s="65">
        <f>'ГИПЕР-Пульт'!E38/'ГИПЕР-Пульт'!$Z$39</f>
        <v>0.68949203909002266</v>
      </c>
      <c r="G4" s="65">
        <f>'ГИПЕР-Пульт'!F38/'ГИПЕР-Пульт'!$Z$39</f>
        <v>0.69509618586710042</v>
      </c>
      <c r="H4" s="65">
        <f>'ГИПЕР-Пульт'!G38/'ГИПЕР-Пульт'!$Z$39</f>
        <v>0.70324026693585318</v>
      </c>
      <c r="I4" s="65">
        <f>'ГИПЕР-Пульт'!H38/'ГИПЕР-Пульт'!$Z$39</f>
        <v>0.71130600748910722</v>
      </c>
      <c r="J4" s="65">
        <f>'ГИПЕР-Пульт'!I38/'ГИПЕР-Пульт'!$Z$39</f>
        <v>0.71420908187486365</v>
      </c>
      <c r="K4" s="65">
        <f>'ГИПЕР-Пульт'!J38/'ГИПЕР-Пульт'!$Z$39</f>
        <v>0.7247792757768966</v>
      </c>
      <c r="L4" s="65">
        <f>'ГИПЕР-Пульт'!K38/'ГИПЕР-Пульт'!$Z$39</f>
        <v>0.73189038936407425</v>
      </c>
      <c r="M4" s="65">
        <f>'ГИПЕР-Пульт'!L38/'ГИПЕР-Пульт'!$Z$39</f>
        <v>0.73880933975393004</v>
      </c>
      <c r="N4" s="65">
        <f>'ГИПЕР-Пульт'!M38/'ГИПЕР-Пульт'!$Z$39</f>
        <v>0.74498509332095597</v>
      </c>
      <c r="O4" s="65">
        <f>'ГИПЕР-Пульт'!N38/'ГИПЕР-Пульт'!$Z$39</f>
        <v>0.75091016175642455</v>
      </c>
      <c r="P4" s="65">
        <f>'ГИПЕР-Пульт'!O38/'ГИПЕР-Пульт'!$Z$39</f>
        <v>0.76919956562259395</v>
      </c>
      <c r="Q4" s="65">
        <f>'ГИПЕР-Пульт'!P38/'ГИПЕР-Пульт'!$Z$39</f>
        <v>0.78358374608455006</v>
      </c>
      <c r="R4" s="65">
        <f>'ГИПЕР-Пульт'!Q38/'ГИПЕР-Пульт'!$Z$39</f>
        <v>0.7915790906875918</v>
      </c>
      <c r="S4" s="65">
        <f>'ГИПЕР-Пульт'!R38/'ГИПЕР-Пульт'!$Z$39</f>
        <v>0.7976918399986539</v>
      </c>
      <c r="T4" s="65">
        <f>'ГИПЕР-Пульт'!S38/'ГИПЕР-Пульт'!$Z$39</f>
        <v>0.8061872854885751</v>
      </c>
      <c r="U4" s="65">
        <f>'ГИПЕР-Пульт'!T38/'ГИПЕР-Пульт'!$Z$39</f>
        <v>0.81476797386827482</v>
      </c>
      <c r="V4" s="65">
        <f>'ГИПЕР-Пульт'!U38/'ГИПЕР-Пульт'!$Z$39</f>
        <v>0.82498891460718971</v>
      </c>
      <c r="W4" s="65">
        <f>'ГИПЕР-Пульт'!V38/'ГИПЕР-Пульт'!$Z$39</f>
        <v>0.83545992739326636</v>
      </c>
      <c r="X4" s="65">
        <f>'ГИПЕР-Пульт'!W38/'ГИПЕР-Пульт'!$Z$39</f>
        <v>0.84051898772230238</v>
      </c>
      <c r="Y4" s="65">
        <f>'ГИПЕР-Пульт'!X38/'ГИПЕР-Пульт'!$Z$39</f>
        <v>0.84552360975941332</v>
      </c>
      <c r="Z4" s="65">
        <f>'ГИПЕР-Пульт'!Y38/'ГИПЕР-Пульт'!$Z$39</f>
        <v>0.84902726471368095</v>
      </c>
      <c r="AA4" s="65">
        <f>'ГИПЕР-Пульт'!Z38/'ГИПЕР-Пульт'!$Z$39</f>
        <v>0.84974146951203589</v>
      </c>
      <c r="AB4" s="65">
        <f>'ГИПЕР-Пульт'!AA38/'ГИПЕР-Пульт'!$Z$39</f>
        <v>0.85448197016283001</v>
      </c>
      <c r="AC4">
        <f t="shared" ref="AC4:AC10" si="0">((1-AB4)^2)*AD4</f>
        <v>3.025071001098785E-3</v>
      </c>
      <c r="AD4">
        <f>'ГИПЕР-Пульт'!E8/'ГИПЕР-Пульт'!$E$15</f>
        <v>0.14285714285714285</v>
      </c>
      <c r="AG4">
        <f>((1-AB4)^2)*AH4</f>
        <v>2.30043532885605E-3</v>
      </c>
      <c r="AH4">
        <f>AI4/$AI$11</f>
        <v>0.10863666283820737</v>
      </c>
      <c r="AI4" s="77">
        <f>1/INDEX([2]!stobesp,B4)</f>
        <v>1.5000442155982805</v>
      </c>
    </row>
    <row r="5" spans="1:35" x14ac:dyDescent="0.25">
      <c r="A5" s="64" t="s">
        <v>1</v>
      </c>
      <c r="B5" s="62">
        <v>2</v>
      </c>
      <c r="C5" s="65">
        <f>'ГИПЕР-Пульт'!B59/'ГИПЕР-Пульт'!$Z$60</f>
        <v>0.71744316587145662</v>
      </c>
      <c r="D5" s="65">
        <f>'ГИПЕР-Пульт'!C59/'ГИПЕР-Пульт'!$Z$60</f>
        <v>0.75296412611889707</v>
      </c>
      <c r="E5" s="65">
        <f>'ГИПЕР-Пульт'!D59/'ГИПЕР-Пульт'!$Z$60</f>
        <v>0.76631904458685018</v>
      </c>
      <c r="F5" s="65">
        <f>'ГИПЕР-Пульт'!E59/'ГИПЕР-Пульт'!$Z$60</f>
        <v>0.75908954744235368</v>
      </c>
      <c r="G5" s="65">
        <f>'ГИПЕР-Пульт'!F59/'ГИПЕР-Пульт'!$Z$60</f>
        <v>0.74890928533424383</v>
      </c>
      <c r="H5" s="65">
        <f>'ГИПЕР-Пульт'!G59/'ГИПЕР-Пульт'!$Z$60</f>
        <v>0.7408101902098454</v>
      </c>
      <c r="I5" s="65">
        <f>'ГИПЕР-Пульт'!H59/'ГИПЕР-Пульт'!$Z$60</f>
        <v>0.74197006819418376</v>
      </c>
      <c r="J5" s="65">
        <f>'ГИПЕР-Пульт'!I59/'ГИПЕР-Пульт'!$Z$60</f>
        <v>0.75124272405084602</v>
      </c>
      <c r="K5" s="65">
        <f>'ГИПЕР-Пульт'!J59/'ГИПЕР-Пульт'!$Z$60</f>
        <v>0.78363534511139155</v>
      </c>
      <c r="L5" s="65">
        <f>'ГИПЕР-Пульт'!K59/'ГИПЕР-Пульт'!$Z$60</f>
        <v>0.76863761291688815</v>
      </c>
      <c r="M5" s="65">
        <f>'ГИПЕР-Пульт'!L59/'ГИПЕР-Пульт'!$Z$60</f>
        <v>0.76634582971855003</v>
      </c>
      <c r="N5" s="65">
        <f>'ГИПЕР-Пульт'!M59/'ГИПЕР-Пульт'!$Z$60</f>
        <v>0.76663611802678333</v>
      </c>
      <c r="O5" s="65">
        <f>'ГИПЕР-Пульт'!N59/'ГИПЕР-Пульт'!$Z$60</f>
        <v>0.85409105111502703</v>
      </c>
      <c r="P5" s="65">
        <f>'ГИПЕР-Пульт'!O59/'ГИПЕР-Пульт'!$Z$60</f>
        <v>0.83939019177453389</v>
      </c>
      <c r="Q5" s="65">
        <f>'ГИПЕР-Пульт'!P59/'ГИПЕР-Пульт'!$Z$60</f>
        <v>0.833812602400128</v>
      </c>
      <c r="R5" s="65">
        <f>'ГИПЕР-Пульт'!Q59/'ГИПЕР-Пульт'!$Z$60</f>
        <v>0.83173421487264054</v>
      </c>
      <c r="S5" s="65">
        <f>'ГИПЕР-Пульт'!R59/'ГИПЕР-Пульт'!$Z$60</f>
        <v>0.84236879262785425</v>
      </c>
      <c r="T5" s="65">
        <f>'ГИПЕР-Пульт'!S59/'ГИПЕР-Пульт'!$Z$60</f>
        <v>0.84384856700466837</v>
      </c>
      <c r="U5" s="65">
        <f>'ГИПЕР-Пульт'!T59/'ГИПЕР-Пульт'!$Z$60</f>
        <v>0.85509620516958462</v>
      </c>
      <c r="V5" s="65">
        <f>'ГИПЕР-Пульт'!U59/'ГИПЕР-Пульт'!$Z$60</f>
        <v>0.85581928327575307</v>
      </c>
      <c r="W5" s="65">
        <f>'ГИПЕР-Пульт'!V59/'ГИПЕР-Пульт'!$Z$60</f>
        <v>0.85750735742989137</v>
      </c>
      <c r="X5" s="65">
        <f>'ГИПЕР-Пульт'!W59/'ГИПЕР-Пульт'!$Z$60</f>
        <v>0.89121406034861816</v>
      </c>
      <c r="Y5" s="65">
        <f>'ГИПЕР-Пульт'!X59/'ГИПЕР-Пульт'!$Z$60</f>
        <v>0.93680548262332553</v>
      </c>
      <c r="Z5" s="65">
        <f>'ГИПЕР-Пульт'!Y59/'ГИПЕР-Пульт'!$Z$60</f>
        <v>0.93873675224357489</v>
      </c>
      <c r="AA5" s="65">
        <f>'ГИПЕР-Пульт'!Z59/'ГИПЕР-Пульт'!$Z$60</f>
        <v>0.93427326432388269</v>
      </c>
      <c r="AB5" s="65">
        <f>'ГИПЕР-Пульт'!AA59/'ГИПЕР-Пульт'!$Z$60</f>
        <v>0.9312022537948712</v>
      </c>
      <c r="AC5">
        <f t="shared" si="0"/>
        <v>6.7616141184361628E-4</v>
      </c>
      <c r="AD5">
        <f>'ГИПЕР-Пульт'!E9/'ГИПЕР-Пульт'!$E$15</f>
        <v>0.14285714285714285</v>
      </c>
      <c r="AG5">
        <f t="shared" ref="AG5:AG10" si="1">((1-AB5)^2)*AH5</f>
        <v>4.7778584033780893E-4</v>
      </c>
      <c r="AH5">
        <f t="shared" ref="AH5:AH10" si="2">AI5/$AI$11</f>
        <v>0.10094500936123307</v>
      </c>
      <c r="AI5" s="77">
        <f>1/INDEX([2]!stobesp,B5)</f>
        <v>1.393838630806846</v>
      </c>
    </row>
    <row r="6" spans="1:35" x14ac:dyDescent="0.25">
      <c r="A6" s="64" t="s">
        <v>79</v>
      </c>
      <c r="B6" s="62">
        <v>3</v>
      </c>
      <c r="C6" s="65">
        <f>'ГИПЕР-Пульт'!B80/'ГИПЕР-Пульт'!$Z$81</f>
        <v>0.91611274638512319</v>
      </c>
      <c r="D6" s="65">
        <f>'ГИПЕР-Пульт'!C80/'ГИПЕР-Пульт'!$Z$81</f>
        <v>0.92028547860357657</v>
      </c>
      <c r="E6" s="65">
        <f>'ГИПЕР-Пульт'!D80/'ГИПЕР-Пульт'!$Z$81</f>
        <v>0.93531800344636529</v>
      </c>
      <c r="F6" s="65">
        <f>'ГИПЕР-Пульт'!E80/'ГИПЕР-Пульт'!$Z$81</f>
        <v>0.97080149292446505</v>
      </c>
      <c r="G6" s="65">
        <f>'ГИПЕР-Пульт'!F80/'ГИПЕР-Пульт'!$Z$81</f>
        <v>0.98786576997901843</v>
      </c>
      <c r="H6" s="65">
        <f>'ГИПЕР-Пульт'!G80/'ГИПЕР-Пульт'!$Z$81</f>
        <v>1.0235383538244507</v>
      </c>
      <c r="I6" s="65">
        <f>'ГИПЕР-Пульт'!H80/'ГИПЕР-Пульт'!$Z$81</f>
        <v>1.0112884950052563</v>
      </c>
      <c r="J6" s="65">
        <f>'ГИПЕР-Пульт'!I80/'ГИПЕР-Пульт'!$Z$81</f>
        <v>0.98799299145627872</v>
      </c>
      <c r="K6" s="65">
        <f>'ГИПЕР-Пульт'!J80/'ГИПЕР-Пульт'!$Z$81</f>
        <v>0.93909215069018648</v>
      </c>
      <c r="L6" s="65">
        <f>'ГИПЕР-Пульт'!K80/'ГИПЕР-Пульт'!$Z$81</f>
        <v>0.95103293948623724</v>
      </c>
      <c r="M6" s="65">
        <f>'ГИПЕР-Пульт'!L80/'ГИПЕР-Пульт'!$Z$81</f>
        <v>0.9436840651520233</v>
      </c>
      <c r="N6" s="65">
        <f>'ГИПЕР-Пульт'!M80/'ГИПЕР-Пульт'!$Z$81</f>
        <v>0.93303498464003243</v>
      </c>
      <c r="O6" s="65">
        <f>'ГИПЕР-Пульт'!N80/'ГИПЕР-Пульт'!$Z$81</f>
        <v>0.94054951176529633</v>
      </c>
      <c r="P6" s="65">
        <f>'ГИПЕР-Пульт'!O80/'ГИПЕР-Пульт'!$Z$81</f>
        <v>0.92264540796586503</v>
      </c>
      <c r="Q6" s="65">
        <f>'ГИПЕР-Пульт'!P80/'ГИПЕР-Пульт'!$Z$81</f>
        <v>0.90975722552008709</v>
      </c>
      <c r="R6" s="65">
        <f>'ГИПЕР-Пульт'!Q80/'ГИПЕР-Пульт'!$Z$81</f>
        <v>0.89563475764570377</v>
      </c>
      <c r="S6" s="65">
        <f>'ГИПЕР-Пульт'!R80/'ГИПЕР-Пульт'!$Z$81</f>
        <v>0.88526842631509206</v>
      </c>
      <c r="T6" s="65">
        <f>'ГИПЕР-Пульт'!S80/'ГИПЕР-Пульт'!$Z$81</f>
        <v>0.87696552729693844</v>
      </c>
      <c r="U6" s="65">
        <f>'ГИПЕР-Пульт'!T80/'ГИПЕР-Пульт'!$Z$81</f>
        <v>0.8715700626605688</v>
      </c>
      <c r="V6" s="65">
        <f>'ГИПЕР-Пульт'!U80/'ГИПЕР-Пульт'!$Z$81</f>
        <v>0.87177850827077275</v>
      </c>
      <c r="W6" s="65">
        <f>'ГИПЕР-Пульт'!V80/'ГИПЕР-Пульт'!$Z$81</f>
        <v>0.87850541962969386</v>
      </c>
      <c r="X6" s="65">
        <f>'ГИПЕР-Пульт'!W80/'ГИПЕР-Пульт'!$Z$81</f>
        <v>0.88660312023658183</v>
      </c>
      <c r="Y6" s="65">
        <f>'ГИПЕР-Пульт'!X80/'ГИПЕР-Пульт'!$Z$81</f>
        <v>0.87750124313673261</v>
      </c>
      <c r="Z6" s="65">
        <f>'ГИПЕР-Пульт'!Y80/'ГИПЕР-Пульт'!$Z$81</f>
        <v>0.86917256793297015</v>
      </c>
      <c r="AA6" s="65">
        <f>'ГИПЕР-Пульт'!Z80/'ГИПЕР-Пульт'!$Z$81</f>
        <v>0.86059152277650652</v>
      </c>
      <c r="AB6" s="65">
        <f>'ГИПЕР-Пульт'!AA80/'ГИПЕР-Пульт'!$Z$81</f>
        <v>0.85230595034797241</v>
      </c>
      <c r="AC6">
        <f t="shared" si="0"/>
        <v>3.1162189003736559E-3</v>
      </c>
      <c r="AD6">
        <f>'ГИПЕР-Пульт'!E10/'ГИПЕР-Пульт'!$E$15</f>
        <v>0.14285714285714285</v>
      </c>
      <c r="AG6">
        <f t="shared" si="1"/>
        <v>1.724445316890753E-3</v>
      </c>
      <c r="AH6">
        <f t="shared" si="2"/>
        <v>7.9053923636383278E-2</v>
      </c>
      <c r="AI6" s="77">
        <f>1/INDEX([2]!stobesp,B6)</f>
        <v>1.0915687004092962</v>
      </c>
    </row>
    <row r="7" spans="1:35" x14ac:dyDescent="0.25">
      <c r="A7" s="64" t="s">
        <v>2</v>
      </c>
      <c r="B7" s="62">
        <v>4</v>
      </c>
      <c r="C7" s="65">
        <f>'ГИПЕР-Пульт'!B98/'ГИПЕР-Пульт'!$Z$99</f>
        <v>0.4573429257778871</v>
      </c>
      <c r="D7" s="65">
        <f>'ГИПЕР-Пульт'!C98/'ГИПЕР-Пульт'!$Z$99</f>
        <v>0.46235206299728643</v>
      </c>
      <c r="E7" s="65">
        <f>'ГИПЕР-Пульт'!D98/'ГИПЕР-Пульт'!$Z$99</f>
        <v>0.4290119931672281</v>
      </c>
      <c r="F7" s="65">
        <f>'ГИПЕР-Пульт'!E98/'ГИПЕР-Пульт'!$Z$99</f>
        <v>0.39845298254540207</v>
      </c>
      <c r="G7" s="65">
        <f>'ГИПЕР-Пульт'!F98/'ГИПЕР-Пульт'!$Z$99</f>
        <v>0.3896029759012567</v>
      </c>
      <c r="H7" s="65">
        <f>'ГИПЕР-Пульт'!G98/'ГИПЕР-Пульт'!$Z$99</f>
        <v>0.37684926683399445</v>
      </c>
      <c r="I7" s="65">
        <f>'ГИПЕР-Пульт'!H98/'ГИПЕР-Пульт'!$Z$99</f>
        <v>0.37665724428430825</v>
      </c>
      <c r="J7" s="65">
        <f>'ГИПЕР-Пульт'!I98/'ГИПЕР-Пульт'!$Z$99</f>
        <v>0.37693276751146698</v>
      </c>
      <c r="K7" s="65">
        <f>'ГИПЕР-Пульт'!J98/'ГИПЕР-Пульт'!$Z$99</f>
        <v>0.40816569131282371</v>
      </c>
      <c r="L7" s="65">
        <f>'ГИПЕР-Пульт'!K98/'ГИПЕР-Пульт'!$Z$99</f>
        <v>0.44464633026611938</v>
      </c>
      <c r="M7" s="65">
        <f>'ГИПЕР-Пульт'!L98/'ГИПЕР-Пульт'!$Z$99</f>
        <v>0.45312564965156743</v>
      </c>
      <c r="N7" s="65">
        <f>'ГИПЕР-Пульт'!M98/'ГИПЕР-Пульт'!$Z$99</f>
        <v>0.47893960043009165</v>
      </c>
      <c r="O7" s="65">
        <f>'ГИПЕР-Пульт'!N98/'ГИПЕР-Пульт'!$Z$99</f>
        <v>0.52416007130267173</v>
      </c>
      <c r="P7" s="65">
        <f>'ГИПЕР-Пульт'!O98/'ГИПЕР-Пульт'!$Z$99</f>
        <v>0.53560840942997634</v>
      </c>
      <c r="Q7" s="65">
        <f>'ГИПЕР-Пульт'!P98/'ГИПЕР-Пульт'!$Z$99</f>
        <v>0.563861134320638</v>
      </c>
      <c r="R7" s="65">
        <f>'ГИПЕР-Пульт'!Q98/'ГИПЕР-Пульт'!$Z$99</f>
        <v>0.57470428998377354</v>
      </c>
      <c r="S7" s="65">
        <f>'ГИПЕР-Пульт'!R98/'ГИПЕР-Пульт'!$Z$99</f>
        <v>0.58850959528748792</v>
      </c>
      <c r="T7" s="65">
        <f>'ГИПЕР-Пульт'!S98/'ГИПЕР-Пульт'!$Z$99</f>
        <v>0.60422030161220686</v>
      </c>
      <c r="U7" s="65">
        <f>'ГИПЕР-Пульт'!T98/'ГИПЕР-Пульт'!$Z$99</f>
        <v>0.62278233986186837</v>
      </c>
      <c r="V7" s="65">
        <f>'ГИПЕР-Пульт'!U98/'ГИПЕР-Пульт'!$Z$99</f>
        <v>0.64389598061106301</v>
      </c>
      <c r="W7" s="65">
        <f>'ГИПЕР-Пульт'!V98/'ГИПЕР-Пульт'!$Z$99</f>
        <v>0.66633269889703417</v>
      </c>
      <c r="X7" s="65">
        <f>'ГИПЕР-Пульт'!W98/'ГИПЕР-Пульт'!$Z$99</f>
        <v>0.68508315803509867</v>
      </c>
      <c r="Y7" s="65">
        <f>'ГИПЕР-Пульт'!X98/'ГИПЕР-Пульт'!$Z$99</f>
        <v>0.70295855265094753</v>
      </c>
      <c r="Z7" s="65">
        <f>'ГИПЕР-Пульт'!Y98/'ГИПЕР-Пульт'!$Z$99</f>
        <v>0.7221682012174544</v>
      </c>
      <c r="AA7" s="65">
        <f>'ГИПЕР-Пульт'!Z98/'ГИПЕР-Пульт'!$Z$99</f>
        <v>0.73782175997295829</v>
      </c>
      <c r="AB7" s="65">
        <f>'ГИПЕР-Пульт'!AA98/'ГИПЕР-Пульт'!$Z$99</f>
        <v>0.75398975836757065</v>
      </c>
      <c r="AC7">
        <f t="shared" si="0"/>
        <v>8.6458627125780389E-3</v>
      </c>
      <c r="AD7">
        <f>'ГИПЕР-Пульт'!E11/'ГИПЕР-Пульт'!$E$15</f>
        <v>0.14285714285714285</v>
      </c>
      <c r="AG7">
        <f t="shared" si="1"/>
        <v>9.5837784390094029E-3</v>
      </c>
      <c r="AH7">
        <f t="shared" si="2"/>
        <v>0.1583544929045638</v>
      </c>
      <c r="AI7" s="77">
        <f>1/INDEX([2]!stobesp,B7)</f>
        <v>2.186543059125964</v>
      </c>
    </row>
    <row r="8" spans="1:35" x14ac:dyDescent="0.25">
      <c r="A8" s="64" t="s">
        <v>3</v>
      </c>
      <c r="B8" s="62">
        <v>5</v>
      </c>
      <c r="C8" s="65">
        <f>'ГИПЕР-Пульт'!B117/'ГИПЕР-Пульт'!$Z$118</f>
        <v>0.45167610597776009</v>
      </c>
      <c r="D8" s="65">
        <f>'ГИПЕР-Пульт'!C117/'ГИПЕР-Пульт'!$Z$118</f>
        <v>0.47687239359465461</v>
      </c>
      <c r="E8" s="65">
        <f>'ГИПЕР-Пульт'!D117/'ГИПЕР-Пульт'!$Z$118</f>
        <v>0.50652474868757458</v>
      </c>
      <c r="F8" s="65">
        <f>'ГИПЕР-Пульт'!E117/'ГИПЕР-Пульт'!$Z$118</f>
        <v>0.48631467035505449</v>
      </c>
      <c r="G8" s="65">
        <f>'ГИПЕР-Пульт'!F117/'ГИПЕР-Пульт'!$Z$118</f>
        <v>0.49669820803197762</v>
      </c>
      <c r="H8" s="65">
        <f>'ГИПЕР-Пульт'!G117/'ГИПЕР-Пульт'!$Z$118</f>
        <v>0.51741281427448782</v>
      </c>
      <c r="I8" s="65">
        <f>'ГИПЕР-Пульт'!H117/'ГИПЕР-Пульт'!$Z$118</f>
        <v>0.51876535327247919</v>
      </c>
      <c r="J8" s="65">
        <f>'ГИПЕР-Пульт'!I117/'ГИПЕР-Пульт'!$Z$118</f>
        <v>0.49598814531294344</v>
      </c>
      <c r="K8" s="65">
        <f>'ГИПЕР-Пульт'!J117/'ГИПЕР-Пульт'!$Z$118</f>
        <v>0.48842340591387812</v>
      </c>
      <c r="L8" s="65">
        <f>'ГИПЕР-Пульт'!K117/'ГИПЕР-Пульт'!$Z$118</f>
        <v>0.52275951113816244</v>
      </c>
      <c r="M8" s="65">
        <f>'ГИПЕР-Пульт'!L117/'ГИПЕР-Пульт'!$Z$118</f>
        <v>0.53711942744515673</v>
      </c>
      <c r="N8" s="115">
        <f>'ГИПЕР-Пульт'!M117/'ГИПЕР-Пульт'!$Z$118</f>
        <v>0.55474338016794378</v>
      </c>
      <c r="O8" s="115">
        <f>'ГИПЕР-Пульт'!N117/'ГИПЕР-Пульт'!$Z$118</f>
        <v>0.64917678637103071</v>
      </c>
      <c r="P8" s="65">
        <f>'ГИПЕР-Пульт'!O117/'ГИПЕР-Пульт'!$Z$118</f>
        <v>0.6434529866490013</v>
      </c>
      <c r="Q8" s="65">
        <f>'ГИПЕР-Пульт'!P117/'ГИПЕР-Пульт'!$Z$118</f>
        <v>0.64875962741936499</v>
      </c>
      <c r="R8" s="65">
        <f>'ГИПЕР-Пульт'!Q117/'ГИПЕР-Пульт'!$Z$118</f>
        <v>0.65805007819663064</v>
      </c>
      <c r="S8" s="65">
        <f>'ГИПЕР-Пульт'!R117/'ГИПЕР-Пульт'!$Z$118</f>
        <v>0.67167041434887076</v>
      </c>
      <c r="T8" s="65">
        <f>'ГИПЕР-Пульт'!S117/'ГИПЕР-Пульт'!$Z$118</f>
        <v>0.6878709303517716</v>
      </c>
      <c r="U8" s="65">
        <f>'ГИПЕР-Пульт'!T117/'ГИПЕР-Пульт'!$Z$118</f>
        <v>0.70703255158663803</v>
      </c>
      <c r="V8" s="65">
        <f>'ГИПЕР-Пульт'!U117/'ГИПЕР-Пульт'!$Z$118</f>
        <v>0.72879439343879893</v>
      </c>
      <c r="W8" s="65">
        <f>'ГИПЕР-Пульт'!V117/'ГИПЕР-Пульт'!$Z$118</f>
        <v>0.7516144116311736</v>
      </c>
      <c r="X8" s="65">
        <f>'ГИПЕР-Пульт'!W117/'ГИПЕР-Пульт'!$Z$118</f>
        <v>0.7700957927317621</v>
      </c>
      <c r="Y8" s="65">
        <f>'ГИПЕР-Пульт'!X117/'ГИПЕР-Пульт'!$Z$118</f>
        <v>0.78834728297988765</v>
      </c>
      <c r="Z8" s="65">
        <f>'ГИПЕР-Пульт'!Y117/'ГИПЕР-Пульт'!$Z$118</f>
        <v>0.80779657165503793</v>
      </c>
      <c r="AA8" s="65">
        <f>'ГИПЕР-Пульт'!Z117/'ГИПЕР-Пульт'!$Z$118</f>
        <v>0.82350927609706381</v>
      </c>
      <c r="AB8" s="65">
        <f>'ГИПЕР-Пульт'!AA117/'ГИПЕР-Пульт'!$Z$118</f>
        <v>0.84052363735656144</v>
      </c>
      <c r="AC8">
        <f t="shared" si="0"/>
        <v>3.6332443202830751E-3</v>
      </c>
      <c r="AD8">
        <f>'ГИПЕР-Пульт'!E12/'ГИПЕР-Пульт'!$E$15</f>
        <v>0.14285714285714285</v>
      </c>
      <c r="AG8">
        <f t="shared" si="1"/>
        <v>4.0779123071319218E-3</v>
      </c>
      <c r="AH8">
        <f t="shared" si="2"/>
        <v>0.16034124040781747</v>
      </c>
      <c r="AI8" s="77">
        <f>1/INDEX([2]!stobesp,B8)</f>
        <v>2.2139758706856161</v>
      </c>
    </row>
    <row r="9" spans="1:35" x14ac:dyDescent="0.25">
      <c r="A9" s="64" t="s">
        <v>4</v>
      </c>
      <c r="B9" s="62">
        <v>6</v>
      </c>
      <c r="C9" s="65">
        <f>'ГИПЕР-Пульт'!B135/'ГИПЕР-Пульт'!$Z$136</f>
        <v>0.36887234694810306</v>
      </c>
      <c r="D9" s="65">
        <f>'ГИПЕР-Пульт'!C135/'ГИПЕР-Пульт'!$Z$136</f>
        <v>0.38011698505816505</v>
      </c>
      <c r="E9" s="65">
        <f>'ГИПЕР-Пульт'!D135/'ГИПЕР-Пульт'!$Z$136</f>
        <v>0.39234047080196999</v>
      </c>
      <c r="F9" s="65">
        <f>'ГИПЕР-Пульт'!E135/'ГИПЕР-Пульт'!$Z$136</f>
        <v>0.39797660993906231</v>
      </c>
      <c r="G9" s="65">
        <f>'ГИПЕР-Пульт'!F135/'ГИПЕР-Пульт'!$Z$136</f>
        <v>0.40988502674525507</v>
      </c>
      <c r="H9" s="65">
        <f>'ГИПЕР-Пульт'!G135/'ГИПЕР-Пульт'!$Z$136</f>
        <v>0.4328089962789935</v>
      </c>
      <c r="I9" s="65">
        <f>'ГИПЕР-Пульт'!H135/'ГИПЕР-Пульт'!$Z$136</f>
        <v>0.4523541665417527</v>
      </c>
      <c r="J9" s="65">
        <f>'ГИПЕР-Пульт'!I135/'ГИПЕР-Пульт'!$Z$136</f>
        <v>0.47400052595548187</v>
      </c>
      <c r="K9" s="65">
        <f>'ГИПЕР-Пульт'!J135/'ГИПЕР-Пульт'!$Z$136</f>
        <v>0.48651440946469238</v>
      </c>
      <c r="L9" s="65">
        <f>'ГИПЕР-Пульт'!K135/'ГИПЕР-Пульт'!$Z$136</f>
        <v>0.49435706331667562</v>
      </c>
      <c r="M9" s="65">
        <f>'ГИПЕР-Пульт'!L135/'ГИПЕР-Пульт'!$Z$136</f>
        <v>0.52998174913141161</v>
      </c>
      <c r="N9" s="65">
        <f>'ГИПЕР-Пульт'!M135/'ГИПЕР-Пульт'!$Z$136</f>
        <v>0.53417574367382736</v>
      </c>
      <c r="O9" s="65">
        <f>'ГИПЕР-Пульт'!N135/'ГИПЕР-Пульт'!$Z$136</f>
        <v>0.55634997600798231</v>
      </c>
      <c r="P9" s="65">
        <f>'ГИПЕР-Пульт'!O135/'ГИПЕР-Пульт'!$Z$136</f>
        <v>0.58578795597472999</v>
      </c>
      <c r="Q9" s="65">
        <f>'ГИПЕР-Пульт'!P135/'ГИПЕР-Пульт'!$Z$136</f>
        <v>0.59524080927602541</v>
      </c>
      <c r="R9" s="65">
        <f>'ГИПЕР-Пульт'!Q135/'ГИПЕР-Пульт'!$Z$136</f>
        <v>0.60768139976220614</v>
      </c>
      <c r="S9" s="65">
        <f>'ГИПЕР-Пульт'!R135/'ГИПЕР-Пульт'!$Z$136</f>
        <v>0.62085871767397793</v>
      </c>
      <c r="T9" s="65">
        <f>'ГИПЕР-Пульт'!S135/'ГИПЕР-Пульт'!$Z$136</f>
        <v>0.62608455822796572</v>
      </c>
      <c r="U9" s="65">
        <f>'ГИПЕР-Пульт'!T135/'ГИПЕР-Пульт'!$Z$136</f>
        <v>0.64234533400830929</v>
      </c>
      <c r="V9" s="65">
        <f>'ГИПЕР-Пульт'!U135/'ГИПЕР-Пульт'!$Z$136</f>
        <v>0.6603325751190573</v>
      </c>
      <c r="W9" s="65">
        <f>'ГИПЕР-Пульт'!V135/'ГИПЕР-Пульт'!$Z$136</f>
        <v>0.66937132459779436</v>
      </c>
      <c r="X9" s="65">
        <f>'ГИПЕР-Пульт'!W135/'ГИПЕР-Пульт'!$Z$136</f>
        <v>0.68406390863360822</v>
      </c>
      <c r="Y9" s="65">
        <f>'ГИПЕР-Пульт'!X135/'ГИПЕР-Пульт'!$Z$136</f>
        <v>0.69764214369325905</v>
      </c>
      <c r="Z9" s="65">
        <f>'ГИПЕР-Пульт'!Y135/'ГИПЕР-Пульт'!$Z$136</f>
        <v>0.70148726106420745</v>
      </c>
      <c r="AA9" s="65">
        <f>'ГИПЕР-Пульт'!Z135/'ГИПЕР-Пульт'!$Z$136</f>
        <v>0.7118915842696153</v>
      </c>
      <c r="AB9" s="65">
        <f>'ГИПЕР-Пульт'!AA135/'ГИПЕР-Пульт'!$Z$136</f>
        <v>0.7226654669917284</v>
      </c>
      <c r="AC9">
        <f t="shared" si="0"/>
        <v>1.0987777599845155E-2</v>
      </c>
      <c r="AD9">
        <f>'ГИПЕР-Пульт'!E13/'ГИПЕР-Пульт'!$E$15</f>
        <v>0.14285714285714285</v>
      </c>
      <c r="AG9">
        <f t="shared" si="1"/>
        <v>1.5100946090112127E-2</v>
      </c>
      <c r="AH9">
        <f t="shared" si="2"/>
        <v>0.19633433542589743</v>
      </c>
      <c r="AI9" s="77">
        <f>1/INDEX([2]!stobesp,B9)</f>
        <v>2.7109649402390437</v>
      </c>
    </row>
    <row r="10" spans="1:35" ht="15.75" thickBot="1" x14ac:dyDescent="0.3">
      <c r="A10" s="64" t="s">
        <v>5</v>
      </c>
      <c r="B10" s="62">
        <v>7</v>
      </c>
      <c r="C10" s="65">
        <f>'ГИПЕР-Пульт'!B156/'ГИПЕР-Пульт'!$Z$157</f>
        <v>0.36887234694810306</v>
      </c>
      <c r="D10" s="65">
        <f>'ГИПЕР-Пульт'!C156/'ГИПЕР-Пульт'!$Z$157</f>
        <v>0.38011698505816505</v>
      </c>
      <c r="E10" s="65">
        <f>'ГИПЕР-Пульт'!D156/'ГИПЕР-Пульт'!$Z$157</f>
        <v>0.38302480298700586</v>
      </c>
      <c r="F10" s="65">
        <f>'ГИПЕР-Пульт'!E156/'ГИПЕР-Пульт'!$Z$157</f>
        <v>0.3858192757888706</v>
      </c>
      <c r="G10" s="65">
        <f>'ГИПЕР-Пульт'!F156/'ГИПЕР-Пульт'!$Z$157</f>
        <v>0.40984283653372461</v>
      </c>
      <c r="H10" s="65">
        <f>'ГИПЕР-Пульт'!G156/'ГИПЕР-Пульт'!$Z$157</f>
        <v>0.43580709095336007</v>
      </c>
      <c r="I10" s="65">
        <f>'ГИПЕР-Пульт'!H156/'ГИПЕР-Пульт'!$Z$157</f>
        <v>0.4556705718942341</v>
      </c>
      <c r="J10" s="65">
        <f>'ГИПЕР-Пульт'!I156/'ГИПЕР-Пульт'!$Z$157</f>
        <v>0.47665083618227422</v>
      </c>
      <c r="K10" s="65">
        <f>'ГИПЕР-Пульт'!J156/'ГИПЕР-Пульт'!$Z$157</f>
        <v>0.50483765798384994</v>
      </c>
      <c r="L10" s="65">
        <f>'ГИПЕР-Пульт'!K156/'ГИПЕР-Пульт'!$Z$157</f>
        <v>0.51858757093530761</v>
      </c>
      <c r="M10" s="65">
        <f>'ГИПЕР-Пульт'!L156/'ГИПЕР-Пульт'!$Z$157</f>
        <v>0.53294921096192804</v>
      </c>
      <c r="N10" s="65">
        <f>'ГИПЕР-Пульт'!M156/'ГИПЕР-Пульт'!$Z$157</f>
        <v>0.54514757971121863</v>
      </c>
      <c r="O10" s="65">
        <f>'ГИПЕР-Пульт'!N156/'ГИПЕР-Пульт'!$Z$157</f>
        <v>0.5955180606632553</v>
      </c>
      <c r="P10" s="65">
        <f>'ГИПЕР-Пульт'!O156/'ГИПЕР-Пульт'!$Z$157</f>
        <v>0.60388130371853976</v>
      </c>
      <c r="Q10" s="65">
        <f>'ГИПЕР-Пульт'!P156/'ГИПЕР-Пульт'!$Z$157</f>
        <v>0.61602296750446306</v>
      </c>
      <c r="R10" s="65">
        <f>'ГИПЕР-Пульт'!Q156/'ГИПЕР-Пульт'!$Z$157</f>
        <v>0.61791528544579633</v>
      </c>
      <c r="S10" s="65">
        <f>'ГИПЕР-Пульт'!R156/'ГИПЕР-Пульт'!$Z$157</f>
        <v>0.62199933769576654</v>
      </c>
      <c r="T10" s="65">
        <f>'ГИПЕР-Пульт'!S156/'ГИПЕР-Пульт'!$Z$157</f>
        <v>0.6442244449293214</v>
      </c>
      <c r="U10" s="65">
        <f>'ГИПЕР-Пульт'!T156/'ГИПЕР-Пульт'!$Z$157</f>
        <v>0.6499162329955428</v>
      </c>
      <c r="V10" s="65">
        <f>'ГИПЕР-Пульт'!U156/'ГИПЕР-Пульт'!$Z$157</f>
        <v>0.65823182199463648</v>
      </c>
      <c r="W10" s="65">
        <f>'ГИПЕР-Пульт'!V156/'ГИПЕР-Пульт'!$Z$157</f>
        <v>0.68567301671256198</v>
      </c>
      <c r="X10" s="65">
        <f>'ГИПЕР-Пульт'!W156/'ГИПЕР-Пульт'!$Z$157</f>
        <v>0.68936355390694803</v>
      </c>
      <c r="Y10" s="65">
        <f>'ГИПЕР-Пульт'!X156/'ГИПЕР-Пульт'!$Z$157</f>
        <v>0.69295260193794084</v>
      </c>
      <c r="Z10" s="65">
        <f>'ГИПЕР-Пульт'!Y156/'ГИПЕР-Пульт'!$Z$157</f>
        <v>0.71578313364971446</v>
      </c>
      <c r="AA10" s="65">
        <f>'ГИПЕР-Пульт'!Z156/'ГИПЕР-Пульт'!$Z$157</f>
        <v>0.71487000192744055</v>
      </c>
      <c r="AB10" s="65">
        <f>'ГИПЕР-Пульт'!AA156/'ГИПЕР-Пульт'!$Z$157</f>
        <v>0.71500751502673054</v>
      </c>
      <c r="AC10">
        <f t="shared" si="0"/>
        <v>1.1602959498748459E-2</v>
      </c>
      <c r="AD10">
        <f>'ГИПЕР-Пульт'!E14/'ГИПЕР-Пульт'!$E$15</f>
        <v>0.14285714285714285</v>
      </c>
      <c r="AG10">
        <f t="shared" si="1"/>
        <v>1.594641539512268E-2</v>
      </c>
      <c r="AH10">
        <f t="shared" si="2"/>
        <v>0.19633433542589743</v>
      </c>
      <c r="AI10" s="77">
        <f>1/INDEX([2]!stobesp,B10)</f>
        <v>2.7109649402390437</v>
      </c>
    </row>
    <row r="11" spans="1:35" ht="19.5" thickBot="1" x14ac:dyDescent="0.35">
      <c r="A11" s="64" t="s">
        <v>93</v>
      </c>
      <c r="C11" s="65"/>
      <c r="AA11">
        <v>1</v>
      </c>
      <c r="AC11" s="73">
        <f>SUM(AC4:AC10)</f>
        <v>4.1687295444770789E-2</v>
      </c>
      <c r="AD11" t="s">
        <v>86</v>
      </c>
      <c r="AG11" s="73">
        <f>SUM(AG4:AG10)</f>
        <v>4.9211718717460745E-2</v>
      </c>
      <c r="AI11" s="77">
        <f>SUM(AI4:AI10)</f>
        <v>13.807900357104092</v>
      </c>
    </row>
    <row r="12" spans="1:35" x14ac:dyDescent="0.25">
      <c r="C12" s="65">
        <f>SUM(C4:C10)</f>
        <v>3.9469666537773342</v>
      </c>
    </row>
    <row r="16" spans="1:35" x14ac:dyDescent="0.25">
      <c r="X16" t="s">
        <v>134</v>
      </c>
    </row>
    <row r="18" spans="24:26" x14ac:dyDescent="0.25">
      <c r="X18">
        <v>2017</v>
      </c>
      <c r="Y18">
        <v>1</v>
      </c>
      <c r="Z18">
        <v>0.91100000000000003</v>
      </c>
    </row>
    <row r="19" spans="24:26" x14ac:dyDescent="0.25">
      <c r="Y19">
        <v>2</v>
      </c>
      <c r="Z19">
        <v>0.91700000000000004</v>
      </c>
    </row>
    <row r="20" spans="24:26" x14ac:dyDescent="0.25">
      <c r="Y20">
        <v>3</v>
      </c>
      <c r="Z20">
        <v>0.92300000000000004</v>
      </c>
    </row>
    <row r="21" spans="24:26" x14ac:dyDescent="0.25">
      <c r="X21" s="112"/>
      <c r="Y21" s="112">
        <v>4</v>
      </c>
      <c r="Z21" s="112">
        <v>0.93</v>
      </c>
    </row>
    <row r="23" spans="24:26" x14ac:dyDescent="0.25">
      <c r="X23">
        <v>2025</v>
      </c>
      <c r="Y23">
        <v>1</v>
      </c>
      <c r="Z23">
        <v>0.83299999999999996</v>
      </c>
    </row>
    <row r="24" spans="24:26" x14ac:dyDescent="0.25">
      <c r="Y24">
        <v>2</v>
      </c>
      <c r="Z24">
        <v>0.94</v>
      </c>
    </row>
    <row r="25" spans="24:26" x14ac:dyDescent="0.25">
      <c r="Y25">
        <v>3</v>
      </c>
      <c r="Z25">
        <v>0.86199999999999999</v>
      </c>
    </row>
    <row r="26" spans="24:26" x14ac:dyDescent="0.25">
      <c r="Y26" s="112">
        <v>4</v>
      </c>
      <c r="Z26">
        <v>0.86799999999999999</v>
      </c>
    </row>
    <row r="39" spans="1:35" x14ac:dyDescent="0.25">
      <c r="A39" s="1" t="s">
        <v>133</v>
      </c>
    </row>
    <row r="40" spans="1:35" s="112" customFormat="1" x14ac:dyDescent="0.25">
      <c r="B40" s="112" t="s">
        <v>80</v>
      </c>
      <c r="AC40" s="112" t="s">
        <v>91</v>
      </c>
      <c r="AG40" s="112" t="s">
        <v>92</v>
      </c>
    </row>
    <row r="41" spans="1:35" s="112" customFormat="1" x14ac:dyDescent="0.25">
      <c r="C41" s="112">
        <v>2006</v>
      </c>
      <c r="D41" s="112">
        <v>2007</v>
      </c>
      <c r="E41" s="112">
        <v>2008</v>
      </c>
      <c r="F41" s="112">
        <v>2009</v>
      </c>
      <c r="G41" s="112">
        <v>2010</v>
      </c>
      <c r="H41" s="112">
        <v>2011</v>
      </c>
      <c r="I41" s="112">
        <v>2012</v>
      </c>
      <c r="J41" s="112">
        <v>2013</v>
      </c>
      <c r="K41" s="112">
        <v>2014</v>
      </c>
      <c r="L41" s="112">
        <v>2015</v>
      </c>
      <c r="M41" s="112">
        <v>2016</v>
      </c>
      <c r="N41" s="112">
        <v>2017</v>
      </c>
      <c r="O41" s="112">
        <v>2018</v>
      </c>
      <c r="P41" s="112">
        <v>2019</v>
      </c>
      <c r="Q41" s="112">
        <v>2020</v>
      </c>
      <c r="R41" s="112">
        <v>2021</v>
      </c>
      <c r="S41" s="112">
        <v>2022</v>
      </c>
      <c r="T41" s="112">
        <v>2023</v>
      </c>
      <c r="U41" s="112">
        <v>2024</v>
      </c>
      <c r="V41" s="112">
        <v>2025</v>
      </c>
      <c r="W41" s="112">
        <v>2026</v>
      </c>
      <c r="X41" s="112">
        <v>2027</v>
      </c>
      <c r="Y41" s="112">
        <v>2028</v>
      </c>
      <c r="Z41" s="112">
        <v>2029</v>
      </c>
      <c r="AA41" s="112">
        <v>2030</v>
      </c>
      <c r="AB41" s="112">
        <v>2031</v>
      </c>
      <c r="AC41" s="112" t="s">
        <v>85</v>
      </c>
      <c r="AD41" s="112" t="s">
        <v>84</v>
      </c>
      <c r="AG41" s="112" t="s">
        <v>85</v>
      </c>
      <c r="AH41" s="112" t="s">
        <v>84</v>
      </c>
      <c r="AI41" s="112" t="s">
        <v>113</v>
      </c>
    </row>
    <row r="42" spans="1:35" s="112" customFormat="1" x14ac:dyDescent="0.25">
      <c r="A42" s="112" t="s">
        <v>0</v>
      </c>
      <c r="B42" s="112">
        <v>1</v>
      </c>
      <c r="C42" s="112">
        <v>0.62220388147764083</v>
      </c>
      <c r="D42" s="112">
        <v>0.629446731616221</v>
      </c>
      <c r="E42" s="112">
        <v>0.63823798656420305</v>
      </c>
      <c r="F42" s="112">
        <v>0.64352590315068781</v>
      </c>
      <c r="G42" s="112">
        <v>0.64875644014262701</v>
      </c>
      <c r="H42" s="112">
        <v>0.65635758247346299</v>
      </c>
      <c r="I42" s="112">
        <v>0.66377779159024108</v>
      </c>
      <c r="J42" s="112">
        <v>0.66570108366706238</v>
      </c>
      <c r="K42" s="112">
        <v>0.67489950032181256</v>
      </c>
      <c r="L42" s="112">
        <v>0.67993802833345607</v>
      </c>
      <c r="M42" s="112">
        <v>0.68494597720794637</v>
      </c>
      <c r="N42" s="112">
        <v>0.68922205193428254</v>
      </c>
      <c r="O42" s="112">
        <v>0.69356973712112391</v>
      </c>
      <c r="P42" s="112">
        <v>0.71315192725359355</v>
      </c>
      <c r="Q42" s="112">
        <v>0.73877588888334544</v>
      </c>
      <c r="R42" s="112">
        <v>0.76817130680173762</v>
      </c>
      <c r="S42" s="112">
        <v>0.79568528159556229</v>
      </c>
      <c r="T42" s="112">
        <v>0.82339468789382886</v>
      </c>
      <c r="U42" s="112">
        <v>0.84643433285372527</v>
      </c>
      <c r="V42" s="112">
        <v>0.8702181954988204</v>
      </c>
      <c r="W42" s="112">
        <v>0.89715048703715528</v>
      </c>
      <c r="X42" s="112">
        <v>0.92071328911476735</v>
      </c>
      <c r="Y42" s="112">
        <v>0.94283736408269891</v>
      </c>
      <c r="Z42" s="112">
        <v>0.96189160134479756</v>
      </c>
      <c r="AA42" s="112">
        <v>0.98094580368610707</v>
      </c>
      <c r="AB42" s="112">
        <v>1</v>
      </c>
      <c r="AC42" s="112">
        <v>0</v>
      </c>
      <c r="AD42" s="112">
        <v>0.14285714285714285</v>
      </c>
      <c r="AG42" s="112">
        <v>0</v>
      </c>
      <c r="AH42" s="112">
        <v>0.11407188048763005</v>
      </c>
      <c r="AI42" s="112">
        <v>1.6071902309981578</v>
      </c>
    </row>
    <row r="43" spans="1:35" s="112" customFormat="1" x14ac:dyDescent="0.25">
      <c r="A43" s="112" t="s">
        <v>1</v>
      </c>
      <c r="B43" s="112">
        <v>2</v>
      </c>
      <c r="C43" s="112">
        <v>0.63772725855240597</v>
      </c>
      <c r="D43" s="112">
        <v>0.66853284019620951</v>
      </c>
      <c r="E43" s="112">
        <v>0.68045518659519277</v>
      </c>
      <c r="F43" s="112">
        <v>0.67403693347468863</v>
      </c>
      <c r="G43" s="112">
        <v>0.66500895655783576</v>
      </c>
      <c r="H43" s="112">
        <v>0.65781486309982617</v>
      </c>
      <c r="I43" s="112">
        <v>0.65886262303311394</v>
      </c>
      <c r="J43" s="112">
        <v>0.66714016017096478</v>
      </c>
      <c r="K43" s="112">
        <v>0.69591729866639584</v>
      </c>
      <c r="L43" s="112">
        <v>0.67805922128706153</v>
      </c>
      <c r="M43" s="112">
        <v>0.67251810446824134</v>
      </c>
      <c r="N43" s="112">
        <v>0.6772636836384649</v>
      </c>
      <c r="O43" s="112">
        <v>0.82253932140853014</v>
      </c>
      <c r="P43" s="112">
        <v>0.82817128022803299</v>
      </c>
      <c r="Q43" s="112">
        <v>0.84495078544386326</v>
      </c>
      <c r="R43" s="112">
        <v>0.86844488892060001</v>
      </c>
      <c r="S43" s="112">
        <v>0.89230374537798607</v>
      </c>
      <c r="T43" s="112">
        <v>0.91608844893721375</v>
      </c>
      <c r="U43" s="112">
        <v>0.93721704669050176</v>
      </c>
      <c r="V43" s="112">
        <v>0.95882851445722161</v>
      </c>
      <c r="W43" s="112">
        <v>0.98318325208460666</v>
      </c>
      <c r="X43" s="112">
        <v>1</v>
      </c>
      <c r="Y43" s="112">
        <v>1</v>
      </c>
      <c r="Z43" s="112">
        <v>1</v>
      </c>
      <c r="AA43" s="112">
        <v>1</v>
      </c>
      <c r="AB43" s="112">
        <v>1</v>
      </c>
      <c r="AC43" s="112">
        <v>0</v>
      </c>
      <c r="AD43" s="112">
        <v>0.14285714285714285</v>
      </c>
      <c r="AG43" s="112">
        <v>0</v>
      </c>
      <c r="AH43" s="112">
        <v>0.11129517494354438</v>
      </c>
      <c r="AI43" s="112">
        <v>1.5680684596577015</v>
      </c>
    </row>
    <row r="44" spans="1:35" s="112" customFormat="1" x14ac:dyDescent="0.25">
      <c r="A44" s="112" t="s">
        <v>79</v>
      </c>
      <c r="B44" s="112">
        <v>3</v>
      </c>
      <c r="C44" s="112">
        <v>0.91611274638512319</v>
      </c>
      <c r="D44" s="112">
        <v>0.92028547860357657</v>
      </c>
      <c r="E44" s="112">
        <v>0.93531800344636529</v>
      </c>
      <c r="F44" s="112">
        <v>0.96479066596145824</v>
      </c>
      <c r="G44" s="112">
        <v>0.98778908835072121</v>
      </c>
      <c r="H44" s="112">
        <v>1</v>
      </c>
      <c r="I44" s="112">
        <v>1</v>
      </c>
      <c r="J44" s="112">
        <v>0.98563503788832962</v>
      </c>
      <c r="K44" s="112">
        <v>0.93629988212720527</v>
      </c>
      <c r="L44" s="112">
        <v>0.93971428015593683</v>
      </c>
      <c r="M44" s="112">
        <v>0.92795496527099874</v>
      </c>
      <c r="N44" s="112">
        <v>0.9141151172644878</v>
      </c>
      <c r="O44" s="112">
        <v>0.91934201494340517</v>
      </c>
      <c r="P44" s="112">
        <v>1</v>
      </c>
      <c r="Q44" s="112">
        <v>1</v>
      </c>
      <c r="R44" s="112">
        <v>1</v>
      </c>
      <c r="S44" s="112">
        <v>1</v>
      </c>
      <c r="T44" s="112">
        <v>1</v>
      </c>
      <c r="U44" s="112">
        <v>1</v>
      </c>
      <c r="V44" s="112">
        <v>1</v>
      </c>
      <c r="W44" s="112">
        <v>1</v>
      </c>
      <c r="X44" s="112">
        <v>1</v>
      </c>
      <c r="Y44" s="112">
        <v>1</v>
      </c>
      <c r="Z44" s="112">
        <v>1</v>
      </c>
      <c r="AA44" s="112">
        <v>1</v>
      </c>
      <c r="AB44" s="112">
        <v>1</v>
      </c>
      <c r="AC44" s="112">
        <v>0</v>
      </c>
      <c r="AD44" s="112">
        <v>0.14285714285714285</v>
      </c>
      <c r="AG44" s="112">
        <v>0</v>
      </c>
      <c r="AH44" s="112">
        <v>7.7475143847654221E-2</v>
      </c>
      <c r="AI44" s="112">
        <v>1.0915687004092962</v>
      </c>
    </row>
    <row r="45" spans="1:35" s="112" customFormat="1" x14ac:dyDescent="0.25">
      <c r="A45" s="112" t="s">
        <v>2</v>
      </c>
      <c r="B45" s="112">
        <v>4</v>
      </c>
      <c r="C45" s="112">
        <v>0.4573429257778871</v>
      </c>
      <c r="D45" s="112">
        <v>0.4593887655109628</v>
      </c>
      <c r="E45" s="112">
        <v>0.42592340714876459</v>
      </c>
      <c r="F45" s="112">
        <v>0.39587561433521307</v>
      </c>
      <c r="G45" s="112">
        <v>0.38666304343719882</v>
      </c>
      <c r="H45" s="112">
        <v>0.37555510845604079</v>
      </c>
      <c r="I45" s="112">
        <v>0.3736589265611005</v>
      </c>
      <c r="J45" s="112">
        <v>0.37416087216856136</v>
      </c>
      <c r="K45" s="112">
        <v>0.40509791513742016</v>
      </c>
      <c r="L45" s="112">
        <v>0.41959291025725737</v>
      </c>
      <c r="M45" s="112">
        <v>0.43868367581016743</v>
      </c>
      <c r="N45" s="112">
        <v>0.44800042286734698</v>
      </c>
      <c r="O45" s="112">
        <v>0.50359150807895514</v>
      </c>
      <c r="P45" s="112">
        <v>0.97819772607315447</v>
      </c>
      <c r="Q45" s="112">
        <v>0.9691440915097409</v>
      </c>
      <c r="R45" s="112">
        <v>0.96943561983026083</v>
      </c>
      <c r="S45" s="112">
        <v>0.97485518596331611</v>
      </c>
      <c r="T45" s="112">
        <v>1</v>
      </c>
      <c r="U45" s="112">
        <v>1</v>
      </c>
      <c r="V45" s="112">
        <v>1</v>
      </c>
      <c r="W45" s="112">
        <v>1</v>
      </c>
      <c r="X45" s="112">
        <v>1</v>
      </c>
      <c r="Y45" s="112">
        <v>1</v>
      </c>
      <c r="Z45" s="112">
        <v>1</v>
      </c>
      <c r="AA45" s="112">
        <v>1</v>
      </c>
      <c r="AB45" s="112">
        <v>1</v>
      </c>
      <c r="AC45" s="112">
        <v>0</v>
      </c>
      <c r="AD45" s="112">
        <v>0.14285714285714285</v>
      </c>
      <c r="AG45" s="112">
        <v>0</v>
      </c>
      <c r="AH45" s="112">
        <v>0.15519200758628793</v>
      </c>
      <c r="AI45" s="112">
        <v>2.186543059125964</v>
      </c>
    </row>
    <row r="46" spans="1:35" s="112" customFormat="1" x14ac:dyDescent="0.25">
      <c r="A46" s="112" t="s">
        <v>3</v>
      </c>
      <c r="B46" s="112">
        <v>5</v>
      </c>
      <c r="C46" s="112">
        <v>0.45167610597776009</v>
      </c>
      <c r="D46" s="112">
        <v>0.47598340434875747</v>
      </c>
      <c r="E46" s="112">
        <v>0.50563084922686863</v>
      </c>
      <c r="F46" s="112">
        <v>0.48548886434422389</v>
      </c>
      <c r="G46" s="112">
        <v>0.49580382157513303</v>
      </c>
      <c r="H46" s="112">
        <v>0.51649932571939228</v>
      </c>
      <c r="I46" s="112">
        <v>0.51445050832211459</v>
      </c>
      <c r="J46" s="112">
        <v>0.49240212854118648</v>
      </c>
      <c r="K46" s="112">
        <v>0.48972916560591162</v>
      </c>
      <c r="L46" s="112">
        <v>0.50381140215459197</v>
      </c>
      <c r="M46" s="112">
        <v>0.51954185238039929</v>
      </c>
      <c r="N46" s="112">
        <v>0.53533717315194851</v>
      </c>
      <c r="O46" s="112">
        <v>0.70442311448163186</v>
      </c>
      <c r="P46" s="112">
        <v>0.75916186411831954</v>
      </c>
      <c r="Q46" s="112">
        <v>0.81022785618594473</v>
      </c>
      <c r="R46" s="112">
        <v>0.83569060682897289</v>
      </c>
      <c r="S46" s="112">
        <v>0.86258886413368463</v>
      </c>
      <c r="T46" s="112">
        <v>0.9258972671452228</v>
      </c>
      <c r="U46" s="112">
        <v>0.95503709514444002</v>
      </c>
      <c r="V46" s="112">
        <v>0.98818097185677034</v>
      </c>
      <c r="W46" s="112">
        <v>1</v>
      </c>
      <c r="X46" s="112">
        <v>1</v>
      </c>
      <c r="Y46" s="112">
        <v>1</v>
      </c>
      <c r="Z46" s="112">
        <v>1</v>
      </c>
      <c r="AA46" s="112">
        <v>1</v>
      </c>
      <c r="AB46" s="112">
        <v>1</v>
      </c>
      <c r="AC46" s="112">
        <v>0</v>
      </c>
      <c r="AD46" s="112">
        <v>0.14285714285714285</v>
      </c>
      <c r="AG46" s="112">
        <v>0</v>
      </c>
      <c r="AH46" s="112">
        <v>0.15713907790896456</v>
      </c>
      <c r="AI46" s="112">
        <v>2.2139758706856161</v>
      </c>
    </row>
    <row r="47" spans="1:35" s="112" customFormat="1" x14ac:dyDescent="0.25">
      <c r="A47" s="112" t="s">
        <v>4</v>
      </c>
      <c r="B47" s="112">
        <v>6</v>
      </c>
      <c r="C47" s="112">
        <v>0.36887234694810306</v>
      </c>
      <c r="D47" s="112">
        <v>0.37996882018384892</v>
      </c>
      <c r="E47" s="112">
        <v>0.39219171136910008</v>
      </c>
      <c r="F47" s="112">
        <v>0.39782797903077338</v>
      </c>
      <c r="G47" s="112">
        <v>0.40973587236837389</v>
      </c>
      <c r="H47" s="112">
        <v>0.43265620795590926</v>
      </c>
      <c r="I47" s="112">
        <v>0.45220540769672535</v>
      </c>
      <c r="J47" s="112">
        <v>0.47384952800349456</v>
      </c>
      <c r="K47" s="112">
        <v>0.486364039454803</v>
      </c>
      <c r="L47" s="112">
        <v>0.48818285579755227</v>
      </c>
      <c r="M47" s="112">
        <v>0.49290033432524466</v>
      </c>
      <c r="N47" s="112">
        <v>0.50919594332498086</v>
      </c>
      <c r="O47" s="112">
        <v>0.76683656611634754</v>
      </c>
      <c r="P47" s="112">
        <v>0.77040218430156204</v>
      </c>
      <c r="Q47" s="112">
        <v>0.78534708274752851</v>
      </c>
      <c r="R47" s="112">
        <v>0.80977213467834563</v>
      </c>
      <c r="S47" s="112">
        <v>0.83529860612243767</v>
      </c>
      <c r="T47" s="112">
        <v>0.86245141429263805</v>
      </c>
      <c r="U47" s="112">
        <v>0.89065884427738296</v>
      </c>
      <c r="V47" s="112">
        <v>0.92472753885559467</v>
      </c>
      <c r="W47" s="112">
        <v>0.97685105321682497</v>
      </c>
      <c r="X47" s="112">
        <v>1</v>
      </c>
      <c r="Y47" s="112">
        <v>1</v>
      </c>
      <c r="Z47" s="112">
        <v>1</v>
      </c>
      <c r="AA47" s="112">
        <v>1</v>
      </c>
      <c r="AB47" s="112">
        <v>1</v>
      </c>
      <c r="AC47" s="112">
        <v>0</v>
      </c>
      <c r="AD47" s="112">
        <v>0.14285714285714285</v>
      </c>
      <c r="AG47" s="112">
        <v>0</v>
      </c>
      <c r="AH47" s="112">
        <v>0.19241335761295938</v>
      </c>
      <c r="AI47" s="112">
        <v>2.7109649402390437</v>
      </c>
    </row>
    <row r="48" spans="1:35" s="112" customFormat="1" x14ac:dyDescent="0.25">
      <c r="A48" s="112" t="s">
        <v>5</v>
      </c>
      <c r="B48" s="112">
        <v>7</v>
      </c>
      <c r="C48" s="112">
        <v>0.36887234694810306</v>
      </c>
      <c r="D48" s="112">
        <v>0.37996882018384892</v>
      </c>
      <c r="E48" s="112">
        <v>0.38220196896405578</v>
      </c>
      <c r="F48" s="112">
        <v>0.38566837888519995</v>
      </c>
      <c r="G48" s="112">
        <v>0.40969140818077032</v>
      </c>
      <c r="H48" s="112">
        <v>0.43565505082857098</v>
      </c>
      <c r="I48" s="112">
        <v>0.45551951421756937</v>
      </c>
      <c r="J48" s="112">
        <v>0.47649755202318883</v>
      </c>
      <c r="K48" s="112">
        <v>0.50468501127431376</v>
      </c>
      <c r="L48" s="112">
        <v>0.50836103394268672</v>
      </c>
      <c r="M48" s="112">
        <v>0.51445684234142874</v>
      </c>
      <c r="N48" s="112">
        <v>0.51967585700944108</v>
      </c>
      <c r="O48" s="112">
        <v>0.77878777353273787</v>
      </c>
      <c r="P48" s="112">
        <v>0.78354592034193904</v>
      </c>
      <c r="Q48" s="112">
        <v>0.80552750115635441</v>
      </c>
      <c r="R48" s="112">
        <v>0.83876562961996626</v>
      </c>
      <c r="S48" s="112">
        <v>0.87085594197350391</v>
      </c>
      <c r="T48" s="112">
        <v>0.90267377314254438</v>
      </c>
      <c r="U48" s="112">
        <v>0.93358722786532866</v>
      </c>
      <c r="V48" s="112">
        <v>0.96946196425539499</v>
      </c>
      <c r="W48" s="112">
        <v>1</v>
      </c>
      <c r="X48" s="112">
        <v>1</v>
      </c>
      <c r="Y48" s="112">
        <v>1</v>
      </c>
      <c r="Z48" s="112">
        <v>1</v>
      </c>
      <c r="AA48" s="112">
        <v>1</v>
      </c>
      <c r="AB48" s="112">
        <v>1</v>
      </c>
      <c r="AC48" s="112">
        <v>0</v>
      </c>
      <c r="AD48" s="112">
        <v>0.14285714285714285</v>
      </c>
      <c r="AG48" s="112">
        <v>0</v>
      </c>
      <c r="AH48" s="112">
        <v>0.19241335761295938</v>
      </c>
      <c r="AI48" s="112">
        <v>2.7109649402390437</v>
      </c>
    </row>
    <row r="49" spans="1:35" s="112" customFormat="1" x14ac:dyDescent="0.25">
      <c r="A49" s="112" t="s">
        <v>93</v>
      </c>
      <c r="AB49" s="112">
        <v>1</v>
      </c>
      <c r="AC49" s="112">
        <v>0</v>
      </c>
      <c r="AD49" s="112" t="s">
        <v>86</v>
      </c>
      <c r="AG49" s="112">
        <v>0</v>
      </c>
      <c r="AI49" s="112">
        <v>14.089276201354824</v>
      </c>
    </row>
    <row r="50" spans="1:35" s="112" customFormat="1" x14ac:dyDescent="0.25">
      <c r="C50" s="112">
        <v>3.8228076120670238</v>
      </c>
    </row>
  </sheetData>
  <conditionalFormatting sqref="C4:AB10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"/>
  <sheetViews>
    <sheetView zoomScale="80" zoomScaleNormal="80" workbookViewId="0">
      <selection activeCell="K38" sqref="K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"/>
  <sheetViews>
    <sheetView workbookViewId="0">
      <selection activeCell="B29" sqref="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G2:L88"/>
  <sheetViews>
    <sheetView topLeftCell="A49" workbookViewId="0">
      <selection activeCell="I27" sqref="I27"/>
    </sheetView>
  </sheetViews>
  <sheetFormatPr defaultRowHeight="15" x14ac:dyDescent="0.25"/>
  <sheetData>
    <row r="2" spans="10:12" x14ac:dyDescent="0.25">
      <c r="J2" t="s">
        <v>81</v>
      </c>
      <c r="L2" s="71">
        <f>'ГИПЕР-Пульт'!K44</f>
        <v>1</v>
      </c>
    </row>
    <row r="18" spans="10:12" x14ac:dyDescent="0.25">
      <c r="J18" t="s">
        <v>81</v>
      </c>
      <c r="L18" s="4">
        <f>'ГИПЕР-Пульт'!K67</f>
        <v>1</v>
      </c>
    </row>
    <row r="35" spans="10:12" x14ac:dyDescent="0.25">
      <c r="J35" t="s">
        <v>81</v>
      </c>
      <c r="L35">
        <f>'ГИПЕР-Пульт'!$K$86</f>
        <v>1</v>
      </c>
    </row>
    <row r="52" spans="10:12" x14ac:dyDescent="0.25">
      <c r="J52" t="s">
        <v>81</v>
      </c>
      <c r="L52">
        <f>'ГИПЕР-Пульт'!K104</f>
        <v>1</v>
      </c>
    </row>
    <row r="70" spans="7:9" x14ac:dyDescent="0.25">
      <c r="G70" t="s">
        <v>81</v>
      </c>
      <c r="I70" s="71">
        <f>'ГИПЕР-Пульт'!K122</f>
        <v>1</v>
      </c>
    </row>
    <row r="88" spans="9:11" x14ac:dyDescent="0.25">
      <c r="I88" t="s">
        <v>81</v>
      </c>
      <c r="K88">
        <f>'ГИПЕР-Пульт'!K142</f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I1:K106"/>
  <sheetViews>
    <sheetView topLeftCell="A97" workbookViewId="0">
      <selection activeCell="I10" sqref="I10"/>
    </sheetView>
  </sheetViews>
  <sheetFormatPr defaultRowHeight="15" x14ac:dyDescent="0.25"/>
  <cols>
    <col min="9" max="9" width="20.5703125" customWidth="1"/>
  </cols>
  <sheetData>
    <row r="1" spans="9:11" x14ac:dyDescent="0.25">
      <c r="I1" s="43" t="s">
        <v>62</v>
      </c>
      <c r="K1" s="4">
        <f>'ГИПЕР-Пульт'!F25</f>
        <v>1</v>
      </c>
    </row>
    <row r="19" spans="9:11" x14ac:dyDescent="0.25">
      <c r="I19" s="43" t="s">
        <v>62</v>
      </c>
      <c r="K19" s="4">
        <f>'ГИПЕР-Пульт'!F44</f>
        <v>1</v>
      </c>
    </row>
    <row r="36" spans="9:11" x14ac:dyDescent="0.25">
      <c r="I36" s="43" t="s">
        <v>62</v>
      </c>
      <c r="K36" s="4">
        <f>'ГИПЕР-Пульт'!F67</f>
        <v>1</v>
      </c>
    </row>
    <row r="53" spans="9:11" x14ac:dyDescent="0.25">
      <c r="I53" s="43" t="s">
        <v>62</v>
      </c>
      <c r="K53" s="4">
        <f>'ГИПЕР-Пульт'!F86</f>
        <v>1</v>
      </c>
    </row>
    <row r="70" spans="9:11" x14ac:dyDescent="0.25">
      <c r="I70" s="43" t="s">
        <v>62</v>
      </c>
      <c r="K70" s="4">
        <f>'ГИПЕР-Пульт'!F104</f>
        <v>1</v>
      </c>
    </row>
    <row r="87" spans="9:11" x14ac:dyDescent="0.25">
      <c r="I87" s="43" t="s">
        <v>62</v>
      </c>
      <c r="K87" s="4">
        <f>'ГИПЕР-Пульт'!F122</f>
        <v>1</v>
      </c>
    </row>
    <row r="106" spans="9:11" x14ac:dyDescent="0.25">
      <c r="I106" s="43" t="s">
        <v>62</v>
      </c>
      <c r="K106" s="4">
        <f>'ГИПЕР-Пульт'!F142</f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AA172"/>
  <sheetViews>
    <sheetView topLeftCell="A67" workbookViewId="0">
      <selection activeCell="C6" sqref="C6"/>
    </sheetView>
  </sheetViews>
  <sheetFormatPr defaultRowHeight="15" x14ac:dyDescent="0.25"/>
  <cols>
    <col min="1" max="1" width="13.85546875" customWidth="1"/>
    <col min="5" max="5" width="10.7109375" customWidth="1"/>
  </cols>
  <sheetData>
    <row r="1" spans="1:27" x14ac:dyDescent="0.25">
      <c r="A1" s="119" t="s">
        <v>46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3" spans="1:27" x14ac:dyDescent="0.25">
      <c r="A3" s="4" t="s">
        <v>31</v>
      </c>
    </row>
    <row r="4" spans="1:27" ht="14.45" x14ac:dyDescent="0.3"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  <c r="K4" s="38">
        <v>2014</v>
      </c>
      <c r="L4">
        <v>2015</v>
      </c>
      <c r="M4">
        <v>2016</v>
      </c>
      <c r="N4">
        <v>2017</v>
      </c>
      <c r="O4">
        <v>2018</v>
      </c>
      <c r="P4">
        <v>2019</v>
      </c>
      <c r="Q4">
        <v>2020</v>
      </c>
      <c r="R4">
        <v>2021</v>
      </c>
      <c r="S4">
        <v>2022</v>
      </c>
      <c r="T4">
        <v>2023</v>
      </c>
      <c r="U4">
        <v>2024</v>
      </c>
      <c r="V4">
        <v>2025</v>
      </c>
      <c r="W4">
        <v>2026</v>
      </c>
      <c r="X4">
        <v>2027</v>
      </c>
      <c r="Y4">
        <v>2028</v>
      </c>
      <c r="Z4">
        <v>2029</v>
      </c>
      <c r="AA4">
        <v>2030</v>
      </c>
    </row>
    <row r="5" spans="1:27" x14ac:dyDescent="0.25">
      <c r="A5" t="s">
        <v>32</v>
      </c>
      <c r="B5">
        <f>З_Плата!E5</f>
        <v>1</v>
      </c>
      <c r="C5" s="2">
        <f>З_Плата!F5</f>
        <v>1.08405</v>
      </c>
      <c r="D5" s="2">
        <f>З_Плата!G5</f>
        <v>1.2097998000000001</v>
      </c>
      <c r="E5" s="2">
        <f>З_Плата!H5</f>
        <v>1.3901809501800002</v>
      </c>
      <c r="F5" s="2">
        <f>З_Плата!I5</f>
        <v>1.5301721718631263</v>
      </c>
      <c r="G5" s="2">
        <f>З_Плата!J5</f>
        <v>1.7010924034602373</v>
      </c>
      <c r="H5" s="2">
        <f>З_Плата!K5</f>
        <v>1.8866815846777492</v>
      </c>
      <c r="I5" s="2">
        <f>З_Плата!L5</f>
        <v>2.0777552621659883</v>
      </c>
      <c r="J5" s="2">
        <f>З_Плата!M5</f>
        <v>2.2680776441803925</v>
      </c>
      <c r="K5" s="38">
        <f>З_Плата!N5</f>
        <v>0</v>
      </c>
      <c r="L5">
        <f>З_Плата!O5</f>
        <v>0</v>
      </c>
      <c r="M5">
        <f>З_Плата!P5</f>
        <v>0</v>
      </c>
      <c r="N5">
        <f>З_Плата!Q5</f>
        <v>0</v>
      </c>
      <c r="O5">
        <f>З_Плата!R5</f>
        <v>0</v>
      </c>
      <c r="P5">
        <f>З_Плата!S5</f>
        <v>0</v>
      </c>
      <c r="Q5">
        <f>З_Плата!T5</f>
        <v>0</v>
      </c>
      <c r="R5">
        <f>З_Плата!U5</f>
        <v>0</v>
      </c>
      <c r="S5">
        <f>З_Плата!V5</f>
        <v>0</v>
      </c>
      <c r="T5">
        <f>З_Плата!W5</f>
        <v>0</v>
      </c>
      <c r="U5">
        <f>З_Плата!X5</f>
        <v>0</v>
      </c>
      <c r="V5">
        <f>З_Плата!Y5</f>
        <v>0</v>
      </c>
      <c r="W5">
        <f>З_Плата!Z5</f>
        <v>0</v>
      </c>
      <c r="X5">
        <f>З_Плата!AA5</f>
        <v>0</v>
      </c>
      <c r="Y5">
        <f>З_Плата!AB5</f>
        <v>0</v>
      </c>
      <c r="Z5">
        <f>З_Плата!AC5</f>
        <v>0</v>
      </c>
      <c r="AA5">
        <f>З_Плата!AD5</f>
        <v>0</v>
      </c>
    </row>
    <row r="6" spans="1:27" x14ac:dyDescent="0.25">
      <c r="A6" t="s">
        <v>33</v>
      </c>
      <c r="B6">
        <f>З_Плата!C35</f>
        <v>1</v>
      </c>
      <c r="C6" s="2">
        <f>З_Плата!D35</f>
        <v>1.1844630085476713</v>
      </c>
      <c r="D6" s="2">
        <f>З_Плата!E35</f>
        <v>1.3797026728432153</v>
      </c>
      <c r="E6" s="2">
        <f>З_Плата!F35</f>
        <v>1.7038745566258993</v>
      </c>
      <c r="F6" s="2">
        <f>З_Плата!G35</f>
        <v>1.7667577642961902</v>
      </c>
      <c r="G6" s="2">
        <f>З_Плата!H35</f>
        <v>2.0405481363750901</v>
      </c>
      <c r="H6" s="2">
        <f>З_Плата!I35</f>
        <v>2.0674639324456163</v>
      </c>
      <c r="I6" s="2">
        <f>З_Плата!J35</f>
        <v>2.3258969240013183</v>
      </c>
      <c r="J6" s="2">
        <f>З_Плата!K35</f>
        <v>3.1011958986684243</v>
      </c>
      <c r="K6" s="38">
        <f>З_Плата!L35</f>
        <v>0</v>
      </c>
      <c r="L6">
        <f>З_Плата!M35</f>
        <v>0</v>
      </c>
      <c r="M6">
        <f>З_Плата!N35</f>
        <v>0</v>
      </c>
      <c r="N6">
        <f>З_Плата!O35</f>
        <v>0</v>
      </c>
      <c r="O6">
        <f>З_Плата!P35</f>
        <v>0</v>
      </c>
      <c r="P6">
        <f>З_Плата!Q35</f>
        <v>0</v>
      </c>
      <c r="Q6">
        <f>З_Плата!R35</f>
        <v>0</v>
      </c>
      <c r="R6">
        <f>З_Плата!S35</f>
        <v>0</v>
      </c>
      <c r="S6">
        <f>З_Плата!T35</f>
        <v>0</v>
      </c>
      <c r="T6">
        <f>З_Плата!U35</f>
        <v>0</v>
      </c>
      <c r="U6">
        <f>З_Плата!V35</f>
        <v>0</v>
      </c>
      <c r="V6">
        <f>З_Плата!W35</f>
        <v>0</v>
      </c>
      <c r="W6">
        <f>З_Плата!X35</f>
        <v>0</v>
      </c>
      <c r="X6">
        <f>З_Плата!Y35</f>
        <v>0</v>
      </c>
      <c r="Y6">
        <f>З_Плата!Z35</f>
        <v>0</v>
      </c>
      <c r="Z6">
        <f>З_Плата!AA35</f>
        <v>0</v>
      </c>
      <c r="AA6">
        <f>З_Плата!AB35</f>
        <v>0</v>
      </c>
    </row>
    <row r="7" spans="1:27" ht="11.25" customHeight="1" x14ac:dyDescent="0.3">
      <c r="K7" s="38"/>
    </row>
    <row r="8" spans="1:27" ht="45" customHeight="1" x14ac:dyDescent="0.3">
      <c r="B8" s="4" t="s">
        <v>47</v>
      </c>
      <c r="E8" s="42" t="s">
        <v>48</v>
      </c>
      <c r="F8" s="41">
        <f>[2]!NScenRostZPlat_2</f>
        <v>1</v>
      </c>
      <c r="G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</row>
    <row r="9" spans="1:27" x14ac:dyDescent="0.25">
      <c r="B9" t="s">
        <v>53</v>
      </c>
      <c r="G9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</row>
    <row r="10" spans="1:27" ht="14.45" x14ac:dyDescent="0.3">
      <c r="G10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</row>
    <row r="11" spans="1:27" ht="14.45" x14ac:dyDescent="0.3">
      <c r="K11" s="38"/>
    </row>
    <row r="12" spans="1:27" ht="45.75" x14ac:dyDescent="0.3">
      <c r="B12" s="4" t="s">
        <v>52</v>
      </c>
      <c r="E12" s="42" t="s">
        <v>48</v>
      </c>
      <c r="F12" s="41">
        <f>[2]!NscenInfl</f>
        <v>2</v>
      </c>
      <c r="H12" t="s">
        <v>49</v>
      </c>
      <c r="K12" s="38">
        <v>7.93</v>
      </c>
      <c r="L12" s="38">
        <v>7.6</v>
      </c>
      <c r="M12" s="38">
        <v>7.34</v>
      </c>
      <c r="N12" s="38">
        <v>7.12</v>
      </c>
      <c r="O12" s="38">
        <v>6.98</v>
      </c>
      <c r="P12" s="38">
        <v>6.74</v>
      </c>
      <c r="Q12" s="38">
        <v>6.52</v>
      </c>
      <c r="R12" s="38">
        <v>6.42</v>
      </c>
      <c r="S12" s="38">
        <v>6.31</v>
      </c>
      <c r="T12" s="38">
        <v>6.14</v>
      </c>
      <c r="U12" s="38">
        <v>6.14</v>
      </c>
      <c r="V12" s="38">
        <v>6</v>
      </c>
      <c r="W12" s="38">
        <v>5.92</v>
      </c>
      <c r="X12" s="38">
        <v>5.82</v>
      </c>
      <c r="Y12" s="38">
        <v>5.82</v>
      </c>
      <c r="Z12" s="38">
        <v>5.75</v>
      </c>
      <c r="AA12" s="38">
        <v>5.78</v>
      </c>
    </row>
    <row r="13" spans="1:27" x14ac:dyDescent="0.25">
      <c r="H13" t="s">
        <v>50</v>
      </c>
      <c r="K13" s="38">
        <v>9.27</v>
      </c>
      <c r="L13" s="38">
        <v>9.17</v>
      </c>
      <c r="M13" s="38">
        <v>9.1300000000000008</v>
      </c>
      <c r="N13" s="38">
        <v>9.0299999999999994</v>
      </c>
      <c r="O13" s="38">
        <v>8.92</v>
      </c>
      <c r="P13" s="38">
        <v>8.89</v>
      </c>
      <c r="Q13" s="38">
        <v>8.8000000000000007</v>
      </c>
      <c r="R13" s="38">
        <v>8.7799999999999994</v>
      </c>
      <c r="S13" s="38">
        <v>8.75</v>
      </c>
      <c r="T13" s="38">
        <v>8.57</v>
      </c>
      <c r="U13" s="38">
        <v>8.43</v>
      </c>
      <c r="V13" s="38">
        <v>8.36</v>
      </c>
      <c r="W13" s="38">
        <v>8.32</v>
      </c>
      <c r="X13" s="38">
        <v>8.25</v>
      </c>
      <c r="Y13" s="38">
        <v>8.2899999999999991</v>
      </c>
      <c r="Z13" s="38">
        <v>8.18</v>
      </c>
      <c r="AA13" s="38">
        <v>8.18</v>
      </c>
    </row>
    <row r="14" spans="1:27" x14ac:dyDescent="0.25">
      <c r="H14" t="s">
        <v>51</v>
      </c>
      <c r="K14" s="38">
        <v>11.11</v>
      </c>
      <c r="L14" s="38">
        <v>11.53</v>
      </c>
      <c r="M14" s="38">
        <v>10.72</v>
      </c>
      <c r="N14" s="38">
        <v>10.33</v>
      </c>
      <c r="O14" s="38">
        <v>9.94</v>
      </c>
      <c r="P14" s="38">
        <v>9.94</v>
      </c>
      <c r="Q14" s="38">
        <v>9.84</v>
      </c>
      <c r="R14" s="38">
        <v>9.73</v>
      </c>
      <c r="S14" s="38">
        <v>9.6999999999999993</v>
      </c>
      <c r="T14" s="38">
        <v>9.6</v>
      </c>
      <c r="U14" s="38">
        <v>9.56</v>
      </c>
      <c r="V14" s="38">
        <v>9.52</v>
      </c>
      <c r="W14" s="38">
        <v>9.52</v>
      </c>
      <c r="X14" s="38">
        <v>9.42</v>
      </c>
      <c r="Y14" s="38">
        <v>9.35</v>
      </c>
      <c r="Z14" s="38">
        <v>9.35</v>
      </c>
      <c r="AA14" s="38">
        <v>9.31</v>
      </c>
    </row>
    <row r="15" spans="1:27" x14ac:dyDescent="0.25">
      <c r="K15" s="38"/>
    </row>
    <row r="16" spans="1:27" x14ac:dyDescent="0.25">
      <c r="K16" s="38"/>
    </row>
    <row r="17" spans="11:11" x14ac:dyDescent="0.25">
      <c r="K17" s="38"/>
    </row>
    <row r="18" spans="11:11" x14ac:dyDescent="0.25">
      <c r="K18" s="38"/>
    </row>
    <row r="19" spans="11:11" x14ac:dyDescent="0.25">
      <c r="K19" s="38"/>
    </row>
    <row r="20" spans="11:11" x14ac:dyDescent="0.25">
      <c r="K20" s="38"/>
    </row>
    <row r="21" spans="11:11" x14ac:dyDescent="0.25">
      <c r="K21" s="38"/>
    </row>
    <row r="58" spans="1:27" x14ac:dyDescent="0.25">
      <c r="A58" s="4" t="s">
        <v>34</v>
      </c>
    </row>
    <row r="59" spans="1:27" x14ac:dyDescent="0.25">
      <c r="B59">
        <v>2005</v>
      </c>
      <c r="C59">
        <v>2006</v>
      </c>
      <c r="D59">
        <v>2007</v>
      </c>
      <c r="E59">
        <v>2008</v>
      </c>
      <c r="F59">
        <v>2009</v>
      </c>
      <c r="G59">
        <v>2010</v>
      </c>
      <c r="H59">
        <v>2011</v>
      </c>
      <c r="I59">
        <v>2012</v>
      </c>
      <c r="J59">
        <v>2013</v>
      </c>
      <c r="K59">
        <v>2014</v>
      </c>
      <c r="L59">
        <v>2015</v>
      </c>
      <c r="M59">
        <v>2016</v>
      </c>
      <c r="N59">
        <v>2017</v>
      </c>
      <c r="O59">
        <v>2018</v>
      </c>
      <c r="P59">
        <v>2019</v>
      </c>
      <c r="Q59">
        <v>2020</v>
      </c>
      <c r="R59">
        <v>2021</v>
      </c>
      <c r="S59">
        <v>2022</v>
      </c>
      <c r="T59">
        <v>2023</v>
      </c>
      <c r="U59">
        <v>2024</v>
      </c>
      <c r="V59">
        <v>2025</v>
      </c>
      <c r="W59">
        <v>2026</v>
      </c>
      <c r="X59">
        <v>2027</v>
      </c>
      <c r="Y59">
        <v>2028</v>
      </c>
      <c r="Z59">
        <v>2029</v>
      </c>
      <c r="AA59">
        <v>2030</v>
      </c>
    </row>
    <row r="60" spans="1:27" x14ac:dyDescent="0.25">
      <c r="A60" t="s">
        <v>32</v>
      </c>
      <c r="B60">
        <f>З_Плата!E5</f>
        <v>1</v>
      </c>
      <c r="C60">
        <f>З_Плата!F5</f>
        <v>1.08405</v>
      </c>
      <c r="D60">
        <f>З_Плата!G5</f>
        <v>1.2097998000000001</v>
      </c>
      <c r="E60">
        <f>З_Плата!H5</f>
        <v>1.3901809501800002</v>
      </c>
      <c r="F60">
        <f>З_Плата!I5</f>
        <v>1.5301721718631263</v>
      </c>
      <c r="G60">
        <f>З_Плата!J5</f>
        <v>1.7010924034602373</v>
      </c>
      <c r="H60">
        <f>З_Плата!K5</f>
        <v>1.8866815846777492</v>
      </c>
      <c r="I60">
        <f>З_Плата!L5</f>
        <v>2.0777552621659883</v>
      </c>
      <c r="J60">
        <f>З_Плата!M5</f>
        <v>2.2680776441803925</v>
      </c>
      <c r="K60">
        <f>З_Плата!N5</f>
        <v>0</v>
      </c>
      <c r="L60">
        <f>З_Плата!O5</f>
        <v>0</v>
      </c>
      <c r="M60">
        <f>З_Плата!P5</f>
        <v>0</v>
      </c>
      <c r="N60">
        <f>З_Плата!Q5</f>
        <v>0</v>
      </c>
      <c r="O60">
        <f>З_Плата!R5</f>
        <v>0</v>
      </c>
      <c r="P60">
        <f>З_Плата!S5</f>
        <v>0</v>
      </c>
      <c r="Q60">
        <f>З_Плата!T5</f>
        <v>0</v>
      </c>
      <c r="R60">
        <f>З_Плата!U5</f>
        <v>0</v>
      </c>
      <c r="S60">
        <f>З_Плата!V5</f>
        <v>0</v>
      </c>
      <c r="T60">
        <f>З_Плата!W5</f>
        <v>0</v>
      </c>
      <c r="U60">
        <f>З_Плата!X5</f>
        <v>0</v>
      </c>
      <c r="V60">
        <f>З_Плата!Y5</f>
        <v>0</v>
      </c>
      <c r="W60">
        <f>З_Плата!Z5</f>
        <v>0</v>
      </c>
      <c r="X60">
        <f>З_Плата!AA5</f>
        <v>0</v>
      </c>
      <c r="Y60">
        <f>З_Плата!AB5</f>
        <v>0</v>
      </c>
      <c r="Z60">
        <f>З_Плата!AC5</f>
        <v>0</v>
      </c>
      <c r="AA60">
        <f>З_Плата!AD5</f>
        <v>0</v>
      </c>
    </row>
    <row r="61" spans="1:27" x14ac:dyDescent="0.25">
      <c r="A61" t="s">
        <v>33</v>
      </c>
      <c r="B61" s="35">
        <f>З_Плата!C36</f>
        <v>1</v>
      </c>
      <c r="C61" s="35">
        <f>З_Плата!D36</f>
        <v>1.1052023121387284</v>
      </c>
      <c r="D61" s="35">
        <f>З_Плата!E36</f>
        <v>1.2751445086705202</v>
      </c>
      <c r="E61" s="35">
        <f>З_Плата!F36</f>
        <v>1.5805086705202311</v>
      </c>
      <c r="F61" s="35">
        <f>З_Плата!G36</f>
        <v>1.7351445086705204</v>
      </c>
      <c r="G61" s="35">
        <f>З_Плата!H36</f>
        <v>1.8267514450867055</v>
      </c>
      <c r="H61" s="35">
        <f>З_Плата!I36</f>
        <v>1.8497109826589599</v>
      </c>
      <c r="I61" s="35">
        <f>З_Плата!J36</f>
        <v>2.5433526011560699</v>
      </c>
      <c r="J61" s="35">
        <f>З_Плата!K36</f>
        <v>3.9306358381502897</v>
      </c>
      <c r="K61" s="35">
        <f>З_Плата!L36</f>
        <v>0</v>
      </c>
      <c r="L61" s="35">
        <f>З_Плата!M36</f>
        <v>0</v>
      </c>
      <c r="M61" s="35">
        <f>З_Плата!N36</f>
        <v>0</v>
      </c>
      <c r="N61" s="35">
        <f>З_Плата!O36</f>
        <v>0</v>
      </c>
      <c r="O61" s="35">
        <f>З_Плата!P36</f>
        <v>0</v>
      </c>
      <c r="P61" s="35">
        <f>З_Плата!Q36</f>
        <v>0</v>
      </c>
      <c r="Q61" s="35">
        <f>З_Плата!R36</f>
        <v>0</v>
      </c>
      <c r="R61" s="35">
        <f>З_Плата!S36</f>
        <v>0</v>
      </c>
      <c r="S61" s="35">
        <f>З_Плата!T36</f>
        <v>0</v>
      </c>
      <c r="T61" s="35">
        <f>З_Плата!U36</f>
        <v>0</v>
      </c>
      <c r="U61" s="35">
        <f>З_Плата!V36</f>
        <v>0</v>
      </c>
      <c r="V61" s="35">
        <f>З_Плата!W36</f>
        <v>0</v>
      </c>
      <c r="W61" s="35">
        <f>З_Плата!X36</f>
        <v>0</v>
      </c>
      <c r="X61" s="35">
        <f>З_Плата!Y36</f>
        <v>0</v>
      </c>
      <c r="Y61" s="35">
        <f>З_Плата!Z36</f>
        <v>0</v>
      </c>
      <c r="Z61" s="35">
        <f>З_Плата!AA36</f>
        <v>0</v>
      </c>
      <c r="AA61" s="35">
        <f>З_Плата!AB36</f>
        <v>0</v>
      </c>
    </row>
    <row r="64" spans="1:27" ht="45" customHeight="1" x14ac:dyDescent="0.3">
      <c r="B64" s="4" t="s">
        <v>47</v>
      </c>
      <c r="E64" s="42" t="s">
        <v>48</v>
      </c>
      <c r="F64" s="41">
        <f>[2]!NScenRostZPlat_2</f>
        <v>1</v>
      </c>
      <c r="G64" t="s">
        <v>54</v>
      </c>
      <c r="K64" s="38">
        <v>7.93</v>
      </c>
      <c r="L64" s="38">
        <v>7.6</v>
      </c>
      <c r="M64" s="38">
        <v>7.34</v>
      </c>
      <c r="N64" s="38">
        <v>7.12</v>
      </c>
      <c r="O64" s="38">
        <v>6.98</v>
      </c>
      <c r="P64" s="38">
        <v>6.74</v>
      </c>
      <c r="Q64" s="38">
        <v>6.52</v>
      </c>
      <c r="R64" s="38">
        <v>6.42</v>
      </c>
      <c r="S64" s="38">
        <v>6.31</v>
      </c>
      <c r="T64" s="38">
        <v>6.14</v>
      </c>
      <c r="U64" s="38">
        <v>6.14</v>
      </c>
      <c r="V64" s="38">
        <v>6</v>
      </c>
      <c r="W64" s="38">
        <v>5.92</v>
      </c>
      <c r="X64" s="38">
        <v>5.82</v>
      </c>
      <c r="Y64" s="38">
        <v>5.82</v>
      </c>
      <c r="Z64" s="38">
        <v>5.75</v>
      </c>
      <c r="AA64" s="38">
        <v>5.78</v>
      </c>
    </row>
    <row r="65" spans="2:27" x14ac:dyDescent="0.25">
      <c r="B65" t="s">
        <v>57</v>
      </c>
      <c r="G65" t="s">
        <v>55</v>
      </c>
      <c r="K65" s="38">
        <v>5.9474999999999998</v>
      </c>
      <c r="L65" s="38">
        <v>5.6999999999999993</v>
      </c>
      <c r="M65" s="38">
        <v>5.5049999999999999</v>
      </c>
      <c r="N65" s="38">
        <v>5.34</v>
      </c>
      <c r="O65" s="38">
        <v>5.2350000000000003</v>
      </c>
      <c r="P65" s="38">
        <v>5.0549999999999997</v>
      </c>
      <c r="Q65" s="38">
        <v>4.8899999999999997</v>
      </c>
      <c r="R65" s="38">
        <v>4.8149999999999995</v>
      </c>
      <c r="S65" s="38">
        <v>4.7324999999999999</v>
      </c>
      <c r="T65" s="38">
        <v>4.6049999999999995</v>
      </c>
      <c r="U65" s="38">
        <v>4.6049999999999995</v>
      </c>
      <c r="V65" s="38">
        <v>4.5</v>
      </c>
      <c r="W65" s="38">
        <v>4.4399999999999995</v>
      </c>
      <c r="X65" s="38">
        <v>4.3650000000000002</v>
      </c>
      <c r="Y65" s="38">
        <v>4.3650000000000002</v>
      </c>
      <c r="Z65" s="38">
        <v>4.3125</v>
      </c>
      <c r="AA65" s="38">
        <v>5.202</v>
      </c>
    </row>
    <row r="66" spans="2:27" x14ac:dyDescent="0.25">
      <c r="G66" t="s">
        <v>56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</row>
    <row r="95" spans="1:27" x14ac:dyDescent="0.25">
      <c r="A95" s="4" t="s">
        <v>35</v>
      </c>
    </row>
    <row r="96" spans="1:27" x14ac:dyDescent="0.25">
      <c r="B96">
        <v>2005</v>
      </c>
      <c r="C96">
        <v>2006</v>
      </c>
      <c r="D96">
        <v>2007</v>
      </c>
      <c r="E96">
        <v>2008</v>
      </c>
      <c r="F96">
        <v>2009</v>
      </c>
      <c r="G96">
        <v>2010</v>
      </c>
      <c r="H96">
        <v>2011</v>
      </c>
      <c r="I96">
        <v>2012</v>
      </c>
      <c r="J96">
        <v>2013</v>
      </c>
      <c r="K96">
        <v>2014</v>
      </c>
      <c r="L96">
        <v>2015</v>
      </c>
      <c r="M96">
        <v>2016</v>
      </c>
      <c r="N96">
        <v>2017</v>
      </c>
      <c r="O96">
        <v>2018</v>
      </c>
      <c r="P96">
        <v>2019</v>
      </c>
      <c r="Q96">
        <v>2020</v>
      </c>
      <c r="R96">
        <v>2021</v>
      </c>
      <c r="S96">
        <v>2022</v>
      </c>
      <c r="T96">
        <v>2023</v>
      </c>
      <c r="U96">
        <v>2024</v>
      </c>
      <c r="V96">
        <v>2025</v>
      </c>
      <c r="W96">
        <v>2026</v>
      </c>
      <c r="X96">
        <v>2027</v>
      </c>
      <c r="Y96">
        <v>2028</v>
      </c>
      <c r="Z96">
        <v>2029</v>
      </c>
      <c r="AA96">
        <v>2030</v>
      </c>
    </row>
    <row r="97" spans="1:27" x14ac:dyDescent="0.25">
      <c r="A97" t="s">
        <v>32</v>
      </c>
      <c r="B97" s="2">
        <f>B5</f>
        <v>1</v>
      </c>
      <c r="C97" s="2">
        <f t="shared" ref="C97:AA97" si="0">C5</f>
        <v>1.08405</v>
      </c>
      <c r="D97" s="2">
        <f t="shared" si="0"/>
        <v>1.2097998000000001</v>
      </c>
      <c r="E97" s="2">
        <f t="shared" si="0"/>
        <v>1.3901809501800002</v>
      </c>
      <c r="F97" s="2">
        <f t="shared" si="0"/>
        <v>1.5301721718631263</v>
      </c>
      <c r="G97" s="2">
        <f t="shared" si="0"/>
        <v>1.7010924034602373</v>
      </c>
      <c r="H97" s="2">
        <f t="shared" si="0"/>
        <v>1.8866815846777492</v>
      </c>
      <c r="I97" s="2">
        <f t="shared" si="0"/>
        <v>2.0777552621659883</v>
      </c>
      <c r="J97" s="2">
        <f t="shared" si="0"/>
        <v>2.2680776441803925</v>
      </c>
      <c r="K97">
        <f t="shared" si="0"/>
        <v>0</v>
      </c>
      <c r="L97">
        <f t="shared" si="0"/>
        <v>0</v>
      </c>
      <c r="M97">
        <f t="shared" si="0"/>
        <v>0</v>
      </c>
      <c r="N97">
        <f t="shared" si="0"/>
        <v>0</v>
      </c>
      <c r="O97">
        <f t="shared" si="0"/>
        <v>0</v>
      </c>
      <c r="P97">
        <f t="shared" si="0"/>
        <v>0</v>
      </c>
      <c r="Q97">
        <f t="shared" si="0"/>
        <v>0</v>
      </c>
      <c r="R97">
        <f t="shared" si="0"/>
        <v>0</v>
      </c>
      <c r="S97">
        <f t="shared" si="0"/>
        <v>0</v>
      </c>
      <c r="T97">
        <f t="shared" si="0"/>
        <v>0</v>
      </c>
      <c r="U97">
        <f t="shared" si="0"/>
        <v>0</v>
      </c>
      <c r="V97">
        <f t="shared" si="0"/>
        <v>0</v>
      </c>
      <c r="W97">
        <f t="shared" si="0"/>
        <v>0</v>
      </c>
      <c r="X97">
        <f t="shared" si="0"/>
        <v>0</v>
      </c>
      <c r="Y97">
        <f t="shared" si="0"/>
        <v>0</v>
      </c>
      <c r="Z97">
        <f t="shared" si="0"/>
        <v>0</v>
      </c>
      <c r="AA97">
        <f t="shared" si="0"/>
        <v>0</v>
      </c>
    </row>
    <row r="98" spans="1:27" x14ac:dyDescent="0.25">
      <c r="A98" t="s">
        <v>33</v>
      </c>
      <c r="B98" s="36">
        <f>З_Плата!C37</f>
        <v>1</v>
      </c>
      <c r="C98" s="36">
        <f>З_Плата!D37</f>
        <v>1.0386538461538461</v>
      </c>
      <c r="D98" s="36">
        <f>З_Плата!E37</f>
        <v>1.0642435897435898</v>
      </c>
      <c r="E98" s="36">
        <f>З_Плата!F37</f>
        <v>1.3066282051282052</v>
      </c>
      <c r="F98" s="36">
        <f>З_Плата!G37</f>
        <v>1.363576923076923</v>
      </c>
      <c r="G98" s="36">
        <f>З_Плата!H37</f>
        <v>1.3813846153846154</v>
      </c>
      <c r="H98" s="36">
        <f>З_Плата!I37</f>
        <v>1.5384615384615388</v>
      </c>
      <c r="I98" s="36">
        <f>З_Плата!J37</f>
        <v>1.666666666666667</v>
      </c>
      <c r="J98" s="36">
        <f>З_Плата!K37</f>
        <v>1.7948717948717952</v>
      </c>
      <c r="K98" s="35">
        <f>З_Плата!L37</f>
        <v>0</v>
      </c>
      <c r="L98" s="35">
        <f>З_Плата!M37</f>
        <v>0</v>
      </c>
      <c r="M98" s="35">
        <f>З_Плата!N37</f>
        <v>0</v>
      </c>
      <c r="N98" s="35">
        <f>З_Плата!O37</f>
        <v>0</v>
      </c>
      <c r="O98" s="35">
        <f>З_Плата!P37</f>
        <v>0</v>
      </c>
      <c r="P98" s="35">
        <f>З_Плата!Q37</f>
        <v>0</v>
      </c>
      <c r="Q98" s="35">
        <f>З_Плата!R37</f>
        <v>0</v>
      </c>
      <c r="R98" s="35">
        <f>З_Плата!S37</f>
        <v>0</v>
      </c>
      <c r="S98" s="35">
        <f>З_Плата!T37</f>
        <v>0</v>
      </c>
      <c r="T98" s="35">
        <f>З_Плата!U37</f>
        <v>0</v>
      </c>
      <c r="U98" s="35">
        <f>З_Плата!V37</f>
        <v>0</v>
      </c>
      <c r="V98" s="35">
        <f>З_Плата!W37</f>
        <v>0</v>
      </c>
      <c r="W98" s="35">
        <f>З_Плата!X37</f>
        <v>0</v>
      </c>
      <c r="X98" s="35">
        <f>З_Плата!Y37</f>
        <v>0</v>
      </c>
      <c r="Y98" s="35">
        <f>З_Плата!Z37</f>
        <v>0</v>
      </c>
      <c r="Z98" s="35">
        <f>З_Плата!AA37</f>
        <v>0</v>
      </c>
      <c r="AA98" s="35">
        <f>З_Плата!AB37</f>
        <v>0</v>
      </c>
    </row>
    <row r="119" spans="1:27" x14ac:dyDescent="0.25">
      <c r="A119" s="4" t="s">
        <v>36</v>
      </c>
    </row>
    <row r="120" spans="1:27" x14ac:dyDescent="0.25">
      <c r="B120">
        <v>2005</v>
      </c>
      <c r="C120">
        <v>2006</v>
      </c>
      <c r="D120">
        <v>2007</v>
      </c>
      <c r="E120">
        <v>2008</v>
      </c>
      <c r="F120">
        <v>2009</v>
      </c>
      <c r="G120">
        <v>2010</v>
      </c>
      <c r="H120">
        <v>2011</v>
      </c>
      <c r="I120">
        <v>2012</v>
      </c>
      <c r="J120">
        <v>2013</v>
      </c>
      <c r="K120">
        <v>2014</v>
      </c>
      <c r="L120">
        <v>2015</v>
      </c>
      <c r="M120">
        <v>2016</v>
      </c>
      <c r="N120">
        <v>2017</v>
      </c>
      <c r="O120">
        <v>2018</v>
      </c>
      <c r="P120">
        <v>2019</v>
      </c>
      <c r="Q120">
        <v>2020</v>
      </c>
      <c r="R120">
        <v>2021</v>
      </c>
      <c r="S120">
        <v>2022</v>
      </c>
      <c r="T120">
        <v>2023</v>
      </c>
      <c r="U120">
        <v>2024</v>
      </c>
      <c r="V120">
        <v>2025</v>
      </c>
      <c r="W120">
        <v>2026</v>
      </c>
      <c r="X120">
        <v>2027</v>
      </c>
      <c r="Y120">
        <v>2028</v>
      </c>
      <c r="Z120">
        <v>2029</v>
      </c>
      <c r="AA120">
        <v>2030</v>
      </c>
    </row>
    <row r="121" spans="1:27" x14ac:dyDescent="0.25">
      <c r="A121" t="s">
        <v>32</v>
      </c>
      <c r="B121" s="2">
        <f>B5</f>
        <v>1</v>
      </c>
      <c r="C121" s="2">
        <f t="shared" ref="C121:AA121" si="1">C5</f>
        <v>1.08405</v>
      </c>
      <c r="D121" s="2">
        <f t="shared" si="1"/>
        <v>1.2097998000000001</v>
      </c>
      <c r="E121" s="2">
        <f t="shared" si="1"/>
        <v>1.3901809501800002</v>
      </c>
      <c r="F121" s="2">
        <f t="shared" si="1"/>
        <v>1.5301721718631263</v>
      </c>
      <c r="G121" s="2">
        <f t="shared" si="1"/>
        <v>1.7010924034602373</v>
      </c>
      <c r="H121" s="2">
        <f t="shared" si="1"/>
        <v>1.8866815846777492</v>
      </c>
      <c r="I121" s="2">
        <f t="shared" si="1"/>
        <v>2.0777552621659883</v>
      </c>
      <c r="J121" s="2">
        <f t="shared" si="1"/>
        <v>2.2680776441803925</v>
      </c>
      <c r="K121" s="2">
        <f t="shared" si="1"/>
        <v>0</v>
      </c>
      <c r="L121" s="2">
        <f t="shared" si="1"/>
        <v>0</v>
      </c>
      <c r="M121" s="2">
        <f t="shared" si="1"/>
        <v>0</v>
      </c>
      <c r="N121" s="2">
        <f t="shared" si="1"/>
        <v>0</v>
      </c>
      <c r="O121" s="2">
        <f t="shared" si="1"/>
        <v>0</v>
      </c>
      <c r="P121" s="2">
        <f t="shared" si="1"/>
        <v>0</v>
      </c>
      <c r="Q121" s="2">
        <f t="shared" si="1"/>
        <v>0</v>
      </c>
      <c r="R121" s="2">
        <f t="shared" si="1"/>
        <v>0</v>
      </c>
      <c r="S121" s="2">
        <f t="shared" si="1"/>
        <v>0</v>
      </c>
      <c r="T121" s="2">
        <f t="shared" si="1"/>
        <v>0</v>
      </c>
      <c r="U121" s="2">
        <f t="shared" si="1"/>
        <v>0</v>
      </c>
      <c r="V121" s="2">
        <f t="shared" si="1"/>
        <v>0</v>
      </c>
      <c r="W121" s="2">
        <f t="shared" si="1"/>
        <v>0</v>
      </c>
      <c r="X121" s="2">
        <f t="shared" si="1"/>
        <v>0</v>
      </c>
      <c r="Y121" s="2">
        <f t="shared" si="1"/>
        <v>0</v>
      </c>
      <c r="Z121" s="2">
        <f t="shared" si="1"/>
        <v>0</v>
      </c>
      <c r="AA121" s="2">
        <f t="shared" si="1"/>
        <v>0</v>
      </c>
    </row>
    <row r="122" spans="1:27" x14ac:dyDescent="0.25">
      <c r="A122" t="s">
        <v>33</v>
      </c>
      <c r="B122" s="36">
        <f>З_Плата!C38</f>
        <v>1</v>
      </c>
      <c r="C122" s="36">
        <f>З_Плата!D38</f>
        <v>1.2826696578799777</v>
      </c>
      <c r="D122" s="36">
        <f>З_Плата!E38</f>
        <v>1.5563656758272575</v>
      </c>
      <c r="E122" s="36">
        <f>З_Плата!F38</f>
        <v>1.9753394857152571</v>
      </c>
      <c r="F122" s="36">
        <f>З_Плата!G38</f>
        <v>2.1455327248933531</v>
      </c>
      <c r="G122" s="36">
        <f>З_Плата!H38</f>
        <v>2.2525025918183514</v>
      </c>
      <c r="H122" s="36">
        <f>З_Плата!I38</f>
        <v>2.3793742245789353</v>
      </c>
      <c r="I122" s="36">
        <f>З_Плата!J38</f>
        <v>2.7192848280902115</v>
      </c>
      <c r="J122" s="36">
        <f>З_Плата!K38</f>
        <v>3.2291507333571263</v>
      </c>
      <c r="K122" s="36">
        <f>З_Плата!L38</f>
        <v>0</v>
      </c>
      <c r="L122" s="36">
        <f>З_Плата!M38</f>
        <v>0</v>
      </c>
      <c r="M122" s="36">
        <f>З_Плата!N38</f>
        <v>0</v>
      </c>
      <c r="N122" s="36">
        <f>З_Плата!O38</f>
        <v>0</v>
      </c>
      <c r="O122" s="36">
        <f>З_Плата!P38</f>
        <v>0</v>
      </c>
      <c r="P122" s="36">
        <f>З_Плата!Q38</f>
        <v>0</v>
      </c>
      <c r="Q122" s="36">
        <f>З_Плата!R38</f>
        <v>0</v>
      </c>
      <c r="R122" s="36">
        <f>З_Плата!S38</f>
        <v>0</v>
      </c>
      <c r="S122" s="36">
        <f>З_Плата!T38</f>
        <v>0</v>
      </c>
      <c r="T122" s="36">
        <f>З_Плата!U38</f>
        <v>0</v>
      </c>
      <c r="U122" s="36">
        <f>З_Плата!V38</f>
        <v>0</v>
      </c>
      <c r="V122" s="36">
        <f>З_Плата!W38</f>
        <v>0</v>
      </c>
      <c r="W122" s="36">
        <f>З_Плата!X38</f>
        <v>0</v>
      </c>
      <c r="X122" s="36">
        <f>З_Плата!Y38</f>
        <v>0</v>
      </c>
      <c r="Y122" s="36">
        <f>З_Плата!Z38</f>
        <v>0</v>
      </c>
      <c r="Z122" s="36">
        <f>З_Плата!AA38</f>
        <v>0</v>
      </c>
      <c r="AA122" s="36">
        <f>З_Плата!AB38</f>
        <v>0</v>
      </c>
    </row>
    <row r="144" spans="1:1" x14ac:dyDescent="0.25">
      <c r="A144" s="4" t="s">
        <v>37</v>
      </c>
    </row>
    <row r="145" spans="1:27" x14ac:dyDescent="0.25">
      <c r="B145">
        <v>2005</v>
      </c>
      <c r="C145">
        <v>2006</v>
      </c>
      <c r="D145">
        <v>2007</v>
      </c>
      <c r="E145">
        <v>2008</v>
      </c>
      <c r="F145">
        <v>2009</v>
      </c>
      <c r="G145">
        <v>2010</v>
      </c>
      <c r="H145">
        <v>2011</v>
      </c>
      <c r="I145">
        <v>2012</v>
      </c>
      <c r="J145">
        <v>2013</v>
      </c>
      <c r="K145">
        <v>2014</v>
      </c>
      <c r="L145">
        <v>2015</v>
      </c>
      <c r="M145">
        <v>2016</v>
      </c>
      <c r="N145">
        <v>2017</v>
      </c>
      <c r="O145">
        <v>2018</v>
      </c>
      <c r="P145">
        <v>2019</v>
      </c>
      <c r="Q145">
        <v>2020</v>
      </c>
      <c r="R145">
        <v>2021</v>
      </c>
      <c r="S145">
        <v>2022</v>
      </c>
      <c r="T145">
        <v>2023</v>
      </c>
      <c r="U145">
        <v>2024</v>
      </c>
      <c r="V145">
        <v>2025</v>
      </c>
      <c r="W145">
        <v>2026</v>
      </c>
      <c r="X145">
        <v>2027</v>
      </c>
      <c r="Y145">
        <v>2028</v>
      </c>
      <c r="Z145">
        <v>2029</v>
      </c>
      <c r="AA145">
        <v>2030</v>
      </c>
    </row>
    <row r="146" spans="1:27" x14ac:dyDescent="0.25">
      <c r="A146" t="s">
        <v>32</v>
      </c>
      <c r="B146" s="2">
        <f>B5</f>
        <v>1</v>
      </c>
      <c r="C146" s="2">
        <f t="shared" ref="C146:AA146" si="2">C5</f>
        <v>1.08405</v>
      </c>
      <c r="D146" s="2">
        <f t="shared" si="2"/>
        <v>1.2097998000000001</v>
      </c>
      <c r="E146" s="2">
        <f t="shared" si="2"/>
        <v>1.3901809501800002</v>
      </c>
      <c r="F146" s="2">
        <f t="shared" si="2"/>
        <v>1.5301721718631263</v>
      </c>
      <c r="G146" s="2">
        <f t="shared" si="2"/>
        <v>1.7010924034602373</v>
      </c>
      <c r="H146" s="2">
        <f t="shared" si="2"/>
        <v>1.8866815846777492</v>
      </c>
      <c r="I146" s="2">
        <f t="shared" si="2"/>
        <v>2.0777552621659883</v>
      </c>
      <c r="J146" s="2">
        <f t="shared" si="2"/>
        <v>2.2680776441803925</v>
      </c>
      <c r="K146" s="2">
        <f t="shared" si="2"/>
        <v>0</v>
      </c>
      <c r="L146" s="2">
        <f t="shared" si="2"/>
        <v>0</v>
      </c>
      <c r="M146" s="2">
        <f t="shared" si="2"/>
        <v>0</v>
      </c>
      <c r="N146" s="2">
        <f t="shared" si="2"/>
        <v>0</v>
      </c>
      <c r="O146" s="2">
        <f t="shared" si="2"/>
        <v>0</v>
      </c>
      <c r="P146" s="2">
        <f t="shared" si="2"/>
        <v>0</v>
      </c>
      <c r="Q146" s="2">
        <f t="shared" si="2"/>
        <v>0</v>
      </c>
      <c r="R146" s="2">
        <f t="shared" si="2"/>
        <v>0</v>
      </c>
      <c r="S146" s="2">
        <f t="shared" si="2"/>
        <v>0</v>
      </c>
      <c r="T146" s="2">
        <f t="shared" si="2"/>
        <v>0</v>
      </c>
      <c r="U146" s="2">
        <f t="shared" si="2"/>
        <v>0</v>
      </c>
      <c r="V146" s="2">
        <f t="shared" si="2"/>
        <v>0</v>
      </c>
      <c r="W146" s="2">
        <f t="shared" si="2"/>
        <v>0</v>
      </c>
      <c r="X146" s="2">
        <f t="shared" si="2"/>
        <v>0</v>
      </c>
      <c r="Y146" s="2">
        <f t="shared" si="2"/>
        <v>0</v>
      </c>
      <c r="Z146" s="2">
        <f t="shared" si="2"/>
        <v>0</v>
      </c>
      <c r="AA146" s="2">
        <f t="shared" si="2"/>
        <v>0</v>
      </c>
    </row>
    <row r="147" spans="1:27" x14ac:dyDescent="0.25">
      <c r="A147" t="s">
        <v>33</v>
      </c>
      <c r="B147" s="36">
        <f>З_Плата!C39</f>
        <v>1</v>
      </c>
      <c r="C147" s="36">
        <f>З_Плата!D39</f>
        <v>1.2826696578799777</v>
      </c>
      <c r="D147" s="36">
        <f>З_Плата!E39</f>
        <v>1.5563656758272575</v>
      </c>
      <c r="E147" s="36">
        <f>З_Плата!F39</f>
        <v>1.9753394857152571</v>
      </c>
      <c r="F147" s="36">
        <f>З_Плата!G39</f>
        <v>2.1455327248933531</v>
      </c>
      <c r="G147" s="36">
        <f>З_Плата!H39</f>
        <v>2.2525025918183514</v>
      </c>
      <c r="H147" s="36">
        <f>З_Плата!I39</f>
        <v>2.5493295263345739</v>
      </c>
      <c r="I147" s="36">
        <f>З_Плата!J39</f>
        <v>3.0591954316014887</v>
      </c>
      <c r="J147" s="36">
        <f>З_Плата!K39</f>
        <v>3.9089719403796797</v>
      </c>
      <c r="K147" s="36">
        <f>З_Плата!L39</f>
        <v>0</v>
      </c>
      <c r="L147" s="36">
        <f>З_Плата!M39</f>
        <v>0</v>
      </c>
      <c r="M147" s="36">
        <f>З_Плата!N39</f>
        <v>0</v>
      </c>
      <c r="N147" s="36">
        <f>З_Плата!O39</f>
        <v>0</v>
      </c>
      <c r="O147" s="36">
        <f>З_Плата!P39</f>
        <v>0</v>
      </c>
      <c r="P147" s="36">
        <f>З_Плата!Q39</f>
        <v>0</v>
      </c>
      <c r="Q147" s="36">
        <f>З_Плата!R39</f>
        <v>0</v>
      </c>
      <c r="R147" s="36">
        <f>З_Плата!S39</f>
        <v>0</v>
      </c>
      <c r="S147" s="36">
        <f>З_Плата!T39</f>
        <v>0</v>
      </c>
      <c r="T147" s="36">
        <f>З_Плата!U39</f>
        <v>0</v>
      </c>
      <c r="U147" s="36">
        <f>З_Плата!V39</f>
        <v>0</v>
      </c>
      <c r="V147" s="36">
        <f>З_Плата!W39</f>
        <v>0</v>
      </c>
      <c r="W147" s="36">
        <f>З_Плата!X39</f>
        <v>0</v>
      </c>
      <c r="X147" s="36">
        <f>З_Плата!Y39</f>
        <v>0</v>
      </c>
      <c r="Y147" s="36">
        <f>З_Плата!Z39</f>
        <v>0</v>
      </c>
      <c r="Z147" s="36">
        <f>З_Плата!AA39</f>
        <v>0</v>
      </c>
      <c r="AA147" s="36">
        <f>З_Плата!AB39</f>
        <v>0</v>
      </c>
    </row>
    <row r="169" spans="1:27" x14ac:dyDescent="0.25">
      <c r="A169" s="4" t="s">
        <v>38</v>
      </c>
    </row>
    <row r="170" spans="1:27" x14ac:dyDescent="0.25">
      <c r="B170">
        <v>2005</v>
      </c>
      <c r="C170">
        <v>2006</v>
      </c>
      <c r="D170">
        <v>2007</v>
      </c>
      <c r="E170">
        <v>2008</v>
      </c>
      <c r="F170">
        <v>2009</v>
      </c>
      <c r="G170">
        <v>2010</v>
      </c>
      <c r="H170">
        <v>2011</v>
      </c>
      <c r="I170">
        <v>2012</v>
      </c>
      <c r="J170">
        <v>2013</v>
      </c>
      <c r="K170">
        <v>2014</v>
      </c>
      <c r="L170">
        <v>2015</v>
      </c>
      <c r="M170">
        <v>2016</v>
      </c>
      <c r="N170">
        <v>2017</v>
      </c>
      <c r="O170">
        <v>2018</v>
      </c>
      <c r="P170">
        <v>2019</v>
      </c>
      <c r="Q170">
        <v>2020</v>
      </c>
      <c r="R170">
        <v>2021</v>
      </c>
      <c r="S170">
        <v>2022</v>
      </c>
      <c r="T170">
        <v>2023</v>
      </c>
      <c r="U170">
        <v>2024</v>
      </c>
      <c r="V170">
        <v>2025</v>
      </c>
      <c r="W170">
        <v>2026</v>
      </c>
      <c r="X170">
        <v>2027</v>
      </c>
      <c r="Y170">
        <v>2028</v>
      </c>
      <c r="Z170">
        <v>2029</v>
      </c>
      <c r="AA170">
        <v>2030</v>
      </c>
    </row>
    <row r="171" spans="1:27" x14ac:dyDescent="0.25">
      <c r="A171" t="s">
        <v>32</v>
      </c>
      <c r="B171" s="2">
        <f>B5</f>
        <v>1</v>
      </c>
      <c r="C171" s="2">
        <f t="shared" ref="C171:AA171" si="3">C5</f>
        <v>1.08405</v>
      </c>
      <c r="D171" s="2">
        <f t="shared" si="3"/>
        <v>1.2097998000000001</v>
      </c>
      <c r="E171" s="2">
        <f t="shared" si="3"/>
        <v>1.3901809501800002</v>
      </c>
      <c r="F171" s="2">
        <f t="shared" si="3"/>
        <v>1.5301721718631263</v>
      </c>
      <c r="G171" s="2">
        <f t="shared" si="3"/>
        <v>1.7010924034602373</v>
      </c>
      <c r="H171" s="2">
        <f t="shared" si="3"/>
        <v>1.8866815846777492</v>
      </c>
      <c r="I171" s="2">
        <f t="shared" si="3"/>
        <v>2.0777552621659883</v>
      </c>
      <c r="J171" s="2">
        <f t="shared" si="3"/>
        <v>2.2680776441803925</v>
      </c>
      <c r="K171" s="2">
        <f t="shared" si="3"/>
        <v>0</v>
      </c>
      <c r="L171" s="2">
        <f t="shared" si="3"/>
        <v>0</v>
      </c>
      <c r="M171" s="2">
        <f t="shared" si="3"/>
        <v>0</v>
      </c>
      <c r="N171" s="2">
        <f t="shared" si="3"/>
        <v>0</v>
      </c>
      <c r="O171" s="2">
        <f t="shared" si="3"/>
        <v>0</v>
      </c>
      <c r="P171" s="2">
        <f t="shared" si="3"/>
        <v>0</v>
      </c>
      <c r="Q171" s="2">
        <f t="shared" si="3"/>
        <v>0</v>
      </c>
      <c r="R171" s="2">
        <f t="shared" si="3"/>
        <v>0</v>
      </c>
      <c r="S171" s="2">
        <f t="shared" si="3"/>
        <v>0</v>
      </c>
      <c r="T171" s="2">
        <f t="shared" si="3"/>
        <v>0</v>
      </c>
      <c r="U171" s="2">
        <f t="shared" si="3"/>
        <v>0</v>
      </c>
      <c r="V171" s="2">
        <f t="shared" si="3"/>
        <v>0</v>
      </c>
      <c r="W171" s="2">
        <f t="shared" si="3"/>
        <v>0</v>
      </c>
      <c r="X171" s="2">
        <f t="shared" si="3"/>
        <v>0</v>
      </c>
      <c r="Y171" s="2">
        <f t="shared" si="3"/>
        <v>0</v>
      </c>
      <c r="Z171" s="2">
        <f t="shared" si="3"/>
        <v>0</v>
      </c>
      <c r="AA171" s="2">
        <f t="shared" si="3"/>
        <v>0</v>
      </c>
    </row>
    <row r="172" spans="1:27" x14ac:dyDescent="0.25">
      <c r="A172" t="s">
        <v>33</v>
      </c>
      <c r="B172" s="36">
        <f>З_Плата!C40</f>
        <v>1</v>
      </c>
      <c r="C172" s="36">
        <f>З_Плата!D40</f>
        <v>1.067764729805297</v>
      </c>
      <c r="D172" s="36">
        <f>З_Плата!E40</f>
        <v>1.1439852235948009</v>
      </c>
      <c r="E172" s="36">
        <f>З_Плата!F40</f>
        <v>1.4400216901360714</v>
      </c>
      <c r="F172" s="36">
        <f>З_Плата!G40</f>
        <v>1.5021097046413499</v>
      </c>
      <c r="G172" s="36">
        <f>З_Плата!H40</f>
        <v>1.5310185891244297</v>
      </c>
      <c r="H172" s="36">
        <f>З_Плата!I40</f>
        <v>1.6945418806025783</v>
      </c>
      <c r="I172" s="36">
        <f>З_Плата!J40</f>
        <v>1.8639960686628363</v>
      </c>
      <c r="J172" s="36">
        <f>З_Плата!K40</f>
        <v>2.0334502567230941</v>
      </c>
      <c r="K172" s="36">
        <f>З_Плата!L40</f>
        <v>0</v>
      </c>
      <c r="L172" s="36">
        <f>З_Плата!M40</f>
        <v>0</v>
      </c>
      <c r="M172" s="36">
        <f>З_Плата!N40</f>
        <v>0</v>
      </c>
      <c r="N172" s="36">
        <f>З_Плата!O40</f>
        <v>0</v>
      </c>
      <c r="O172" s="36">
        <f>З_Плата!P40</f>
        <v>0</v>
      </c>
      <c r="P172" s="36">
        <f>З_Плата!Q40</f>
        <v>0</v>
      </c>
      <c r="Q172" s="36">
        <f>З_Плата!R40</f>
        <v>0</v>
      </c>
      <c r="R172" s="36">
        <f>З_Плата!S40</f>
        <v>0</v>
      </c>
      <c r="S172" s="36">
        <f>З_Плата!T40</f>
        <v>0</v>
      </c>
      <c r="T172" s="36">
        <f>З_Плата!U40</f>
        <v>0</v>
      </c>
      <c r="U172" s="36">
        <f>З_Плата!V40</f>
        <v>0</v>
      </c>
      <c r="V172" s="36">
        <f>З_Плата!W40</f>
        <v>0</v>
      </c>
      <c r="W172" s="36">
        <f>З_Плата!X40</f>
        <v>0</v>
      </c>
      <c r="X172" s="36">
        <f>З_Плата!Y40</f>
        <v>0</v>
      </c>
      <c r="Y172" s="36">
        <f>З_Плата!Z40</f>
        <v>0</v>
      </c>
      <c r="Z172" s="36">
        <f>З_Плата!AA40</f>
        <v>0</v>
      </c>
      <c r="AA172" s="36">
        <f>З_Плата!AB40</f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Зар плата</vt:lpstr>
      <vt:lpstr>Тарифы</vt:lpstr>
      <vt:lpstr>Вспомогательный</vt:lpstr>
      <vt:lpstr>З_Плата</vt:lpstr>
      <vt:lpstr>ГИПЕР-Пульт</vt:lpstr>
      <vt:lpstr>Графики-отклонение</vt:lpstr>
      <vt:lpstr>График-всё</vt:lpstr>
      <vt:lpstr>Графики-доли бюджета</vt:lpstr>
      <vt:lpstr>График-эксперименты</vt:lpstr>
      <vt:lpstr>Графики рост ЗП</vt:lpstr>
      <vt:lpstr>Графики рост тарифов</vt:lpstr>
      <vt:lpstr>Графики_ЗП</vt:lpstr>
      <vt:lpstr>Delta1</vt:lpstr>
      <vt:lpstr>Delta2</vt:lpstr>
      <vt:lpstr>Delta3</vt:lpstr>
      <vt:lpstr>NscenTransInvest</vt:lpstr>
      <vt:lpstr>StartScen3</vt:lpstr>
      <vt:lpstr>StartScen4</vt:lpstr>
      <vt:lpstr>StopScen3</vt:lpstr>
      <vt:lpstr>StopScen4</vt:lpstr>
      <vt:lpstr>TempIndKBInfl</vt:lpstr>
      <vt:lpstr>TempRostaNeSySobstvrDohodov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2016-04-02T15:10:16Z</dcterms:created>
  <dcterms:modified xsi:type="dcterms:W3CDTF">2019-12-01T10:12:10Z</dcterms:modified>
</cp:coreProperties>
</file>