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kychen/Documents/"/>
    </mc:Choice>
  </mc:AlternateContent>
  <xr:revisionPtr revIDLastSave="0" documentId="13_ncr:1_{B55C1AAE-5833-1440-A7AD-2BB5036D4C54}" xr6:coauthVersionLast="47" xr6:coauthVersionMax="47" xr10:uidLastSave="{00000000-0000-0000-0000-000000000000}"/>
  <bookViews>
    <workbookView xWindow="420" yWindow="2160" windowWidth="28040" windowHeight="14560" xr2:uid="{560B7747-47DD-224A-870E-000F651B0CEC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7" i="1"/>
  <c r="F4" i="1"/>
  <c r="F2" i="1"/>
  <c r="A2" i="1"/>
  <c r="K10" i="1"/>
  <c r="K9" i="1"/>
  <c r="K11" i="1" s="1"/>
  <c r="L2" i="1"/>
  <c r="F13" i="3"/>
  <c r="D14" i="3"/>
  <c r="A2" i="3"/>
  <c r="A3" i="3" s="1"/>
  <c r="A4" i="3" s="1"/>
  <c r="A5" i="3" s="1"/>
  <c r="A6" i="3" s="1"/>
  <c r="A7" i="3" s="1"/>
  <c r="A8" i="3" s="1"/>
  <c r="E7" i="3"/>
  <c r="K13" i="1"/>
  <c r="K12" i="1"/>
  <c r="K14" i="1"/>
  <c r="K15" i="1" l="1"/>
  <c r="K16" i="1" s="1"/>
  <c r="K17" i="1" s="1"/>
  <c r="E2" i="1"/>
  <c r="C2" i="1"/>
  <c r="B2" i="1" s="1"/>
  <c r="G2" i="1"/>
  <c r="D2" i="1"/>
  <c r="H2" i="1" l="1"/>
  <c r="C3" i="1" s="1"/>
  <c r="G3" i="1" l="1"/>
  <c r="F3" i="1"/>
  <c r="E3" i="1"/>
  <c r="D3" i="1"/>
  <c r="A3" i="1"/>
  <c r="B3" i="1"/>
  <c r="H3" i="1"/>
  <c r="E4" i="1" s="1"/>
  <c r="A4" i="1" l="1"/>
  <c r="C4" i="1"/>
  <c r="D4" i="1" s="1"/>
  <c r="G4" i="1"/>
  <c r="B4" i="1" l="1"/>
  <c r="H4" i="1" s="1"/>
  <c r="E5" i="1" s="1"/>
  <c r="F5" i="1" l="1"/>
  <c r="A5" i="1"/>
  <c r="C5" i="1"/>
  <c r="D5" i="1" s="1"/>
  <c r="G5" i="1"/>
  <c r="B5" i="1" l="1"/>
  <c r="H5" i="1" s="1"/>
  <c r="E6" i="1" s="1"/>
  <c r="F6" i="1" l="1"/>
  <c r="A6" i="1"/>
  <c r="G6" i="1"/>
  <c r="C6" i="1"/>
  <c r="D6" i="1" s="1"/>
  <c r="B6" i="1" l="1"/>
  <c r="H6" i="1" s="1"/>
  <c r="F7" i="1" l="1"/>
  <c r="A7" i="1"/>
  <c r="G7" i="1"/>
  <c r="C7" i="1"/>
  <c r="D7" i="1" s="1"/>
  <c r="B7" i="1" l="1"/>
  <c r="H7" i="1" s="1"/>
  <c r="E8" i="1" s="1"/>
  <c r="F8" i="1" l="1"/>
  <c r="A8" i="1"/>
  <c r="C8" i="1"/>
  <c r="B8" i="1" s="1"/>
  <c r="G8" i="1"/>
  <c r="D8" i="1"/>
  <c r="H8" i="1" l="1"/>
  <c r="E9" i="1" s="1"/>
  <c r="F9" i="1" l="1"/>
  <c r="A9" i="1"/>
  <c r="C9" i="1"/>
  <c r="D9" i="1" s="1"/>
  <c r="G9" i="1"/>
  <c r="B9" i="1" l="1"/>
  <c r="H9" i="1" s="1"/>
  <c r="E10" i="1" s="1"/>
  <c r="F10" i="1" l="1"/>
  <c r="A10" i="1"/>
  <c r="C10" i="1"/>
  <c r="B10" i="1" s="1"/>
  <c r="G10" i="1"/>
  <c r="H10" i="1" l="1"/>
  <c r="E11" i="1" s="1"/>
  <c r="D10" i="1"/>
  <c r="F11" i="1" l="1"/>
  <c r="A11" i="1"/>
  <c r="C11" i="1"/>
  <c r="D11" i="1" s="1"/>
  <c r="G11" i="1"/>
  <c r="B11" i="1" l="1"/>
  <c r="H11" i="1"/>
  <c r="E12" i="1" s="1"/>
  <c r="F12" i="1" l="1"/>
  <c r="A12" i="1"/>
  <c r="C12" i="1"/>
  <c r="D12" i="1" s="1"/>
  <c r="G12" i="1"/>
  <c r="B12" i="1" l="1"/>
  <c r="H12" i="1"/>
  <c r="E13" i="1" s="1"/>
  <c r="F13" i="1" l="1"/>
  <c r="A13" i="1"/>
  <c r="C13" i="1"/>
  <c r="D13" i="1" s="1"/>
  <c r="G13" i="1"/>
  <c r="B13" i="1" l="1"/>
  <c r="H13" i="1" s="1"/>
  <c r="E14" i="1" s="1"/>
  <c r="F14" i="1" l="1"/>
  <c r="A14" i="1"/>
  <c r="C14" i="1"/>
  <c r="D14" i="1" s="1"/>
  <c r="G14" i="1"/>
  <c r="B14" i="1" l="1"/>
  <c r="H14" i="1" s="1"/>
  <c r="E15" i="1" s="1"/>
  <c r="F15" i="1" l="1"/>
  <c r="A15" i="1"/>
  <c r="C15" i="1"/>
  <c r="D15" i="1" s="1"/>
  <c r="G15" i="1"/>
  <c r="B15" i="1" l="1"/>
  <c r="H15" i="1"/>
  <c r="E16" i="1" s="1"/>
  <c r="F16" i="1" l="1"/>
  <c r="A16" i="1"/>
  <c r="C16" i="1"/>
  <c r="D16" i="1" s="1"/>
  <c r="G16" i="1"/>
  <c r="B16" i="1" l="1"/>
  <c r="H16" i="1" s="1"/>
  <c r="E17" i="1" s="1"/>
  <c r="F17" i="1" l="1"/>
  <c r="A17" i="1"/>
  <c r="C17" i="1"/>
  <c r="B17" i="1" s="1"/>
  <c r="G17" i="1"/>
  <c r="D17" i="1"/>
  <c r="H17" i="1" l="1"/>
  <c r="E18" i="1" s="1"/>
  <c r="F18" i="1" l="1"/>
  <c r="A18" i="1"/>
  <c r="G18" i="1"/>
  <c r="C18" i="1"/>
  <c r="D18" i="1" s="1"/>
  <c r="B18" i="1" l="1"/>
  <c r="H18" i="1"/>
  <c r="E19" i="1" s="1"/>
  <c r="F19" i="1" l="1"/>
  <c r="A19" i="1"/>
  <c r="G19" i="1"/>
  <c r="C19" i="1"/>
  <c r="D19" i="1" s="1"/>
  <c r="B19" i="1" l="1"/>
  <c r="H19" i="1"/>
  <c r="E20" i="1" s="1"/>
  <c r="F20" i="1" l="1"/>
  <c r="A20" i="1"/>
  <c r="C20" i="1"/>
  <c r="D20" i="1" s="1"/>
  <c r="G20" i="1"/>
  <c r="B20" i="1" l="1"/>
  <c r="H20" i="1" s="1"/>
  <c r="E21" i="1" s="1"/>
  <c r="F21" i="1" l="1"/>
  <c r="G21" i="1"/>
  <c r="C21" i="1"/>
  <c r="D21" i="1" s="1"/>
  <c r="A21" i="1"/>
  <c r="B21" i="1" l="1"/>
  <c r="H21" i="1" s="1"/>
  <c r="E22" i="1" s="1"/>
  <c r="A22" i="1" l="1"/>
  <c r="F22" i="1"/>
  <c r="G22" i="1"/>
  <c r="C22" i="1"/>
  <c r="D22" i="1" s="1"/>
  <c r="B22" i="1" l="1"/>
  <c r="H22" i="1" s="1"/>
  <c r="E23" i="1" l="1"/>
  <c r="C23" i="1"/>
  <c r="D23" i="1" s="1"/>
  <c r="F23" i="1"/>
  <c r="G23" i="1"/>
  <c r="A23" i="1"/>
  <c r="B23" i="1" l="1"/>
  <c r="H23" i="1" s="1"/>
  <c r="E24" i="1" l="1"/>
  <c r="A24" i="1"/>
  <c r="G24" i="1"/>
  <c r="F24" i="1"/>
  <c r="C24" i="1"/>
  <c r="D24" i="1" s="1"/>
  <c r="B24" i="1" l="1"/>
  <c r="H24" i="1" s="1"/>
  <c r="E25" i="1" l="1"/>
  <c r="F25" i="1"/>
  <c r="A25" i="1"/>
  <c r="G25" i="1"/>
  <c r="C25" i="1"/>
  <c r="D25" i="1" s="1"/>
  <c r="B25" i="1" l="1"/>
  <c r="H25" i="1" s="1"/>
  <c r="E26" i="1"/>
  <c r="F26" i="1"/>
  <c r="G26" i="1"/>
  <c r="C26" i="1"/>
  <c r="D26" i="1" s="1"/>
  <c r="A26" i="1"/>
  <c r="B26" i="1" l="1"/>
  <c r="H26" i="1" s="1"/>
  <c r="E27" i="1" s="1"/>
  <c r="G27" i="1"/>
  <c r="C27" i="1"/>
  <c r="B27" i="1" s="1"/>
  <c r="A27" i="1"/>
  <c r="F27" i="1"/>
  <c r="H27" i="1"/>
  <c r="E28" i="1" s="1"/>
  <c r="D27" i="1"/>
  <c r="F28" i="1" l="1"/>
  <c r="A28" i="1"/>
  <c r="C28" i="1"/>
  <c r="B28" i="1" s="1"/>
  <c r="G28" i="1"/>
  <c r="H28" i="1" l="1"/>
  <c r="E29" i="1" s="1"/>
  <c r="D28" i="1"/>
  <c r="F29" i="1" l="1"/>
  <c r="A29" i="1"/>
  <c r="C29" i="1"/>
  <c r="D29" i="1" s="1"/>
  <c r="G29" i="1"/>
  <c r="B29" i="1" l="1"/>
  <c r="H29" i="1" s="1"/>
  <c r="E30" i="1" s="1"/>
  <c r="F30" i="1" l="1"/>
  <c r="A30" i="1"/>
  <c r="C30" i="1"/>
  <c r="D30" i="1" s="1"/>
  <c r="G30" i="1"/>
  <c r="B30" i="1" l="1"/>
  <c r="H30" i="1"/>
  <c r="E31" i="1" s="1"/>
  <c r="F31" i="1" l="1"/>
  <c r="A31" i="1"/>
  <c r="C31" i="1"/>
  <c r="B31" i="1" s="1"/>
  <c r="G31" i="1"/>
  <c r="H31" i="1" l="1"/>
  <c r="E32" i="1" s="1"/>
  <c r="D31" i="1"/>
  <c r="F32" i="1" l="1"/>
  <c r="A32" i="1"/>
  <c r="C32" i="1"/>
  <c r="D32" i="1" s="1"/>
  <c r="G32" i="1"/>
  <c r="B32" i="1" l="1"/>
  <c r="H32" i="1"/>
  <c r="E33" i="1" s="1"/>
  <c r="F33" i="1" l="1"/>
  <c r="A33" i="1"/>
  <c r="C33" i="1"/>
  <c r="D33" i="1" s="1"/>
  <c r="G33" i="1"/>
  <c r="B33" i="1" l="1"/>
  <c r="H33" i="1"/>
  <c r="E34" i="1" s="1"/>
  <c r="F34" i="1" l="1"/>
  <c r="A34" i="1"/>
  <c r="C34" i="1"/>
  <c r="D34" i="1" s="1"/>
  <c r="G34" i="1"/>
  <c r="B34" i="1" l="1"/>
  <c r="H34" i="1"/>
  <c r="E35" i="1" s="1"/>
  <c r="F35" i="1" l="1"/>
  <c r="A35" i="1"/>
  <c r="C35" i="1"/>
  <c r="D35" i="1" s="1"/>
  <c r="G35" i="1"/>
  <c r="B35" i="1" l="1"/>
  <c r="H35" i="1"/>
  <c r="E36" i="1" s="1"/>
  <c r="F36" i="1" l="1"/>
  <c r="A36" i="1"/>
  <c r="C36" i="1"/>
  <c r="D36" i="1" s="1"/>
  <c r="G36" i="1"/>
  <c r="B36" i="1" l="1"/>
  <c r="H36" i="1" s="1"/>
  <c r="E37" i="1" s="1"/>
  <c r="F37" i="1" l="1"/>
  <c r="A37" i="1"/>
  <c r="C37" i="1"/>
  <c r="D37" i="1" s="1"/>
  <c r="G37" i="1"/>
  <c r="B37" i="1" l="1"/>
  <c r="H37" i="1" s="1"/>
  <c r="E38" i="1" s="1"/>
  <c r="F38" i="1" l="1"/>
  <c r="A38" i="1"/>
  <c r="C38" i="1"/>
  <c r="D38" i="1" s="1"/>
  <c r="G38" i="1"/>
  <c r="B38" i="1" l="1"/>
  <c r="H38" i="1"/>
  <c r="E39" i="1" s="1"/>
  <c r="F39" i="1" l="1"/>
  <c r="A39" i="1"/>
  <c r="C39" i="1"/>
  <c r="B39" i="1" s="1"/>
  <c r="G39" i="1"/>
  <c r="H39" i="1" l="1"/>
  <c r="E40" i="1" s="1"/>
  <c r="D39" i="1"/>
  <c r="F40" i="1" l="1"/>
  <c r="A40" i="1"/>
  <c r="G40" i="1"/>
  <c r="C40" i="1"/>
  <c r="B40" i="1" s="1"/>
  <c r="H40" i="1" s="1"/>
  <c r="E41" i="1" s="1"/>
  <c r="D40" i="1" l="1"/>
  <c r="F41" i="1"/>
  <c r="A41" i="1"/>
  <c r="C41" i="1"/>
  <c r="D41" i="1" s="1"/>
  <c r="G41" i="1"/>
  <c r="B41" i="1" l="1"/>
  <c r="H41" i="1"/>
  <c r="E42" i="1" s="1"/>
  <c r="F42" i="1" l="1"/>
  <c r="A42" i="1"/>
  <c r="C42" i="1"/>
  <c r="D42" i="1" s="1"/>
  <c r="G42" i="1"/>
  <c r="B42" i="1" l="1"/>
  <c r="H42" i="1" s="1"/>
  <c r="E43" i="1" l="1"/>
  <c r="F43" i="1"/>
  <c r="A43" i="1"/>
  <c r="C43" i="1"/>
  <c r="D43" i="1" s="1"/>
  <c r="G43" i="1"/>
  <c r="B43" i="1"/>
  <c r="H43" i="1" s="1"/>
  <c r="E44" i="1" s="1"/>
  <c r="F44" i="1" l="1"/>
  <c r="A44" i="1"/>
  <c r="G44" i="1"/>
  <c r="C44" i="1"/>
  <c r="D44" i="1" s="1"/>
  <c r="B44" i="1" l="1"/>
  <c r="H44" i="1"/>
  <c r="E45" i="1" s="1"/>
  <c r="F45" i="1" l="1"/>
  <c r="A45" i="1"/>
  <c r="C45" i="1"/>
  <c r="D45" i="1" s="1"/>
  <c r="G45" i="1"/>
  <c r="B45" i="1" l="1"/>
  <c r="H45" i="1" s="1"/>
  <c r="E46" i="1" s="1"/>
  <c r="F46" i="1" l="1"/>
  <c r="A46" i="1"/>
  <c r="C46" i="1"/>
  <c r="D46" i="1" s="1"/>
  <c r="G46" i="1"/>
  <c r="B46" i="1" l="1"/>
  <c r="H46" i="1"/>
  <c r="E47" i="1" s="1"/>
  <c r="F47" i="1" l="1"/>
  <c r="A47" i="1"/>
  <c r="C47" i="1"/>
  <c r="B47" i="1" s="1"/>
  <c r="G47" i="1"/>
  <c r="H47" i="1" l="1"/>
  <c r="E48" i="1" s="1"/>
  <c r="D47" i="1"/>
  <c r="F48" i="1" l="1"/>
  <c r="A48" i="1"/>
  <c r="C48" i="1"/>
  <c r="B48" i="1" s="1"/>
  <c r="G48" i="1"/>
  <c r="D48" i="1" l="1"/>
  <c r="H48" i="1"/>
  <c r="E49" i="1" s="1"/>
  <c r="F49" i="1" l="1"/>
  <c r="A49" i="1"/>
  <c r="C49" i="1"/>
  <c r="D49" i="1" s="1"/>
  <c r="G49" i="1"/>
  <c r="B49" i="1" l="1"/>
  <c r="H49" i="1"/>
  <c r="E50" i="1" s="1"/>
  <c r="F50" i="1" l="1"/>
  <c r="A50" i="1"/>
  <c r="C50" i="1"/>
  <c r="B50" i="1" s="1"/>
  <c r="G50" i="1"/>
  <c r="H50" i="1" l="1"/>
  <c r="E51" i="1" s="1"/>
  <c r="D50" i="1"/>
  <c r="F51" i="1" l="1"/>
  <c r="A51" i="1"/>
  <c r="C51" i="1"/>
  <c r="D51" i="1" s="1"/>
  <c r="G51" i="1"/>
  <c r="B51" i="1" l="1"/>
  <c r="H51" i="1"/>
  <c r="E52" i="1" s="1"/>
  <c r="F52" i="1" l="1"/>
  <c r="A52" i="1"/>
  <c r="G52" i="1"/>
  <c r="C52" i="1"/>
  <c r="D52" i="1" s="1"/>
  <c r="B52" i="1" l="1"/>
  <c r="H52" i="1" s="1"/>
  <c r="E53" i="1" s="1"/>
  <c r="F53" i="1" l="1"/>
  <c r="A53" i="1"/>
  <c r="C53" i="1"/>
  <c r="D53" i="1" s="1"/>
  <c r="G53" i="1"/>
  <c r="B53" i="1" l="1"/>
  <c r="H53" i="1" s="1"/>
  <c r="E54" i="1" s="1"/>
  <c r="F54" i="1" l="1"/>
  <c r="A54" i="1"/>
  <c r="C54" i="1"/>
  <c r="D54" i="1" s="1"/>
  <c r="G54" i="1"/>
  <c r="B54" i="1" l="1"/>
  <c r="H54" i="1" s="1"/>
  <c r="E55" i="1" l="1"/>
  <c r="A55" i="1"/>
  <c r="F55" i="1"/>
  <c r="G55" i="1"/>
  <c r="C55" i="1"/>
  <c r="D55" i="1" s="1"/>
  <c r="B55" i="1" l="1"/>
  <c r="H55" i="1" s="1"/>
  <c r="E56" i="1" s="1"/>
  <c r="F56" i="1"/>
  <c r="A56" i="1"/>
  <c r="G56" i="1"/>
  <c r="C56" i="1"/>
  <c r="D56" i="1" s="1"/>
  <c r="B56" i="1" l="1"/>
  <c r="H56" i="1" s="1"/>
  <c r="E57" i="1" s="1"/>
  <c r="F57" i="1" l="1"/>
  <c r="A57" i="1"/>
  <c r="G57" i="1"/>
  <c r="C57" i="1"/>
  <c r="D57" i="1" s="1"/>
  <c r="B57" i="1" l="1"/>
  <c r="H57" i="1"/>
  <c r="E58" i="1" s="1"/>
  <c r="F58" i="1" l="1"/>
  <c r="A58" i="1"/>
  <c r="G58" i="1"/>
  <c r="C58" i="1"/>
  <c r="D58" i="1" s="1"/>
  <c r="B58" i="1" l="1"/>
  <c r="H58" i="1" s="1"/>
  <c r="E59" i="1" s="1"/>
  <c r="F59" i="1" l="1"/>
  <c r="A59" i="1"/>
  <c r="G59" i="1"/>
  <c r="C59" i="1"/>
  <c r="D59" i="1" s="1"/>
  <c r="B59" i="1" l="1"/>
  <c r="H59" i="1" s="1"/>
  <c r="E60" i="1" s="1"/>
  <c r="F60" i="1" l="1"/>
  <c r="A60" i="1"/>
  <c r="C60" i="1"/>
  <c r="D60" i="1" s="1"/>
  <c r="G60" i="1"/>
  <c r="B60" i="1" l="1"/>
  <c r="H60" i="1" s="1"/>
  <c r="E61" i="1" l="1"/>
  <c r="F61" i="1"/>
  <c r="A61" i="1"/>
  <c r="C61" i="1"/>
  <c r="D61" i="1" s="1"/>
  <c r="G61" i="1"/>
  <c r="B61" i="1" l="1"/>
  <c r="H61" i="1" s="1"/>
  <c r="E62" i="1" l="1"/>
  <c r="A62" i="1"/>
  <c r="F62" i="1"/>
  <c r="C62" i="1"/>
  <c r="B62" i="1" s="1"/>
  <c r="G62" i="1"/>
  <c r="D62" i="1"/>
  <c r="H62" i="1" l="1"/>
  <c r="E63" i="1" l="1"/>
  <c r="F63" i="1"/>
  <c r="G63" i="1"/>
  <c r="A63" i="1"/>
  <c r="C63" i="1"/>
  <c r="B63" i="1" s="1"/>
  <c r="H63" i="1" s="1"/>
  <c r="D63" i="1"/>
  <c r="E64" i="1" l="1"/>
  <c r="F64" i="1"/>
  <c r="A64" i="1"/>
  <c r="C64" i="1"/>
  <c r="D64" i="1" s="1"/>
  <c r="G64" i="1"/>
  <c r="H64" i="1" s="1"/>
  <c r="B64" i="1"/>
  <c r="E65" i="1" l="1"/>
  <c r="A65" i="1"/>
  <c r="F65" i="1"/>
  <c r="C65" i="1"/>
  <c r="D65" i="1" s="1"/>
  <c r="G65" i="1"/>
  <c r="B65" i="1" l="1"/>
  <c r="H65" i="1" s="1"/>
  <c r="E66" i="1" l="1"/>
  <c r="F66" i="1"/>
  <c r="A66" i="1"/>
  <c r="C66" i="1"/>
  <c r="D66" i="1" s="1"/>
  <c r="G66" i="1"/>
  <c r="B66" i="1" l="1"/>
  <c r="H66" i="1" s="1"/>
  <c r="E67" i="1" l="1"/>
  <c r="A67" i="1"/>
  <c r="F67" i="1"/>
  <c r="G67" i="1"/>
  <c r="C67" i="1"/>
  <c r="D67" i="1" s="1"/>
  <c r="B67" i="1" l="1"/>
  <c r="H67" i="1" s="1"/>
  <c r="E68" i="1" l="1"/>
  <c r="F68" i="1"/>
  <c r="C68" i="1"/>
  <c r="B68" i="1" s="1"/>
  <c r="H68" i="1" s="1"/>
  <c r="G68" i="1"/>
  <c r="A68" i="1"/>
  <c r="D68" i="1" l="1"/>
  <c r="E69" i="1"/>
  <c r="C69" i="1"/>
  <c r="B69" i="1"/>
  <c r="F69" i="1"/>
  <c r="A69" i="1"/>
  <c r="G69" i="1"/>
  <c r="H69" i="1" s="1"/>
  <c r="D69" i="1"/>
  <c r="E70" i="1" l="1"/>
  <c r="F70" i="1"/>
  <c r="G70" i="1"/>
  <c r="A70" i="1"/>
  <c r="C70" i="1"/>
  <c r="B70" i="1" s="1"/>
  <c r="H70" i="1" s="1"/>
  <c r="D70" i="1"/>
  <c r="E71" i="1" l="1"/>
  <c r="F71" i="1"/>
  <c r="A71" i="1"/>
  <c r="G71" i="1"/>
  <c r="C71" i="1"/>
  <c r="B71" i="1" s="1"/>
  <c r="H71" i="1" s="1"/>
  <c r="E72" i="1" l="1"/>
  <c r="F72" i="1"/>
  <c r="A72" i="1"/>
  <c r="G72" i="1"/>
  <c r="C72" i="1"/>
  <c r="D71" i="1"/>
  <c r="D72" i="1" l="1"/>
  <c r="B72" i="1"/>
  <c r="H72" i="1" s="1"/>
  <c r="E73" i="1" l="1"/>
  <c r="F73" i="1"/>
  <c r="A73" i="1"/>
  <c r="G73" i="1"/>
  <c r="C73" i="1"/>
  <c r="D73" i="1" s="1"/>
  <c r="B73" i="1" l="1"/>
  <c r="H73" i="1" s="1"/>
  <c r="E74" i="1" l="1"/>
  <c r="A74" i="1"/>
  <c r="C74" i="1"/>
  <c r="D74" i="1" s="1"/>
  <c r="G74" i="1"/>
  <c r="B74" i="1"/>
  <c r="H74" i="1" s="1"/>
  <c r="F74" i="1"/>
  <c r="E75" i="1" l="1"/>
  <c r="F75" i="1"/>
  <c r="A75" i="1"/>
  <c r="C75" i="1"/>
  <c r="D75" i="1" s="1"/>
  <c r="G75" i="1"/>
  <c r="B75" i="1" l="1"/>
  <c r="H75" i="1" s="1"/>
  <c r="E76" i="1" s="1"/>
  <c r="C76" i="1"/>
  <c r="D76" i="1" s="1"/>
  <c r="G76" i="1"/>
  <c r="A76" i="1" l="1"/>
  <c r="F76" i="1"/>
  <c r="B76" i="1"/>
  <c r="H76" i="1" s="1"/>
  <c r="E77" i="1" s="1"/>
  <c r="F77" i="1" l="1"/>
  <c r="A77" i="1"/>
  <c r="C77" i="1"/>
  <c r="D77" i="1" s="1"/>
  <c r="G77" i="1"/>
  <c r="B77" i="1" l="1"/>
  <c r="H77" i="1"/>
  <c r="E78" i="1" s="1"/>
  <c r="F78" i="1" l="1"/>
  <c r="A78" i="1"/>
  <c r="C78" i="1"/>
  <c r="D78" i="1" s="1"/>
  <c r="G78" i="1"/>
  <c r="B78" i="1" l="1"/>
  <c r="H78" i="1" s="1"/>
  <c r="E79" i="1" s="1"/>
  <c r="F79" i="1" l="1"/>
  <c r="A79" i="1"/>
  <c r="C79" i="1"/>
  <c r="B79" i="1" s="1"/>
  <c r="G79" i="1"/>
  <c r="H79" i="1" l="1"/>
  <c r="E80" i="1" s="1"/>
  <c r="D79" i="1"/>
  <c r="F80" i="1" l="1"/>
  <c r="A80" i="1"/>
  <c r="C80" i="1"/>
  <c r="B80" i="1" s="1"/>
  <c r="G80" i="1"/>
  <c r="D80" i="1"/>
  <c r="H80" i="1" l="1"/>
  <c r="E81" i="1" s="1"/>
  <c r="F81" i="1" l="1"/>
  <c r="A81" i="1"/>
  <c r="C81" i="1"/>
  <c r="B81" i="1" s="1"/>
  <c r="G81" i="1"/>
  <c r="D81" i="1" l="1"/>
  <c r="H81" i="1"/>
  <c r="E82" i="1" s="1"/>
  <c r="F82" i="1" l="1"/>
  <c r="A82" i="1"/>
  <c r="C82" i="1"/>
  <c r="B82" i="1" s="1"/>
  <c r="G82" i="1"/>
  <c r="D82" i="1"/>
  <c r="H82" i="1" l="1"/>
  <c r="E83" i="1" s="1"/>
  <c r="F83" i="1" l="1"/>
  <c r="A83" i="1"/>
  <c r="C83" i="1"/>
  <c r="B83" i="1" s="1"/>
  <c r="G83" i="1"/>
  <c r="D83" i="1"/>
  <c r="H83" i="1" l="1"/>
  <c r="E84" i="1" s="1"/>
  <c r="F84" i="1" l="1"/>
  <c r="A84" i="1"/>
  <c r="C84" i="1"/>
  <c r="B84" i="1" s="1"/>
  <c r="G84" i="1"/>
  <c r="D84" i="1"/>
  <c r="H84" i="1" l="1"/>
  <c r="E85" i="1" s="1"/>
  <c r="F85" i="1" l="1"/>
  <c r="A85" i="1"/>
  <c r="C85" i="1"/>
  <c r="B85" i="1" s="1"/>
  <c r="G85" i="1"/>
  <c r="D85" i="1" l="1"/>
  <c r="H85" i="1"/>
  <c r="E86" i="1" s="1"/>
  <c r="F86" i="1" l="1"/>
  <c r="A86" i="1"/>
  <c r="C86" i="1"/>
  <c r="B86" i="1" s="1"/>
  <c r="H86" i="1" s="1"/>
  <c r="E87" i="1" s="1"/>
  <c r="G86" i="1"/>
  <c r="F87" i="1" l="1"/>
  <c r="A87" i="1"/>
  <c r="C87" i="1"/>
  <c r="B87" i="1" s="1"/>
  <c r="H87" i="1" s="1"/>
  <c r="E88" i="1" s="1"/>
  <c r="G87" i="1"/>
  <c r="D86" i="1"/>
  <c r="F88" i="1" l="1"/>
  <c r="A88" i="1"/>
  <c r="C88" i="1"/>
  <c r="B88" i="1" s="1"/>
  <c r="G88" i="1"/>
  <c r="D87" i="1"/>
  <c r="H88" i="1" l="1"/>
  <c r="E89" i="1" s="1"/>
  <c r="F89" i="1"/>
  <c r="A89" i="1"/>
  <c r="C89" i="1"/>
  <c r="B89" i="1" s="1"/>
  <c r="G89" i="1"/>
  <c r="D88" i="1"/>
  <c r="H89" i="1" l="1"/>
  <c r="E90" i="1" s="1"/>
  <c r="D89" i="1"/>
  <c r="F90" i="1" l="1"/>
  <c r="A90" i="1"/>
  <c r="C90" i="1"/>
  <c r="D90" i="1" s="1"/>
  <c r="G90" i="1"/>
  <c r="B90" i="1" l="1"/>
  <c r="H90" i="1" s="1"/>
  <c r="E91" i="1" l="1"/>
  <c r="F91" i="1"/>
  <c r="A91" i="1"/>
  <c r="C91" i="1"/>
  <c r="B91" i="1" s="1"/>
  <c r="G91" i="1"/>
  <c r="D91" i="1"/>
  <c r="H91" i="1" l="1"/>
  <c r="E92" i="1" l="1"/>
  <c r="F92" i="1"/>
  <c r="A92" i="1"/>
  <c r="C92" i="1"/>
  <c r="D92" i="1" s="1"/>
  <c r="G92" i="1"/>
  <c r="B92" i="1"/>
  <c r="H92" i="1" s="1"/>
  <c r="E93" i="1" s="1"/>
  <c r="G93" i="1" l="1"/>
  <c r="F93" i="1"/>
  <c r="C93" i="1"/>
  <c r="D93" i="1" s="1"/>
  <c r="A93" i="1"/>
  <c r="B93" i="1" l="1"/>
  <c r="H93" i="1" s="1"/>
  <c r="E94" i="1" s="1"/>
  <c r="F94" i="1"/>
  <c r="A94" i="1"/>
  <c r="C94" i="1"/>
  <c r="B94" i="1" s="1"/>
  <c r="G94" i="1"/>
  <c r="H94" i="1" l="1"/>
  <c r="E95" i="1" s="1"/>
  <c r="D94" i="1"/>
  <c r="F95" i="1" l="1"/>
  <c r="A95" i="1"/>
  <c r="C95" i="1"/>
  <c r="B95" i="1" s="1"/>
  <c r="G95" i="1"/>
  <c r="D95" i="1"/>
  <c r="H95" i="1" l="1"/>
  <c r="E96" i="1" s="1"/>
  <c r="F96" i="1" l="1"/>
  <c r="A96" i="1"/>
  <c r="C96" i="1"/>
  <c r="B96" i="1" s="1"/>
  <c r="G96" i="1"/>
  <c r="H96" i="1" l="1"/>
  <c r="E97" i="1" s="1"/>
  <c r="D96" i="1"/>
  <c r="F97" i="1" l="1"/>
  <c r="A97" i="1"/>
  <c r="C97" i="1"/>
  <c r="D97" i="1" s="1"/>
  <c r="G97" i="1"/>
  <c r="B97" i="1" l="1"/>
  <c r="H97" i="1"/>
  <c r="E98" i="1" s="1"/>
  <c r="F98" i="1" l="1"/>
  <c r="A98" i="1"/>
  <c r="C98" i="1"/>
  <c r="B98" i="1" s="1"/>
  <c r="G98" i="1"/>
  <c r="D98" i="1" l="1"/>
  <c r="H98" i="1"/>
  <c r="E99" i="1" s="1"/>
  <c r="F99" i="1" l="1"/>
  <c r="A99" i="1"/>
  <c r="C99" i="1"/>
  <c r="B99" i="1" s="1"/>
  <c r="G99" i="1"/>
  <c r="D99" i="1"/>
  <c r="H99" i="1" l="1"/>
  <c r="E100" i="1" s="1"/>
  <c r="F100" i="1" l="1"/>
  <c r="A100" i="1"/>
  <c r="C100" i="1"/>
  <c r="B100" i="1" s="1"/>
  <c r="G100" i="1"/>
  <c r="D100" i="1"/>
  <c r="H100" i="1" l="1"/>
  <c r="E101" i="1" s="1"/>
  <c r="F101" i="1" l="1"/>
  <c r="A101" i="1"/>
  <c r="C101" i="1"/>
  <c r="D101" i="1" s="1"/>
  <c r="G101" i="1"/>
  <c r="B101" i="1" l="1"/>
  <c r="H101" i="1" s="1"/>
  <c r="E102" i="1" s="1"/>
  <c r="F102" i="1" l="1"/>
  <c r="A102" i="1"/>
  <c r="C102" i="1"/>
  <c r="B102" i="1" s="1"/>
  <c r="G102" i="1"/>
  <c r="D102" i="1"/>
  <c r="H102" i="1" l="1"/>
  <c r="E103" i="1" s="1"/>
  <c r="F103" i="1" l="1"/>
  <c r="A103" i="1"/>
  <c r="C103" i="1"/>
  <c r="D103" i="1" s="1"/>
  <c r="G103" i="1"/>
  <c r="B103" i="1" l="1"/>
  <c r="H103" i="1"/>
  <c r="E104" i="1" s="1"/>
  <c r="F104" i="1" l="1"/>
  <c r="A104" i="1"/>
  <c r="C104" i="1"/>
  <c r="D104" i="1" s="1"/>
  <c r="G104" i="1"/>
  <c r="B104" i="1" l="1"/>
  <c r="H104" i="1" s="1"/>
  <c r="E105" i="1" s="1"/>
  <c r="F105" i="1" l="1"/>
  <c r="A105" i="1"/>
  <c r="C105" i="1"/>
  <c r="B105" i="1" s="1"/>
  <c r="G105" i="1"/>
  <c r="D105" i="1"/>
  <c r="H105" i="1" l="1"/>
  <c r="E106" i="1" s="1"/>
  <c r="F106" i="1" l="1"/>
  <c r="A106" i="1"/>
  <c r="C106" i="1"/>
  <c r="B106" i="1" s="1"/>
  <c r="G106" i="1"/>
  <c r="D106" i="1"/>
  <c r="H106" i="1" l="1"/>
  <c r="E107" i="1" s="1"/>
  <c r="F107" i="1" l="1"/>
  <c r="A107" i="1"/>
  <c r="C107" i="1"/>
  <c r="D107" i="1" s="1"/>
  <c r="G107" i="1"/>
  <c r="B107" i="1" l="1"/>
  <c r="H107" i="1" s="1"/>
  <c r="E108" i="1" s="1"/>
  <c r="F108" i="1" l="1"/>
  <c r="A108" i="1"/>
  <c r="C108" i="1"/>
  <c r="B108" i="1" s="1"/>
  <c r="G108" i="1"/>
  <c r="D108" i="1" l="1"/>
  <c r="H108" i="1"/>
  <c r="E109" i="1" s="1"/>
  <c r="F109" i="1" l="1"/>
  <c r="A109" i="1"/>
  <c r="C109" i="1"/>
  <c r="D109" i="1" s="1"/>
  <c r="G109" i="1"/>
  <c r="B109" i="1" l="1"/>
  <c r="H109" i="1" s="1"/>
  <c r="E110" i="1" s="1"/>
  <c r="F110" i="1" l="1"/>
  <c r="A110" i="1"/>
  <c r="C110" i="1"/>
  <c r="D110" i="1" s="1"/>
  <c r="G110" i="1"/>
  <c r="B110" i="1" l="1"/>
  <c r="H110" i="1"/>
  <c r="E111" i="1" s="1"/>
  <c r="F111" i="1" l="1"/>
  <c r="A111" i="1"/>
  <c r="C111" i="1"/>
  <c r="B111" i="1" s="1"/>
  <c r="G111" i="1"/>
  <c r="D111" i="1"/>
  <c r="H111" i="1" l="1"/>
  <c r="E112" i="1" s="1"/>
  <c r="F112" i="1" l="1"/>
  <c r="A112" i="1"/>
  <c r="C112" i="1"/>
  <c r="B112" i="1" s="1"/>
  <c r="G112" i="1"/>
  <c r="D112" i="1"/>
  <c r="H112" i="1" l="1"/>
  <c r="E113" i="1" s="1"/>
  <c r="F113" i="1" l="1"/>
  <c r="A113" i="1"/>
  <c r="C113" i="1"/>
  <c r="D113" i="1" s="1"/>
  <c r="G113" i="1"/>
  <c r="B113" i="1" l="1"/>
  <c r="H113" i="1" s="1"/>
  <c r="E114" i="1" s="1"/>
  <c r="F114" i="1" l="1"/>
  <c r="A114" i="1"/>
  <c r="C114" i="1"/>
  <c r="B114" i="1" s="1"/>
  <c r="G114" i="1"/>
  <c r="D114" i="1"/>
  <c r="H114" i="1" l="1"/>
  <c r="E115" i="1" s="1"/>
  <c r="F115" i="1" l="1"/>
  <c r="A115" i="1"/>
  <c r="C115" i="1"/>
  <c r="B115" i="1" s="1"/>
  <c r="G115" i="1"/>
  <c r="D115" i="1"/>
  <c r="H115" i="1" l="1"/>
  <c r="E116" i="1" s="1"/>
  <c r="F116" i="1" l="1"/>
  <c r="A116" i="1"/>
  <c r="C116" i="1"/>
  <c r="D116" i="1" s="1"/>
  <c r="G116" i="1"/>
  <c r="B116" i="1" l="1"/>
  <c r="H116" i="1"/>
  <c r="E117" i="1" s="1"/>
  <c r="F117" i="1" l="1"/>
  <c r="A117" i="1"/>
  <c r="C117" i="1"/>
  <c r="B117" i="1" s="1"/>
  <c r="G117" i="1"/>
  <c r="D117" i="1"/>
  <c r="H117" i="1" l="1"/>
  <c r="E118" i="1" s="1"/>
  <c r="F118" i="1" l="1"/>
  <c r="A118" i="1"/>
  <c r="C118" i="1"/>
  <c r="B118" i="1" s="1"/>
  <c r="G118" i="1"/>
  <c r="D118" i="1"/>
  <c r="H118" i="1" l="1"/>
  <c r="E119" i="1" s="1"/>
  <c r="F119" i="1" l="1"/>
  <c r="A119" i="1"/>
  <c r="C119" i="1"/>
  <c r="B119" i="1" s="1"/>
  <c r="G119" i="1"/>
  <c r="D119" i="1" l="1"/>
  <c r="H119" i="1"/>
  <c r="E120" i="1" s="1"/>
  <c r="F120" i="1" l="1"/>
  <c r="A120" i="1"/>
  <c r="C120" i="1"/>
  <c r="B120" i="1" s="1"/>
  <c r="G120" i="1"/>
  <c r="D120" i="1"/>
  <c r="H120" i="1" l="1"/>
  <c r="E121" i="1" s="1"/>
  <c r="F121" i="1" l="1"/>
  <c r="A121" i="1"/>
  <c r="C121" i="1"/>
  <c r="B121" i="1" s="1"/>
  <c r="G121" i="1"/>
  <c r="D121" i="1" l="1"/>
  <c r="H121" i="1"/>
  <c r="E122" i="1" s="1"/>
  <c r="F122" i="1" l="1"/>
  <c r="A122" i="1"/>
  <c r="C122" i="1"/>
  <c r="B122" i="1" s="1"/>
  <c r="H122" i="1" s="1"/>
  <c r="E123" i="1" s="1"/>
  <c r="G122" i="1"/>
  <c r="D122" i="1"/>
  <c r="F123" i="1" l="1"/>
  <c r="A123" i="1"/>
  <c r="C123" i="1"/>
  <c r="B123" i="1" s="1"/>
  <c r="G123" i="1"/>
  <c r="D123" i="1" l="1"/>
  <c r="H123" i="1"/>
  <c r="E124" i="1" s="1"/>
  <c r="F124" i="1" l="1"/>
  <c r="A124" i="1"/>
  <c r="C124" i="1"/>
  <c r="B124" i="1" s="1"/>
  <c r="G124" i="1"/>
  <c r="D124" i="1" l="1"/>
  <c r="H124" i="1"/>
  <c r="E125" i="1" s="1"/>
  <c r="F125" i="1" l="1"/>
  <c r="A125" i="1"/>
  <c r="C125" i="1"/>
  <c r="B125" i="1" s="1"/>
  <c r="G125" i="1"/>
  <c r="H125" i="1" l="1"/>
  <c r="E126" i="1" s="1"/>
  <c r="D125" i="1"/>
  <c r="F126" i="1"/>
  <c r="A126" i="1"/>
  <c r="C126" i="1"/>
  <c r="B126" i="1" s="1"/>
  <c r="G126" i="1"/>
  <c r="D126" i="1"/>
  <c r="H126" i="1" l="1"/>
  <c r="E127" i="1" s="1"/>
  <c r="F127" i="1" l="1"/>
  <c r="A127" i="1"/>
  <c r="C127" i="1"/>
  <c r="B127" i="1" s="1"/>
  <c r="D127" i="1"/>
  <c r="G127" i="1"/>
  <c r="H127" i="1" l="1"/>
  <c r="E128" i="1" s="1"/>
  <c r="F128" i="1"/>
  <c r="A128" i="1"/>
  <c r="C128" i="1"/>
  <c r="B128" i="1" s="1"/>
  <c r="G128" i="1"/>
  <c r="D128" i="1"/>
  <c r="H128" i="1" l="1"/>
  <c r="E129" i="1" s="1"/>
  <c r="F129" i="1"/>
  <c r="A129" i="1"/>
  <c r="C129" i="1"/>
  <c r="B129" i="1" s="1"/>
  <c r="G129" i="1"/>
  <c r="D129" i="1"/>
  <c r="H129" i="1" l="1"/>
  <c r="E130" i="1" s="1"/>
  <c r="F130" i="1"/>
  <c r="A130" i="1"/>
  <c r="C130" i="1"/>
  <c r="B130" i="1" s="1"/>
  <c r="G130" i="1"/>
  <c r="H130" i="1" l="1"/>
  <c r="E131" i="1" s="1"/>
  <c r="D130" i="1"/>
  <c r="B131" i="1"/>
  <c r="A131" i="1"/>
  <c r="C131" i="1"/>
  <c r="D131" i="1"/>
  <c r="F131" i="1" l="1"/>
  <c r="G131" i="1"/>
  <c r="H131" i="1" s="1"/>
  <c r="E132" i="1" s="1"/>
  <c r="G132" i="1" l="1"/>
  <c r="C132" i="1"/>
  <c r="D132" i="1" s="1"/>
  <c r="A132" i="1"/>
  <c r="F132" i="1"/>
  <c r="B132" i="1"/>
  <c r="H132" i="1" s="1"/>
  <c r="E133" i="1" l="1"/>
  <c r="A133" i="1"/>
  <c r="C133" i="1"/>
  <c r="D133" i="1" s="1"/>
  <c r="F133" i="1"/>
  <c r="G133" i="1"/>
  <c r="B133" i="1"/>
  <c r="H133" i="1"/>
  <c r="E134" i="1" s="1"/>
  <c r="F134" i="1" l="1"/>
  <c r="A134" i="1"/>
  <c r="C134" i="1"/>
  <c r="B134" i="1" s="1"/>
  <c r="G134" i="1"/>
  <c r="D134" i="1"/>
  <c r="H134" i="1" l="1"/>
  <c r="E135" i="1" s="1"/>
  <c r="F135" i="1" l="1"/>
  <c r="A135" i="1"/>
  <c r="C135" i="1"/>
  <c r="D135" i="1" s="1"/>
  <c r="G135" i="1"/>
  <c r="B135" i="1" l="1"/>
  <c r="H135" i="1"/>
  <c r="E136" i="1" s="1"/>
  <c r="F136" i="1" l="1"/>
  <c r="A136" i="1"/>
  <c r="C136" i="1"/>
  <c r="B136" i="1" s="1"/>
  <c r="H136" i="1" s="1"/>
  <c r="E137" i="1" s="1"/>
  <c r="G136" i="1"/>
  <c r="F137" i="1" l="1"/>
  <c r="A137" i="1"/>
  <c r="C137" i="1"/>
  <c r="B137" i="1" s="1"/>
  <c r="G137" i="1"/>
  <c r="D136" i="1"/>
  <c r="D137" i="1" s="1"/>
  <c r="H137" i="1" l="1"/>
  <c r="E138" i="1" s="1"/>
  <c r="F138" i="1"/>
  <c r="A138" i="1"/>
  <c r="C138" i="1"/>
  <c r="D138" i="1" s="1"/>
  <c r="G138" i="1"/>
  <c r="B138" i="1" l="1"/>
  <c r="H138" i="1" s="1"/>
  <c r="E139" i="1" l="1"/>
  <c r="F139" i="1"/>
  <c r="A139" i="1"/>
  <c r="C139" i="1"/>
  <c r="B139" i="1" s="1"/>
  <c r="H139" i="1" s="1"/>
  <c r="G139" i="1"/>
  <c r="D139" i="1"/>
  <c r="E140" i="1" l="1"/>
  <c r="F140" i="1"/>
  <c r="A140" i="1"/>
  <c r="C140" i="1"/>
  <c r="D140" i="1" s="1"/>
  <c r="G140" i="1"/>
  <c r="B140" i="1" l="1"/>
  <c r="H140" i="1" s="1"/>
  <c r="E141" i="1" s="1"/>
  <c r="F141" i="1"/>
  <c r="A141" i="1"/>
  <c r="C141" i="1"/>
  <c r="D141" i="1" s="1"/>
  <c r="G141" i="1"/>
  <c r="B141" i="1" l="1"/>
  <c r="H141" i="1"/>
  <c r="E142" i="1" s="1"/>
  <c r="F142" i="1" l="1"/>
  <c r="A142" i="1"/>
  <c r="G142" i="1"/>
  <c r="C142" i="1"/>
  <c r="D142" i="1" s="1"/>
  <c r="B142" i="1" l="1"/>
  <c r="H142" i="1" s="1"/>
  <c r="E143" i="1" s="1"/>
  <c r="F143" i="1"/>
  <c r="A143" i="1"/>
  <c r="C143" i="1"/>
  <c r="B143" i="1" s="1"/>
  <c r="G143" i="1"/>
  <c r="D143" i="1"/>
  <c r="H143" i="1" l="1"/>
  <c r="E144" i="1" s="1"/>
  <c r="F144" i="1"/>
  <c r="A144" i="1"/>
  <c r="C144" i="1"/>
  <c r="D144" i="1" s="1"/>
  <c r="G144" i="1"/>
  <c r="B144" i="1" l="1"/>
  <c r="H144" i="1" s="1"/>
  <c r="E145" i="1" l="1"/>
  <c r="A145" i="1"/>
  <c r="G145" i="1"/>
  <c r="C145" i="1"/>
  <c r="B145" i="1" s="1"/>
  <c r="F145" i="1"/>
  <c r="H145" i="1" l="1"/>
  <c r="D145" i="1"/>
  <c r="E146" i="1" l="1"/>
  <c r="F146" i="1"/>
  <c r="A146" i="1"/>
  <c r="G146" i="1"/>
  <c r="C146" i="1"/>
  <c r="B146" i="1" s="1"/>
  <c r="H146" i="1" l="1"/>
  <c r="D146" i="1"/>
  <c r="E147" i="1" l="1"/>
  <c r="F147" i="1"/>
  <c r="A147" i="1"/>
  <c r="C147" i="1"/>
  <c r="D147" i="1" s="1"/>
  <c r="G147" i="1"/>
  <c r="B147" i="1"/>
  <c r="H147" i="1"/>
  <c r="E148" i="1" l="1"/>
  <c r="F148" i="1"/>
  <c r="A148" i="1"/>
  <c r="C148" i="1"/>
  <c r="D148" i="1" s="1"/>
  <c r="G148" i="1"/>
  <c r="B148" i="1" l="1"/>
  <c r="H148" i="1" s="1"/>
  <c r="E149" i="1" l="1"/>
  <c r="F149" i="1"/>
  <c r="G149" i="1"/>
  <c r="A149" i="1"/>
  <c r="C149" i="1"/>
  <c r="D149" i="1"/>
  <c r="B149" i="1"/>
  <c r="H149" i="1"/>
  <c r="E150" i="1" l="1"/>
  <c r="F150" i="1"/>
  <c r="C150" i="1"/>
  <c r="D150" i="1" s="1"/>
  <c r="A150" i="1"/>
  <c r="G150" i="1"/>
  <c r="B150" i="1" l="1"/>
  <c r="H150" i="1" s="1"/>
  <c r="E151" i="1" l="1"/>
  <c r="F151" i="1"/>
  <c r="A151" i="1"/>
  <c r="C151" i="1"/>
  <c r="D151" i="1" s="1"/>
  <c r="G151" i="1"/>
  <c r="B151" i="1"/>
  <c r="H151" i="1" s="1"/>
  <c r="E152" i="1" s="1"/>
  <c r="F152" i="1"/>
  <c r="G152" i="1" l="1"/>
  <c r="C152" i="1"/>
  <c r="A152" i="1"/>
  <c r="D152" i="1" l="1"/>
  <c r="B152" i="1"/>
  <c r="H152" i="1" s="1"/>
  <c r="E153" i="1" s="1"/>
  <c r="F153" i="1"/>
  <c r="A153" i="1"/>
  <c r="G153" i="1"/>
  <c r="C153" i="1"/>
  <c r="D153" i="1" s="1"/>
  <c r="B153" i="1" l="1"/>
  <c r="H153" i="1" s="1"/>
  <c r="E154" i="1" s="1"/>
  <c r="F154" i="1"/>
  <c r="A154" i="1"/>
  <c r="C154" i="1"/>
  <c r="D154" i="1" s="1"/>
  <c r="G154" i="1"/>
  <c r="B154" i="1" l="1"/>
  <c r="H154" i="1"/>
  <c r="E155" i="1" s="1"/>
  <c r="F155" i="1" l="1"/>
  <c r="A155" i="1"/>
  <c r="C155" i="1"/>
  <c r="B155" i="1" s="1"/>
  <c r="D155" i="1"/>
  <c r="G155" i="1"/>
  <c r="H155" i="1" l="1"/>
  <c r="E156" i="1" s="1"/>
  <c r="F156" i="1" l="1"/>
  <c r="A156" i="1"/>
  <c r="C156" i="1"/>
  <c r="D156" i="1" s="1"/>
  <c r="G156" i="1"/>
  <c r="B156" i="1" l="1"/>
  <c r="H156" i="1"/>
  <c r="E157" i="1" s="1"/>
  <c r="F157" i="1" l="1"/>
  <c r="A157" i="1"/>
  <c r="C157" i="1"/>
  <c r="D157" i="1" s="1"/>
  <c r="G157" i="1"/>
  <c r="B157" i="1" l="1"/>
  <c r="H157" i="1"/>
  <c r="E158" i="1" s="1"/>
  <c r="F158" i="1" l="1"/>
  <c r="A158" i="1"/>
  <c r="G158" i="1"/>
  <c r="C158" i="1"/>
  <c r="D158" i="1" s="1"/>
  <c r="B158" i="1" l="1"/>
  <c r="H158" i="1"/>
  <c r="E159" i="1" s="1"/>
  <c r="F159" i="1" l="1"/>
  <c r="A159" i="1"/>
  <c r="G159" i="1"/>
  <c r="C159" i="1"/>
  <c r="D159" i="1" s="1"/>
  <c r="B159" i="1" l="1"/>
  <c r="H159" i="1" s="1"/>
  <c r="E160" i="1" s="1"/>
  <c r="F160" i="1"/>
  <c r="A160" i="1"/>
  <c r="G160" i="1"/>
  <c r="C160" i="1"/>
  <c r="D160" i="1" s="1"/>
  <c r="B160" i="1" l="1"/>
  <c r="H160" i="1"/>
  <c r="E161" i="1" s="1"/>
  <c r="F161" i="1" l="1"/>
  <c r="A161" i="1"/>
  <c r="G161" i="1"/>
  <c r="C161" i="1"/>
  <c r="D161" i="1" s="1"/>
  <c r="B161" i="1" l="1"/>
  <c r="H161" i="1" s="1"/>
  <c r="E162" i="1" l="1"/>
  <c r="G162" i="1"/>
  <c r="C162" i="1"/>
  <c r="B162" i="1" s="1"/>
  <c r="H162" i="1" s="1"/>
  <c r="E163" i="1" s="1"/>
  <c r="D162" i="1"/>
  <c r="A162" i="1"/>
  <c r="F162" i="1"/>
  <c r="F163" i="1" l="1"/>
  <c r="A163" i="1"/>
  <c r="C163" i="1"/>
  <c r="B163" i="1" s="1"/>
  <c r="H163" i="1" s="1"/>
  <c r="E164" i="1" s="1"/>
  <c r="G163" i="1"/>
  <c r="D163" i="1" l="1"/>
  <c r="F164" i="1"/>
  <c r="A164" i="1"/>
  <c r="G164" i="1"/>
  <c r="C164" i="1"/>
  <c r="D164" i="1" s="1"/>
  <c r="B164" i="1" l="1"/>
  <c r="H164" i="1"/>
  <c r="E165" i="1" s="1"/>
  <c r="F165" i="1" l="1"/>
  <c r="A165" i="1"/>
  <c r="C165" i="1"/>
  <c r="D165" i="1" s="1"/>
  <c r="G165" i="1"/>
  <c r="B165" i="1" l="1"/>
  <c r="H165" i="1" s="1"/>
  <c r="E166" i="1" s="1"/>
  <c r="F166" i="1"/>
  <c r="A166" i="1"/>
  <c r="G166" i="1"/>
  <c r="C166" i="1"/>
  <c r="B166" i="1" s="1"/>
  <c r="H166" i="1" s="1"/>
  <c r="E167" i="1" s="1"/>
  <c r="D166" i="1"/>
  <c r="F167" i="1" l="1"/>
  <c r="A167" i="1"/>
  <c r="C167" i="1"/>
  <c r="B167" i="1" s="1"/>
  <c r="H167" i="1" s="1"/>
  <c r="E168" i="1" s="1"/>
  <c r="G167" i="1"/>
  <c r="D167" i="1"/>
  <c r="F168" i="1" l="1"/>
  <c r="A168" i="1"/>
  <c r="G168" i="1"/>
  <c r="C168" i="1"/>
  <c r="B168" i="1" s="1"/>
  <c r="D168" i="1"/>
  <c r="H168" i="1" l="1"/>
  <c r="E169" i="1" s="1"/>
  <c r="F169" i="1"/>
  <c r="A169" i="1"/>
  <c r="G169" i="1"/>
  <c r="C169" i="1"/>
  <c r="D169" i="1" s="1"/>
  <c r="B169" i="1" l="1"/>
  <c r="H169" i="1" s="1"/>
  <c r="E170" i="1" s="1"/>
  <c r="F170" i="1" l="1"/>
  <c r="A170" i="1"/>
  <c r="C170" i="1"/>
  <c r="D170" i="1" s="1"/>
  <c r="G170" i="1"/>
  <c r="B170" i="1" l="1"/>
  <c r="H170" i="1" s="1"/>
  <c r="E171" i="1" l="1"/>
  <c r="C171" i="1"/>
  <c r="G171" i="1"/>
  <c r="B171" i="1"/>
  <c r="F171" i="1"/>
  <c r="A171" i="1"/>
  <c r="D171" i="1"/>
  <c r="H171" i="1" l="1"/>
  <c r="E172" i="1" l="1"/>
  <c r="F172" i="1"/>
  <c r="A172" i="1"/>
  <c r="G172" i="1"/>
  <c r="C172" i="1"/>
  <c r="D172" i="1" s="1"/>
  <c r="B172" i="1"/>
  <c r="H172" i="1" s="1"/>
  <c r="E173" i="1" l="1"/>
  <c r="F173" i="1"/>
  <c r="A173" i="1"/>
  <c r="C173" i="1"/>
  <c r="B173" i="1" s="1"/>
  <c r="H173" i="1" s="1"/>
  <c r="G173" i="1"/>
  <c r="D173" i="1"/>
  <c r="E174" i="1" l="1"/>
  <c r="F174" i="1"/>
  <c r="A174" i="1"/>
  <c r="C174" i="1"/>
  <c r="D174" i="1" s="1"/>
  <c r="G174" i="1"/>
  <c r="B174" i="1" l="1"/>
  <c r="H174" i="1" s="1"/>
  <c r="E175" i="1" s="1"/>
  <c r="B175" i="1"/>
  <c r="F175" i="1"/>
  <c r="A175" i="1"/>
  <c r="C175" i="1"/>
  <c r="D175" i="1" s="1"/>
  <c r="G175" i="1"/>
  <c r="H175" i="1" l="1"/>
  <c r="E176" i="1" s="1"/>
  <c r="F176" i="1" l="1"/>
  <c r="A176" i="1"/>
  <c r="C176" i="1"/>
  <c r="B176" i="1" s="1"/>
  <c r="D176" i="1"/>
  <c r="G176" i="1"/>
  <c r="H176" i="1" l="1"/>
  <c r="E177" i="1" s="1"/>
  <c r="F177" i="1"/>
  <c r="A177" i="1"/>
  <c r="C177" i="1"/>
  <c r="B177" i="1" s="1"/>
  <c r="G177" i="1"/>
  <c r="D177" i="1"/>
  <c r="H177" i="1" l="1"/>
  <c r="E178" i="1" s="1"/>
  <c r="F178" i="1"/>
  <c r="A178" i="1"/>
  <c r="C178" i="1"/>
  <c r="D178" i="1" s="1"/>
  <c r="G178" i="1"/>
  <c r="B178" i="1" l="1"/>
  <c r="H178" i="1"/>
  <c r="E179" i="1" s="1"/>
  <c r="F179" i="1" l="1"/>
  <c r="A179" i="1"/>
  <c r="G179" i="1"/>
  <c r="C179" i="1"/>
  <c r="B179" i="1" s="1"/>
  <c r="H179" i="1" s="1"/>
  <c r="E180" i="1" s="1"/>
  <c r="D179" i="1" l="1"/>
  <c r="F180" i="1"/>
  <c r="A180" i="1"/>
  <c r="C180" i="1"/>
  <c r="B180" i="1" s="1"/>
  <c r="G180" i="1"/>
  <c r="H180" i="1" l="1"/>
  <c r="E181" i="1" s="1"/>
  <c r="D180" i="1"/>
  <c r="G181" i="1" l="1"/>
  <c r="C181" i="1"/>
  <c r="D181" i="1" s="1"/>
  <c r="A181" i="1"/>
  <c r="F181" i="1"/>
  <c r="B181" i="1"/>
  <c r="H181" i="1"/>
  <c r="E182" i="1" s="1"/>
  <c r="F182" i="1" l="1"/>
  <c r="A182" i="1"/>
  <c r="C182" i="1"/>
  <c r="D182" i="1" s="1"/>
  <c r="G182" i="1"/>
  <c r="B182" i="1" l="1"/>
  <c r="H182" i="1"/>
  <c r="E183" i="1" s="1"/>
  <c r="F183" i="1" l="1"/>
  <c r="A183" i="1"/>
  <c r="G183" i="1"/>
  <c r="C183" i="1"/>
  <c r="D183" i="1" s="1"/>
  <c r="B183" i="1" l="1"/>
  <c r="H183" i="1" s="1"/>
  <c r="E184" i="1" s="1"/>
  <c r="F184" i="1" l="1"/>
  <c r="A184" i="1"/>
  <c r="C184" i="1"/>
  <c r="B184" i="1" s="1"/>
  <c r="G184" i="1"/>
  <c r="D184" i="1"/>
  <c r="H184" i="1" l="1"/>
  <c r="E185" i="1" s="1"/>
  <c r="G185" i="1" l="1"/>
  <c r="C185" i="1"/>
  <c r="D185" i="1" s="1"/>
  <c r="A185" i="1"/>
  <c r="F185" i="1"/>
  <c r="B185" i="1"/>
  <c r="H185" i="1" l="1"/>
  <c r="E186" i="1" l="1"/>
  <c r="G186" i="1"/>
  <c r="C186" i="1"/>
  <c r="D186" i="1" s="1"/>
  <c r="F186" i="1"/>
  <c r="B186" i="1"/>
  <c r="H186" i="1" s="1"/>
  <c r="A186" i="1"/>
  <c r="E187" i="1" l="1"/>
  <c r="F187" i="1"/>
  <c r="A187" i="1"/>
  <c r="C187" i="1"/>
  <c r="D187" i="1" s="1"/>
  <c r="G187" i="1"/>
  <c r="B187" i="1" l="1"/>
  <c r="H187" i="1" s="1"/>
  <c r="E188" i="1" l="1"/>
  <c r="F188" i="1"/>
  <c r="A188" i="1"/>
  <c r="G188" i="1"/>
  <c r="C188" i="1"/>
  <c r="D188" i="1" s="1"/>
  <c r="B188" i="1"/>
  <c r="H188" i="1" l="1"/>
  <c r="E189" i="1" l="1"/>
  <c r="G189" i="1"/>
  <c r="F189" i="1"/>
  <c r="A189" i="1"/>
  <c r="C189" i="1"/>
  <c r="D189" i="1" s="1"/>
  <c r="B189" i="1" l="1"/>
  <c r="H189" i="1"/>
  <c r="E190" i="1" l="1"/>
  <c r="F190" i="1"/>
  <c r="C190" i="1"/>
  <c r="D190" i="1" s="1"/>
  <c r="G190" i="1"/>
  <c r="A190" i="1"/>
  <c r="B190" i="1"/>
  <c r="H190" i="1" l="1"/>
  <c r="E191" i="1" l="1"/>
  <c r="F191" i="1"/>
  <c r="A191" i="1"/>
  <c r="C191" i="1"/>
  <c r="B191" i="1" s="1"/>
  <c r="D191" i="1"/>
  <c r="G191" i="1"/>
  <c r="H191" i="1" l="1"/>
  <c r="E192" i="1" l="1"/>
  <c r="G192" i="1"/>
  <c r="F192" i="1"/>
  <c r="A192" i="1"/>
  <c r="C192" i="1"/>
  <c r="B192" i="1" s="1"/>
  <c r="D192" i="1" l="1"/>
  <c r="H192" i="1"/>
  <c r="E193" i="1" l="1"/>
  <c r="F193" i="1"/>
  <c r="A193" i="1"/>
  <c r="C193" i="1"/>
  <c r="B193" i="1" s="1"/>
  <c r="G193" i="1"/>
  <c r="H193" i="1" l="1"/>
  <c r="D193" i="1"/>
  <c r="E194" i="1" l="1"/>
  <c r="A194" i="1"/>
  <c r="C194" i="1"/>
  <c r="D194" i="1"/>
  <c r="B194" i="1"/>
  <c r="G194" i="1"/>
  <c r="H194" i="1" s="1"/>
  <c r="F194" i="1"/>
  <c r="E195" i="1" l="1"/>
  <c r="F195" i="1"/>
  <c r="A195" i="1"/>
  <c r="C195" i="1"/>
  <c r="B195" i="1" s="1"/>
  <c r="G195" i="1"/>
  <c r="D195" i="1"/>
  <c r="H195" i="1" l="1"/>
  <c r="E196" i="1" l="1"/>
  <c r="F196" i="1"/>
  <c r="A196" i="1"/>
  <c r="C196" i="1"/>
  <c r="B196" i="1"/>
  <c r="G196" i="1"/>
  <c r="H196" i="1" s="1"/>
  <c r="D196" i="1"/>
  <c r="E197" i="1" l="1"/>
  <c r="F197" i="1"/>
  <c r="C197" i="1"/>
  <c r="B197" i="1" s="1"/>
  <c r="G197" i="1"/>
  <c r="A197" i="1"/>
  <c r="D197" i="1"/>
  <c r="H197" i="1" l="1"/>
  <c r="E198" i="1" l="1"/>
  <c r="F198" i="1"/>
  <c r="A198" i="1"/>
  <c r="C198" i="1"/>
  <c r="B198" i="1" s="1"/>
  <c r="H198" i="1" s="1"/>
  <c r="G198" i="1"/>
  <c r="D198" i="1"/>
  <c r="E199" i="1" l="1"/>
  <c r="F199" i="1"/>
  <c r="A199" i="1"/>
  <c r="C199" i="1"/>
  <c r="D199" i="1" s="1"/>
  <c r="B199" i="1"/>
  <c r="G199" i="1"/>
  <c r="H199" i="1"/>
  <c r="E200" i="1" l="1"/>
  <c r="F200" i="1"/>
  <c r="C200" i="1"/>
  <c r="D200" i="1" s="1"/>
  <c r="G200" i="1"/>
  <c r="A200" i="1"/>
  <c r="B200" i="1"/>
  <c r="H200" i="1" l="1"/>
  <c r="E201" i="1" l="1"/>
  <c r="F201" i="1"/>
  <c r="A201" i="1"/>
  <c r="C201" i="1"/>
  <c r="D201" i="1" s="1"/>
  <c r="G201" i="1"/>
  <c r="B201" i="1"/>
  <c r="H201" i="1" l="1"/>
  <c r="E202" i="1" l="1"/>
  <c r="F202" i="1"/>
  <c r="A202" i="1"/>
  <c r="G202" i="1"/>
  <c r="C202" i="1"/>
  <c r="D202" i="1" s="1"/>
  <c r="B202" i="1" l="1"/>
  <c r="H202" i="1" s="1"/>
  <c r="E203" i="1" l="1"/>
  <c r="F203" i="1"/>
  <c r="C203" i="1"/>
  <c r="G203" i="1"/>
  <c r="B203" i="1"/>
  <c r="A203" i="1"/>
  <c r="D203" i="1"/>
  <c r="H203" i="1" l="1"/>
  <c r="E204" i="1" l="1"/>
  <c r="F204" i="1"/>
  <c r="A204" i="1"/>
  <c r="C204" i="1"/>
  <c r="B204" i="1" s="1"/>
  <c r="H204" i="1" s="1"/>
  <c r="D204" i="1"/>
  <c r="G204" i="1"/>
  <c r="E205" i="1" l="1"/>
  <c r="G205" i="1"/>
  <c r="F205" i="1"/>
  <c r="A205" i="1"/>
  <c r="C205" i="1"/>
  <c r="D205" i="1" s="1"/>
  <c r="B205" i="1" l="1"/>
  <c r="H205" i="1" s="1"/>
  <c r="E206" i="1" l="1"/>
  <c r="F206" i="1"/>
  <c r="C206" i="1"/>
  <c r="G206" i="1"/>
  <c r="D206" i="1"/>
  <c r="A206" i="1"/>
  <c r="B206" i="1"/>
  <c r="H206" i="1" s="1"/>
  <c r="E207" i="1" l="1"/>
  <c r="F207" i="1"/>
  <c r="C207" i="1"/>
  <c r="D207" i="1"/>
  <c r="G207" i="1"/>
  <c r="B207" i="1"/>
  <c r="H207" i="1" s="1"/>
  <c r="A207" i="1"/>
  <c r="E208" i="1" l="1"/>
  <c r="A208" i="1"/>
  <c r="C208" i="1"/>
  <c r="G208" i="1"/>
  <c r="D208" i="1"/>
  <c r="B208" i="1"/>
  <c r="F208" i="1"/>
  <c r="H208" i="1" l="1"/>
  <c r="E209" i="1" l="1"/>
  <c r="F209" i="1"/>
  <c r="A209" i="1"/>
  <c r="C209" i="1"/>
  <c r="B209" i="1" s="1"/>
  <c r="D209" i="1"/>
  <c r="G209" i="1"/>
  <c r="H209" i="1" l="1"/>
  <c r="E210" i="1" l="1"/>
  <c r="F210" i="1"/>
  <c r="A210" i="1"/>
  <c r="C210" i="1"/>
  <c r="D210" i="1" s="1"/>
  <c r="G210" i="1"/>
  <c r="B210" i="1" l="1"/>
  <c r="H210" i="1" s="1"/>
  <c r="E211" i="1" l="1"/>
  <c r="F211" i="1"/>
  <c r="A211" i="1"/>
  <c r="C211" i="1"/>
  <c r="G211" i="1"/>
  <c r="D211" i="1"/>
  <c r="B211" i="1"/>
  <c r="H211" i="1" l="1"/>
  <c r="E212" i="1" l="1"/>
  <c r="F212" i="1"/>
  <c r="A212" i="1"/>
  <c r="C212" i="1"/>
  <c r="B212" i="1" s="1"/>
  <c r="H212" i="1" s="1"/>
  <c r="G212" i="1"/>
  <c r="D212" i="1"/>
  <c r="E213" i="1" l="1"/>
  <c r="F213" i="1"/>
  <c r="A213" i="1"/>
  <c r="C213" i="1"/>
  <c r="D213" i="1" s="1"/>
  <c r="G213" i="1"/>
  <c r="B213" i="1"/>
  <c r="H213" i="1" l="1"/>
  <c r="E214" i="1" l="1"/>
  <c r="F214" i="1"/>
  <c r="A214" i="1"/>
  <c r="C214" i="1"/>
  <c r="D214" i="1" s="1"/>
  <c r="G214" i="1"/>
  <c r="H214" i="1" l="1"/>
  <c r="B214" i="1"/>
  <c r="E215" i="1" l="1"/>
  <c r="F215" i="1"/>
  <c r="A215" i="1"/>
  <c r="C215" i="1"/>
  <c r="B215" i="1" s="1"/>
  <c r="G215" i="1"/>
  <c r="D215" i="1"/>
  <c r="H215" i="1" l="1"/>
  <c r="E216" i="1" l="1"/>
  <c r="F216" i="1"/>
  <c r="A216" i="1"/>
  <c r="C216" i="1"/>
  <c r="D216" i="1" s="1"/>
  <c r="G216" i="1"/>
  <c r="B216" i="1" l="1"/>
  <c r="H216" i="1" s="1"/>
  <c r="E217" i="1" l="1"/>
  <c r="F217" i="1"/>
  <c r="A217" i="1"/>
  <c r="C217" i="1"/>
  <c r="B217" i="1" s="1"/>
  <c r="D217" i="1"/>
  <c r="G217" i="1"/>
  <c r="H217" i="1" l="1"/>
  <c r="E218" i="1" l="1"/>
  <c r="F218" i="1"/>
  <c r="A218" i="1"/>
  <c r="C218" i="1"/>
  <c r="D218" i="1" s="1"/>
  <c r="G218" i="1"/>
  <c r="B218" i="1" l="1"/>
  <c r="H218" i="1" s="1"/>
  <c r="E219" i="1" l="1"/>
  <c r="F219" i="1"/>
  <c r="A219" i="1"/>
  <c r="C219" i="1"/>
  <c r="D219" i="1" s="1"/>
  <c r="G219" i="1"/>
  <c r="B219" i="1"/>
  <c r="H219" i="1" s="1"/>
  <c r="E220" i="1" l="1"/>
  <c r="F220" i="1"/>
  <c r="A220" i="1"/>
  <c r="C220" i="1"/>
  <c r="D220" i="1" s="1"/>
  <c r="G220" i="1"/>
  <c r="B220" i="1"/>
  <c r="H220" i="1"/>
  <c r="E221" i="1" l="1"/>
  <c r="F221" i="1"/>
  <c r="A221" i="1"/>
  <c r="C221" i="1"/>
  <c r="B221" i="1"/>
  <c r="G221" i="1"/>
  <c r="D221" i="1"/>
  <c r="H221" i="1"/>
  <c r="E222" i="1" l="1"/>
  <c r="F222" i="1"/>
  <c r="A222" i="1"/>
  <c r="C222" i="1"/>
  <c r="B222" i="1" s="1"/>
  <c r="D222" i="1"/>
  <c r="G222" i="1"/>
  <c r="H222" i="1" l="1"/>
  <c r="E223" i="1" l="1"/>
  <c r="F223" i="1"/>
  <c r="A223" i="1"/>
  <c r="G223" i="1"/>
  <c r="C223" i="1"/>
  <c r="B223" i="1" s="1"/>
  <c r="D223" i="1" l="1"/>
  <c r="H223" i="1"/>
  <c r="E224" i="1" l="1"/>
  <c r="F224" i="1"/>
  <c r="A224" i="1"/>
  <c r="G224" i="1"/>
  <c r="C224" i="1"/>
  <c r="B224" i="1" s="1"/>
  <c r="H224" i="1" s="1"/>
  <c r="E225" i="1" l="1"/>
  <c r="A225" i="1"/>
  <c r="C225" i="1"/>
  <c r="B225" i="1" s="1"/>
  <c r="H225" i="1" s="1"/>
  <c r="G225" i="1"/>
  <c r="D225" i="1"/>
  <c r="F225" i="1"/>
  <c r="D224" i="1"/>
  <c r="E226" i="1" l="1"/>
  <c r="F226" i="1"/>
  <c r="A226" i="1"/>
  <c r="C226" i="1"/>
  <c r="D226" i="1"/>
  <c r="G226" i="1"/>
  <c r="B226" i="1"/>
  <c r="H226" i="1"/>
  <c r="E227" i="1" l="1"/>
  <c r="A227" i="1"/>
  <c r="C227" i="1"/>
  <c r="D227" i="1" s="1"/>
  <c r="G227" i="1"/>
  <c r="H227" i="1" s="1"/>
  <c r="B227" i="1"/>
  <c r="F227" i="1"/>
  <c r="E228" i="1" l="1"/>
  <c r="F228" i="1"/>
  <c r="A228" i="1"/>
  <c r="C228" i="1"/>
  <c r="B228" i="1" s="1"/>
  <c r="G228" i="1"/>
  <c r="D228" i="1"/>
  <c r="H228" i="1" l="1"/>
  <c r="E229" i="1" l="1"/>
  <c r="F229" i="1"/>
  <c r="A229" i="1"/>
  <c r="C229" i="1"/>
  <c r="D229" i="1" s="1"/>
  <c r="G229" i="1"/>
  <c r="B229" i="1"/>
  <c r="H229" i="1" l="1"/>
  <c r="E230" i="1" l="1"/>
  <c r="F230" i="1"/>
  <c r="A230" i="1"/>
  <c r="C230" i="1"/>
  <c r="B230" i="1" s="1"/>
  <c r="G230" i="1"/>
  <c r="D230" i="1"/>
  <c r="H230" i="1" l="1"/>
  <c r="E231" i="1" l="1"/>
  <c r="F231" i="1"/>
  <c r="A231" i="1"/>
  <c r="C231" i="1"/>
  <c r="D231" i="1" s="1"/>
  <c r="G231" i="1"/>
  <c r="B231" i="1" l="1"/>
  <c r="H231" i="1" s="1"/>
  <c r="E232" i="1" l="1"/>
  <c r="F232" i="1"/>
  <c r="G232" i="1"/>
  <c r="A232" i="1"/>
  <c r="C232" i="1"/>
  <c r="D232" i="1" s="1"/>
  <c r="B232" i="1" l="1"/>
  <c r="H232" i="1" s="1"/>
  <c r="E233" i="1" l="1"/>
  <c r="F233" i="1"/>
  <c r="A233" i="1"/>
  <c r="C233" i="1"/>
  <c r="B233" i="1" s="1"/>
  <c r="H233" i="1" s="1"/>
  <c r="D233" i="1"/>
  <c r="G233" i="1"/>
  <c r="E234" i="1" l="1"/>
  <c r="F234" i="1"/>
  <c r="G234" i="1"/>
  <c r="A234" i="1"/>
  <c r="C234" i="1"/>
  <c r="D234" i="1" s="1"/>
  <c r="B234" i="1" l="1"/>
  <c r="H234" i="1"/>
  <c r="E235" i="1" l="1"/>
  <c r="A235" i="1"/>
  <c r="F235" i="1"/>
  <c r="G235" i="1"/>
  <c r="C235" i="1"/>
  <c r="D235" i="1" s="1"/>
  <c r="B235" i="1" l="1"/>
  <c r="H235" i="1" s="1"/>
  <c r="E236" i="1" l="1"/>
  <c r="C236" i="1"/>
  <c r="B236" i="1" s="1"/>
  <c r="G236" i="1"/>
  <c r="F236" i="1"/>
  <c r="D236" i="1"/>
  <c r="A236" i="1"/>
  <c r="H236" i="1" l="1"/>
  <c r="E237" i="1" l="1"/>
  <c r="F237" i="1"/>
  <c r="G237" i="1"/>
  <c r="C237" i="1"/>
  <c r="D237" i="1"/>
  <c r="B237" i="1"/>
  <c r="H237" i="1" s="1"/>
  <c r="A237" i="1"/>
  <c r="E238" i="1" l="1"/>
  <c r="F238" i="1"/>
  <c r="A238" i="1"/>
  <c r="C238" i="1"/>
  <c r="B238" i="1" s="1"/>
  <c r="H238" i="1" s="1"/>
  <c r="G238" i="1"/>
  <c r="E239" i="1" l="1"/>
  <c r="G239" i="1"/>
  <c r="F239" i="1"/>
  <c r="C239" i="1"/>
  <c r="B239" i="1" s="1"/>
  <c r="H239" i="1" s="1"/>
  <c r="A239" i="1"/>
  <c r="D238" i="1"/>
  <c r="E240" i="1" l="1"/>
  <c r="C240" i="1"/>
  <c r="G240" i="1"/>
  <c r="B240" i="1"/>
  <c r="A240" i="1"/>
  <c r="F240" i="1"/>
  <c r="H240" i="1"/>
  <c r="D239" i="1"/>
  <c r="E241" i="1" l="1"/>
  <c r="A241" i="1"/>
  <c r="G241" i="1"/>
  <c r="C241" i="1"/>
  <c r="D241" i="1" s="1"/>
  <c r="F241" i="1"/>
  <c r="B241" i="1"/>
  <c r="H241" i="1" s="1"/>
  <c r="D240" i="1"/>
  <c r="E242" i="1" l="1"/>
  <c r="F242" i="1"/>
  <c r="A242" i="1"/>
  <c r="G242" i="1"/>
  <c r="C242" i="1"/>
  <c r="D242" i="1" s="1"/>
  <c r="B242" i="1" l="1"/>
  <c r="H242" i="1" s="1"/>
  <c r="E243" i="1" l="1"/>
  <c r="A243" i="1"/>
  <c r="B243" i="1"/>
  <c r="C243" i="1"/>
  <c r="D243" i="1" s="1"/>
  <c r="G243" i="1"/>
  <c r="F243" i="1"/>
  <c r="H243" i="1"/>
  <c r="E244" i="1" l="1"/>
  <c r="F244" i="1"/>
  <c r="C244" i="1"/>
  <c r="D244" i="1"/>
  <c r="G244" i="1"/>
  <c r="A244" i="1"/>
  <c r="B244" i="1"/>
  <c r="H244" i="1" l="1"/>
  <c r="E245" i="1" l="1"/>
  <c r="F245" i="1"/>
  <c r="A245" i="1"/>
  <c r="G245" i="1"/>
  <c r="C245" i="1"/>
  <c r="D245" i="1" s="1"/>
  <c r="B245" i="1" l="1"/>
  <c r="H245" i="1" s="1"/>
  <c r="E246" i="1" l="1"/>
  <c r="A246" i="1"/>
  <c r="G246" i="1"/>
  <c r="C246" i="1"/>
  <c r="B246" i="1" s="1"/>
  <c r="H246" i="1" s="1"/>
  <c r="F246" i="1"/>
  <c r="E247" i="1" l="1"/>
  <c r="F247" i="1"/>
  <c r="A247" i="1"/>
  <c r="C247" i="1"/>
  <c r="B247" i="1" s="1"/>
  <c r="G247" i="1"/>
  <c r="D246" i="1"/>
  <c r="H247" i="1" l="1"/>
  <c r="D247" i="1"/>
  <c r="E248" i="1" l="1"/>
  <c r="F248" i="1"/>
  <c r="G248" i="1"/>
  <c r="A248" i="1"/>
  <c r="C248" i="1"/>
  <c r="D248" i="1" s="1"/>
  <c r="B248" i="1" l="1"/>
  <c r="H248" i="1" s="1"/>
  <c r="E249" i="1" l="1"/>
  <c r="F249" i="1"/>
  <c r="A249" i="1"/>
  <c r="C249" i="1"/>
  <c r="D249" i="1"/>
  <c r="G249" i="1"/>
  <c r="B249" i="1"/>
  <c r="H249" i="1" l="1"/>
  <c r="E250" i="1" l="1"/>
  <c r="A250" i="1"/>
  <c r="C250" i="1"/>
  <c r="D250" i="1" s="1"/>
  <c r="G250" i="1"/>
  <c r="F250" i="1"/>
  <c r="B250" i="1" l="1"/>
  <c r="H250" i="1" s="1"/>
  <c r="E251" i="1" l="1"/>
  <c r="F251" i="1"/>
  <c r="C251" i="1"/>
  <c r="D251" i="1" s="1"/>
  <c r="B251" i="1"/>
  <c r="A251" i="1"/>
  <c r="G251" i="1"/>
  <c r="H251" i="1"/>
  <c r="E252" i="1" l="1"/>
  <c r="F252" i="1"/>
  <c r="A252" i="1"/>
  <c r="C252" i="1"/>
  <c r="B252" i="1" s="1"/>
  <c r="H252" i="1" s="1"/>
  <c r="D252" i="1"/>
  <c r="G252" i="1"/>
  <c r="E253" i="1" l="1"/>
  <c r="F253" i="1"/>
  <c r="A253" i="1"/>
  <c r="C253" i="1"/>
  <c r="D253" i="1" s="1"/>
  <c r="B253" i="1"/>
  <c r="G253" i="1"/>
  <c r="H253" i="1" s="1"/>
  <c r="E254" i="1" l="1"/>
  <c r="F254" i="1"/>
  <c r="A254" i="1"/>
  <c r="C254" i="1"/>
  <c r="B254" i="1" s="1"/>
  <c r="H254" i="1" s="1"/>
  <c r="G254" i="1"/>
  <c r="D254" i="1"/>
  <c r="E255" i="1" l="1"/>
  <c r="F255" i="1"/>
  <c r="A255" i="1"/>
  <c r="G255" i="1"/>
  <c r="C255" i="1"/>
  <c r="D255" i="1" s="1"/>
  <c r="B255" i="1" l="1"/>
  <c r="H255" i="1" s="1"/>
  <c r="E256" i="1" l="1"/>
  <c r="A256" i="1"/>
  <c r="C256" i="1"/>
  <c r="D256" i="1" s="1"/>
  <c r="B256" i="1"/>
  <c r="F256" i="1"/>
  <c r="G256" i="1"/>
  <c r="H256" i="1" s="1"/>
  <c r="E257" i="1" l="1"/>
  <c r="F257" i="1"/>
  <c r="G257" i="1"/>
  <c r="A257" i="1"/>
  <c r="C257" i="1"/>
  <c r="B257" i="1" s="1"/>
  <c r="D257" i="1" l="1"/>
  <c r="H257" i="1"/>
  <c r="E258" i="1" l="1"/>
  <c r="G258" i="1"/>
  <c r="A258" i="1"/>
  <c r="C258" i="1"/>
  <c r="D258" i="1" s="1"/>
  <c r="B258" i="1"/>
  <c r="H258" i="1" s="1"/>
  <c r="F258" i="1"/>
  <c r="E259" i="1" l="1"/>
  <c r="F259" i="1"/>
  <c r="G259" i="1"/>
  <c r="C259" i="1"/>
  <c r="D259" i="1" s="1"/>
  <c r="A259" i="1"/>
  <c r="B259" i="1" l="1"/>
  <c r="H259" i="1" s="1"/>
  <c r="E260" i="1" l="1"/>
  <c r="F260" i="1"/>
  <c r="A260" i="1"/>
  <c r="C260" i="1"/>
  <c r="D260" i="1" s="1"/>
  <c r="G260" i="1"/>
  <c r="B260" i="1" l="1"/>
  <c r="H260" i="1" s="1"/>
  <c r="E261" i="1" l="1"/>
  <c r="F261" i="1"/>
  <c r="A261" i="1"/>
  <c r="D261" i="1"/>
  <c r="B261" i="1"/>
  <c r="H261" i="1" s="1"/>
  <c r="G261" i="1"/>
  <c r="C261" i="1"/>
  <c r="E262" i="1" l="1"/>
  <c r="G262" i="1"/>
  <c r="A262" i="1"/>
  <c r="F262" i="1"/>
  <c r="C262" i="1"/>
  <c r="D262" i="1" s="1"/>
  <c r="B262" i="1" l="1"/>
  <c r="H262" i="1" s="1"/>
  <c r="E263" i="1" l="1"/>
  <c r="F263" i="1"/>
  <c r="A263" i="1"/>
  <c r="G263" i="1"/>
  <c r="C263" i="1"/>
  <c r="D263" i="1" s="1"/>
  <c r="B263" i="1" l="1"/>
  <c r="H263" i="1" s="1"/>
  <c r="E264" i="1" l="1"/>
  <c r="F264" i="1"/>
  <c r="C264" i="1"/>
  <c r="D264" i="1" s="1"/>
  <c r="G264" i="1"/>
  <c r="A264" i="1"/>
  <c r="B264" i="1" l="1"/>
  <c r="H264" i="1" s="1"/>
  <c r="E265" i="1" l="1"/>
  <c r="F265" i="1"/>
  <c r="C265" i="1"/>
  <c r="B265" i="1" s="1"/>
  <c r="H265" i="1" s="1"/>
  <c r="G265" i="1"/>
  <c r="D265" i="1"/>
  <c r="A265" i="1"/>
  <c r="E266" i="1" l="1"/>
  <c r="F266" i="1"/>
  <c r="A266" i="1"/>
  <c r="G266" i="1"/>
  <c r="C266" i="1"/>
  <c r="D266" i="1" s="1"/>
  <c r="B266" i="1"/>
  <c r="H266" i="1"/>
  <c r="E267" i="1" l="1"/>
  <c r="F267" i="1"/>
  <c r="C267" i="1"/>
  <c r="D267" i="1" s="1"/>
  <c r="A267" i="1"/>
  <c r="G267" i="1"/>
  <c r="B267" i="1"/>
  <c r="H267" i="1"/>
  <c r="E268" i="1" l="1"/>
  <c r="F268" i="1"/>
  <c r="C268" i="1"/>
  <c r="G268" i="1"/>
  <c r="A268" i="1"/>
  <c r="D268" i="1"/>
  <c r="B268" i="1"/>
  <c r="H268" i="1" s="1"/>
  <c r="E269" i="1" l="1"/>
  <c r="G269" i="1"/>
  <c r="F269" i="1"/>
  <c r="A269" i="1"/>
  <c r="C269" i="1"/>
  <c r="D269" i="1" s="1"/>
  <c r="B269" i="1" l="1"/>
  <c r="H269" i="1" s="1"/>
  <c r="E270" i="1" l="1"/>
  <c r="A270" i="1"/>
  <c r="G270" i="1"/>
  <c r="C270" i="1"/>
  <c r="D270" i="1" s="1"/>
  <c r="F270" i="1"/>
  <c r="B270" i="1" l="1"/>
  <c r="H270" i="1" s="1"/>
  <c r="E271" i="1" l="1"/>
  <c r="G271" i="1"/>
  <c r="F271" i="1"/>
  <c r="C271" i="1"/>
  <c r="D271" i="1" s="1"/>
  <c r="A271" i="1"/>
  <c r="B271" i="1" l="1"/>
  <c r="H271" i="1" s="1"/>
  <c r="E272" i="1" l="1"/>
  <c r="F272" i="1"/>
  <c r="A272" i="1"/>
  <c r="C272" i="1"/>
  <c r="G272" i="1"/>
  <c r="H272" i="1" s="1"/>
  <c r="B272" i="1"/>
  <c r="D272" i="1"/>
  <c r="E273" i="1" l="1"/>
  <c r="F273" i="1"/>
  <c r="C273" i="1"/>
  <c r="B273" i="1" s="1"/>
  <c r="G273" i="1"/>
  <c r="A273" i="1"/>
  <c r="D273" i="1"/>
  <c r="H273" i="1" l="1"/>
  <c r="E274" i="1" l="1"/>
  <c r="A274" i="1"/>
  <c r="C274" i="1"/>
  <c r="G274" i="1"/>
  <c r="B274" i="1"/>
  <c r="F274" i="1"/>
  <c r="H274" i="1"/>
  <c r="D274" i="1"/>
  <c r="E275" i="1" l="1"/>
  <c r="F275" i="1"/>
  <c r="A275" i="1"/>
  <c r="C275" i="1"/>
  <c r="B275" i="1" s="1"/>
  <c r="D275" i="1"/>
  <c r="G275" i="1"/>
  <c r="H275" i="1" l="1"/>
  <c r="E276" i="1" l="1"/>
  <c r="F276" i="1"/>
  <c r="C276" i="1"/>
  <c r="D276" i="1" s="1"/>
  <c r="A276" i="1"/>
  <c r="G276" i="1"/>
  <c r="H276" i="1" s="1"/>
  <c r="B276" i="1"/>
  <c r="E277" i="1" l="1"/>
  <c r="F277" i="1"/>
  <c r="A277" i="1"/>
  <c r="C277" i="1"/>
  <c r="B277" i="1" s="1"/>
  <c r="D277" i="1"/>
  <c r="G277" i="1"/>
  <c r="H277" i="1" l="1"/>
  <c r="E278" i="1" l="1"/>
  <c r="A278" i="1"/>
  <c r="C278" i="1"/>
  <c r="D278" i="1" s="1"/>
  <c r="G278" i="1"/>
  <c r="B278" i="1"/>
  <c r="F278" i="1"/>
  <c r="H278" i="1" l="1"/>
  <c r="E279" i="1" l="1"/>
  <c r="F279" i="1"/>
  <c r="A279" i="1"/>
  <c r="C279" i="1"/>
  <c r="D279" i="1" s="1"/>
  <c r="G279" i="1"/>
  <c r="B279" i="1" l="1"/>
  <c r="H279" i="1" s="1"/>
  <c r="E280" i="1" l="1"/>
  <c r="G280" i="1"/>
  <c r="F280" i="1"/>
  <c r="A280" i="1"/>
  <c r="C280" i="1"/>
  <c r="D280" i="1" s="1"/>
  <c r="B280" i="1" l="1"/>
  <c r="H280" i="1" s="1"/>
  <c r="E281" i="1" l="1"/>
  <c r="G281" i="1"/>
  <c r="F281" i="1"/>
  <c r="A281" i="1"/>
  <c r="C281" i="1"/>
  <c r="B281" i="1" s="1"/>
  <c r="D281" i="1" l="1"/>
  <c r="H281" i="1"/>
  <c r="E282" i="1" l="1"/>
  <c r="F282" i="1"/>
  <c r="A282" i="1"/>
  <c r="C282" i="1"/>
  <c r="D282" i="1" s="1"/>
  <c r="G282" i="1"/>
  <c r="B282" i="1"/>
  <c r="H282" i="1"/>
  <c r="E283" i="1" l="1"/>
  <c r="C283" i="1"/>
  <c r="B283" i="1" s="1"/>
  <c r="H283" i="1" s="1"/>
  <c r="F283" i="1"/>
  <c r="A283" i="1"/>
  <c r="D283" i="1"/>
  <c r="G283" i="1"/>
  <c r="E284" i="1" l="1"/>
  <c r="C284" i="1"/>
  <c r="F284" i="1"/>
  <c r="A284" i="1"/>
  <c r="G284" i="1"/>
  <c r="B284" i="1"/>
  <c r="D284" i="1"/>
  <c r="H284" i="1"/>
  <c r="E285" i="1" l="1"/>
  <c r="F285" i="1"/>
  <c r="A285" i="1"/>
  <c r="C285" i="1"/>
  <c r="B285" i="1" s="1"/>
  <c r="H285" i="1" s="1"/>
  <c r="D285" i="1"/>
  <c r="G285" i="1"/>
  <c r="E286" i="1" l="1"/>
  <c r="F286" i="1"/>
  <c r="A286" i="1"/>
  <c r="C286" i="1"/>
  <c r="D286" i="1" s="1"/>
  <c r="G286" i="1"/>
  <c r="B286" i="1" l="1"/>
  <c r="H286" i="1" s="1"/>
  <c r="E287" i="1" l="1"/>
  <c r="F287" i="1"/>
  <c r="C287" i="1"/>
  <c r="D287" i="1" s="1"/>
  <c r="A287" i="1"/>
  <c r="G287" i="1"/>
  <c r="B287" i="1"/>
  <c r="H287" i="1" l="1"/>
  <c r="E288" i="1" l="1"/>
  <c r="F288" i="1"/>
  <c r="A288" i="1"/>
  <c r="C288" i="1"/>
  <c r="D288" i="1" s="1"/>
  <c r="G288" i="1"/>
  <c r="B288" i="1" l="1"/>
  <c r="H288" i="1" s="1"/>
  <c r="E289" i="1" l="1"/>
  <c r="F289" i="1"/>
  <c r="G289" i="1"/>
  <c r="A289" i="1"/>
  <c r="C289" i="1"/>
  <c r="B289" i="1" s="1"/>
  <c r="D289" i="1"/>
  <c r="H289" i="1" l="1"/>
  <c r="E290" i="1" l="1"/>
  <c r="F290" i="1"/>
  <c r="A290" i="1"/>
  <c r="C290" i="1"/>
  <c r="D290" i="1"/>
  <c r="G290" i="1"/>
  <c r="H290" i="1" s="1"/>
  <c r="B290" i="1"/>
  <c r="E291" i="1" l="1"/>
  <c r="F291" i="1"/>
  <c r="A291" i="1"/>
  <c r="C291" i="1"/>
  <c r="B291" i="1" s="1"/>
  <c r="H291" i="1" s="1"/>
  <c r="G291" i="1"/>
  <c r="E292" i="1" l="1"/>
  <c r="A292" i="1"/>
  <c r="C292" i="1"/>
  <c r="G292" i="1"/>
  <c r="D292" i="1"/>
  <c r="B292" i="1"/>
  <c r="F292" i="1"/>
  <c r="H292" i="1"/>
  <c r="D291" i="1"/>
  <c r="E293" i="1" l="1"/>
  <c r="F293" i="1"/>
  <c r="A293" i="1"/>
  <c r="C293" i="1"/>
  <c r="B293" i="1" s="1"/>
  <c r="G293" i="1"/>
  <c r="H293" i="1" l="1"/>
  <c r="D293" i="1"/>
  <c r="E294" i="1" l="1"/>
  <c r="F294" i="1"/>
  <c r="A294" i="1"/>
  <c r="C294" i="1"/>
  <c r="D294" i="1" s="1"/>
  <c r="G294" i="1"/>
  <c r="B294" i="1" l="1"/>
  <c r="H294" i="1" s="1"/>
  <c r="E295" i="1" l="1"/>
  <c r="F295" i="1"/>
  <c r="A295" i="1"/>
  <c r="G295" i="1"/>
  <c r="C295" i="1"/>
  <c r="D295" i="1" s="1"/>
  <c r="B295" i="1" l="1"/>
  <c r="H295" i="1" s="1"/>
  <c r="E296" i="1" l="1"/>
  <c r="F296" i="1"/>
  <c r="A296" i="1"/>
  <c r="C296" i="1"/>
  <c r="D296" i="1" s="1"/>
  <c r="G296" i="1"/>
  <c r="B296" i="1"/>
  <c r="H296" i="1" l="1"/>
  <c r="E297" i="1" l="1"/>
  <c r="F297" i="1"/>
  <c r="A297" i="1"/>
  <c r="C297" i="1"/>
  <c r="D297" i="1" s="1"/>
  <c r="G297" i="1"/>
  <c r="B297" i="1"/>
  <c r="H297" i="1"/>
  <c r="E298" i="1" l="1"/>
  <c r="F298" i="1"/>
  <c r="A298" i="1"/>
  <c r="C298" i="1"/>
  <c r="B298" i="1" s="1"/>
  <c r="G298" i="1"/>
  <c r="D298" i="1"/>
  <c r="H298" i="1" l="1"/>
  <c r="E299" i="1" l="1"/>
  <c r="F299" i="1"/>
  <c r="G299" i="1"/>
  <c r="A299" i="1"/>
  <c r="C299" i="1"/>
  <c r="D299" i="1" s="1"/>
  <c r="B299" i="1" l="1"/>
  <c r="H299" i="1"/>
  <c r="E300" i="1" l="1"/>
  <c r="F300" i="1"/>
  <c r="A300" i="1"/>
  <c r="C300" i="1"/>
  <c r="B300" i="1" s="1"/>
  <c r="G300" i="1"/>
  <c r="D300" i="1"/>
  <c r="H300" i="1" l="1"/>
  <c r="E301" i="1" l="1"/>
  <c r="A301" i="1"/>
  <c r="C301" i="1"/>
  <c r="B301" i="1" s="1"/>
  <c r="H301" i="1" s="1"/>
  <c r="G301" i="1"/>
  <c r="F301" i="1"/>
  <c r="D301" i="1"/>
  <c r="E302" i="1" l="1"/>
  <c r="F302" i="1"/>
  <c r="A302" i="1"/>
  <c r="C302" i="1"/>
  <c r="D302" i="1" s="1"/>
  <c r="G302" i="1"/>
  <c r="B302" i="1" l="1"/>
  <c r="H302" i="1" s="1"/>
  <c r="E303" i="1" l="1"/>
  <c r="F303" i="1"/>
  <c r="C303" i="1"/>
  <c r="D303" i="1" s="1"/>
  <c r="G303" i="1"/>
  <c r="A303" i="1"/>
  <c r="B303" i="1" l="1"/>
  <c r="H303" i="1" s="1"/>
  <c r="E304" i="1" l="1"/>
  <c r="F304" i="1"/>
  <c r="A304" i="1"/>
  <c r="C304" i="1"/>
  <c r="B304" i="1" s="1"/>
  <c r="G304" i="1"/>
  <c r="D304" i="1"/>
  <c r="H304" i="1" l="1"/>
  <c r="E305" i="1" l="1"/>
  <c r="A305" i="1"/>
  <c r="C305" i="1"/>
  <c r="D305" i="1"/>
  <c r="G305" i="1"/>
  <c r="H305" i="1" s="1"/>
  <c r="B305" i="1"/>
  <c r="F305" i="1"/>
  <c r="E306" i="1" l="1"/>
  <c r="F306" i="1"/>
  <c r="A306" i="1"/>
  <c r="C306" i="1"/>
  <c r="B306" i="1" s="1"/>
  <c r="H306" i="1" s="1"/>
  <c r="G306" i="1"/>
  <c r="E307" i="1" l="1"/>
  <c r="F307" i="1"/>
  <c r="A307" i="1"/>
  <c r="C307" i="1"/>
  <c r="G307" i="1"/>
  <c r="B307" i="1"/>
  <c r="H307" i="1"/>
  <c r="D306" i="1"/>
  <c r="E308" i="1" l="1"/>
  <c r="F308" i="1"/>
  <c r="A308" i="1"/>
  <c r="G308" i="1"/>
  <c r="C308" i="1"/>
  <c r="D308" i="1" s="1"/>
  <c r="D307" i="1"/>
  <c r="B308" i="1" l="1"/>
  <c r="H308" i="1" s="1"/>
  <c r="E309" i="1" l="1"/>
  <c r="F309" i="1"/>
  <c r="A309" i="1"/>
  <c r="C309" i="1"/>
  <c r="B309" i="1" s="1"/>
  <c r="G309" i="1"/>
  <c r="D309" i="1"/>
  <c r="H309" i="1" l="1"/>
  <c r="E310" i="1" l="1"/>
  <c r="F310" i="1"/>
  <c r="A310" i="1"/>
  <c r="C310" i="1"/>
  <c r="B310" i="1" s="1"/>
  <c r="D310" i="1"/>
  <c r="G310" i="1"/>
  <c r="H310" i="1" l="1"/>
  <c r="E311" i="1" l="1"/>
  <c r="F311" i="1"/>
  <c r="A311" i="1"/>
  <c r="C311" i="1"/>
  <c r="D311" i="1" s="1"/>
  <c r="G311" i="1"/>
  <c r="B311" i="1" l="1"/>
  <c r="H311" i="1" s="1"/>
  <c r="E312" i="1" l="1"/>
  <c r="A312" i="1"/>
  <c r="G312" i="1"/>
  <c r="F312" i="1"/>
  <c r="C312" i="1"/>
  <c r="B312" i="1" s="1"/>
  <c r="H312" i="1" s="1"/>
  <c r="E313" i="1" l="1"/>
  <c r="F313" i="1"/>
  <c r="A313" i="1"/>
  <c r="C313" i="1"/>
  <c r="G313" i="1"/>
  <c r="D312" i="1"/>
  <c r="D313" i="1" l="1"/>
  <c r="B313" i="1"/>
  <c r="H313" i="1" s="1"/>
  <c r="E314" i="1" l="1"/>
  <c r="F314" i="1"/>
  <c r="A314" i="1"/>
  <c r="G314" i="1"/>
  <c r="C314" i="1"/>
  <c r="D314" i="1" s="1"/>
  <c r="B314" i="1" l="1"/>
  <c r="H314" i="1" s="1"/>
  <c r="E315" i="1" l="1"/>
  <c r="F315" i="1"/>
  <c r="A315" i="1"/>
  <c r="C315" i="1"/>
  <c r="G315" i="1"/>
  <c r="D315" i="1"/>
  <c r="B315" i="1"/>
  <c r="H315" i="1" s="1"/>
  <c r="E316" i="1" l="1"/>
  <c r="F316" i="1"/>
  <c r="A316" i="1"/>
  <c r="C316" i="1"/>
  <c r="D316" i="1" s="1"/>
  <c r="G316" i="1"/>
  <c r="B316" i="1"/>
  <c r="H316" i="1" l="1"/>
  <c r="E317" i="1" l="1"/>
  <c r="C317" i="1"/>
  <c r="D317" i="1" s="1"/>
  <c r="G317" i="1"/>
  <c r="F317" i="1"/>
  <c r="A317" i="1"/>
  <c r="B317" i="1" l="1"/>
  <c r="H317" i="1" s="1"/>
  <c r="E318" i="1" l="1"/>
  <c r="C318" i="1"/>
  <c r="B318" i="1" s="1"/>
  <c r="H318" i="1" s="1"/>
  <c r="F318" i="1"/>
  <c r="D318" i="1"/>
  <c r="A318" i="1"/>
  <c r="G318" i="1"/>
  <c r="E319" i="1" l="1"/>
  <c r="F319" i="1"/>
  <c r="C319" i="1"/>
  <c r="G319" i="1"/>
  <c r="D319" i="1"/>
  <c r="B319" i="1"/>
  <c r="H319" i="1" s="1"/>
  <c r="A319" i="1"/>
  <c r="E320" i="1" l="1"/>
  <c r="F320" i="1"/>
  <c r="A320" i="1"/>
  <c r="C320" i="1"/>
  <c r="G320" i="1"/>
  <c r="B320" i="1"/>
  <c r="H320" i="1" s="1"/>
  <c r="D320" i="1"/>
  <c r="E321" i="1" l="1"/>
  <c r="F321" i="1"/>
  <c r="A321" i="1"/>
  <c r="C321" i="1"/>
  <c r="D321" i="1" s="1"/>
  <c r="G321" i="1"/>
  <c r="H321" i="1" s="1"/>
  <c r="B321" i="1"/>
  <c r="E322" i="1" l="1"/>
  <c r="F322" i="1"/>
  <c r="A322" i="1"/>
  <c r="G322" i="1"/>
  <c r="C322" i="1"/>
  <c r="B322" i="1" s="1"/>
  <c r="H322" i="1" s="1"/>
  <c r="E323" i="1" l="1"/>
  <c r="F323" i="1"/>
  <c r="A323" i="1"/>
  <c r="C323" i="1"/>
  <c r="G323" i="1"/>
  <c r="B323" i="1"/>
  <c r="H323" i="1"/>
  <c r="D323" i="1"/>
  <c r="D322" i="1"/>
  <c r="E324" i="1" l="1"/>
  <c r="A324" i="1"/>
  <c r="G324" i="1"/>
  <c r="C324" i="1"/>
  <c r="D324" i="1" s="1"/>
  <c r="B324" i="1"/>
  <c r="H324" i="1" s="1"/>
  <c r="F324" i="1"/>
  <c r="E325" i="1" l="1"/>
  <c r="F325" i="1"/>
  <c r="A325" i="1"/>
  <c r="C325" i="1"/>
  <c r="D325" i="1" s="1"/>
  <c r="G325" i="1"/>
  <c r="B325" i="1"/>
  <c r="H325" i="1" l="1"/>
  <c r="E326" i="1" l="1"/>
  <c r="F326" i="1"/>
  <c r="C326" i="1"/>
  <c r="G326" i="1"/>
  <c r="B326" i="1"/>
  <c r="A326" i="1"/>
  <c r="D326" i="1"/>
  <c r="H326" i="1" l="1"/>
  <c r="E327" i="1" l="1"/>
  <c r="F327" i="1"/>
  <c r="A327" i="1"/>
  <c r="G327" i="1"/>
  <c r="C327" i="1"/>
  <c r="D327" i="1" s="1"/>
  <c r="B327" i="1" l="1"/>
  <c r="H327" i="1" s="1"/>
  <c r="E328" i="1" l="1"/>
  <c r="A328" i="1"/>
  <c r="C328" i="1"/>
  <c r="B328" i="1" s="1"/>
  <c r="G328" i="1"/>
  <c r="F328" i="1"/>
  <c r="D328" i="1"/>
  <c r="H328" i="1" l="1"/>
  <c r="E329" i="1" l="1"/>
  <c r="F329" i="1"/>
  <c r="A329" i="1"/>
  <c r="C329" i="1"/>
  <c r="G329" i="1"/>
  <c r="D329" i="1"/>
  <c r="B329" i="1"/>
  <c r="H329" i="1" s="1"/>
  <c r="E330" i="1" l="1"/>
  <c r="F330" i="1"/>
  <c r="A330" i="1"/>
  <c r="C330" i="1"/>
  <c r="B330" i="1" s="1"/>
  <c r="D330" i="1"/>
  <c r="G330" i="1"/>
  <c r="H330" i="1" l="1"/>
  <c r="E331" i="1" l="1"/>
  <c r="F331" i="1"/>
  <c r="A331" i="1"/>
  <c r="C331" i="1"/>
  <c r="B331" i="1" s="1"/>
  <c r="G331" i="1"/>
  <c r="D331" i="1"/>
  <c r="H331" i="1" l="1"/>
  <c r="E332" i="1" l="1"/>
  <c r="F332" i="1"/>
  <c r="A332" i="1"/>
  <c r="G332" i="1"/>
  <c r="C332" i="1"/>
  <c r="D332" i="1" s="1"/>
  <c r="B332" i="1"/>
  <c r="H332" i="1" s="1"/>
  <c r="E333" i="1" l="1"/>
  <c r="F333" i="1"/>
  <c r="A333" i="1"/>
  <c r="C333" i="1"/>
  <c r="B333" i="1" s="1"/>
  <c r="D333" i="1"/>
  <c r="G333" i="1"/>
  <c r="H333" i="1" l="1"/>
  <c r="E334" i="1" l="1"/>
  <c r="F334" i="1"/>
  <c r="C334" i="1"/>
  <c r="A334" i="1"/>
  <c r="D334" i="1"/>
  <c r="B334" i="1"/>
  <c r="G334" i="1"/>
  <c r="H334" i="1"/>
  <c r="E335" i="1" l="1"/>
  <c r="F335" i="1"/>
  <c r="A335" i="1"/>
  <c r="G335" i="1"/>
  <c r="C335" i="1"/>
  <c r="D335" i="1" s="1"/>
  <c r="B335" i="1" l="1"/>
  <c r="H335" i="1" s="1"/>
  <c r="E336" i="1" l="1"/>
  <c r="F336" i="1"/>
  <c r="A336" i="1"/>
  <c r="G336" i="1"/>
  <c r="C336" i="1"/>
  <c r="D336" i="1" s="1"/>
  <c r="B336" i="1"/>
  <c r="H336" i="1" s="1"/>
  <c r="E337" i="1" l="1"/>
  <c r="F337" i="1"/>
  <c r="C337" i="1"/>
  <c r="D337" i="1" s="1"/>
  <c r="A337" i="1"/>
  <c r="G337" i="1"/>
  <c r="B337" i="1" l="1"/>
  <c r="H337" i="1"/>
  <c r="E338" i="1" l="1"/>
  <c r="F338" i="1"/>
  <c r="A338" i="1"/>
  <c r="C338" i="1"/>
  <c r="B338" i="1" s="1"/>
  <c r="G338" i="1"/>
  <c r="D338" i="1"/>
  <c r="H338" i="1" l="1"/>
  <c r="E339" i="1" l="1"/>
  <c r="F339" i="1"/>
  <c r="C339" i="1"/>
  <c r="B339" i="1" s="1"/>
  <c r="G339" i="1"/>
  <c r="D339" i="1"/>
  <c r="A339" i="1"/>
  <c r="H339" i="1" l="1"/>
  <c r="E340" i="1" l="1"/>
  <c r="F340" i="1"/>
  <c r="A340" i="1"/>
  <c r="C340" i="1"/>
  <c r="B340" i="1" s="1"/>
  <c r="G340" i="1"/>
  <c r="H340" i="1" l="1"/>
  <c r="D340" i="1"/>
  <c r="E341" i="1" l="1"/>
  <c r="F341" i="1"/>
  <c r="C341" i="1"/>
  <c r="B341" i="1"/>
  <c r="A341" i="1"/>
  <c r="G341" i="1"/>
  <c r="D341" i="1"/>
  <c r="H341" i="1" l="1"/>
  <c r="E342" i="1" l="1"/>
  <c r="F342" i="1"/>
  <c r="A342" i="1"/>
  <c r="C342" i="1"/>
  <c r="D342" i="1" s="1"/>
  <c r="G342" i="1"/>
  <c r="B342" i="1" l="1"/>
  <c r="H342" i="1" s="1"/>
  <c r="E343" i="1" l="1"/>
  <c r="F343" i="1"/>
  <c r="A343" i="1"/>
  <c r="G343" i="1"/>
  <c r="C343" i="1"/>
  <c r="D343" i="1" s="1"/>
  <c r="B343" i="1" l="1"/>
  <c r="H343" i="1" s="1"/>
  <c r="E344" i="1" l="1"/>
  <c r="F344" i="1"/>
  <c r="G344" i="1"/>
  <c r="A344" i="1"/>
  <c r="C344" i="1"/>
  <c r="D344" i="1" s="1"/>
  <c r="B344" i="1"/>
  <c r="H344" i="1" l="1"/>
  <c r="E345" i="1" l="1"/>
  <c r="G345" i="1"/>
  <c r="F345" i="1"/>
  <c r="A345" i="1"/>
  <c r="C345" i="1"/>
  <c r="B345" i="1" s="1"/>
  <c r="H345" i="1" s="1"/>
  <c r="D345" i="1"/>
  <c r="E346" i="1" l="1"/>
  <c r="A346" i="1"/>
  <c r="F346" i="1"/>
  <c r="C346" i="1"/>
  <c r="B346" i="1" s="1"/>
  <c r="G346" i="1"/>
  <c r="D346" i="1" l="1"/>
  <c r="H346" i="1"/>
  <c r="E347" i="1" l="1"/>
  <c r="F347" i="1"/>
  <c r="A347" i="1"/>
  <c r="C347" i="1"/>
  <c r="B347" i="1" s="1"/>
  <c r="G347" i="1"/>
  <c r="D347" i="1"/>
  <c r="H347" i="1" l="1"/>
  <c r="E348" i="1" l="1"/>
  <c r="F348" i="1"/>
  <c r="A348" i="1"/>
  <c r="C348" i="1"/>
  <c r="G348" i="1"/>
  <c r="B348" i="1"/>
  <c r="H348" i="1" s="1"/>
  <c r="D348" i="1"/>
  <c r="E349" i="1" l="1"/>
  <c r="F349" i="1"/>
  <c r="A349" i="1"/>
  <c r="C349" i="1"/>
  <c r="B349" i="1" s="1"/>
  <c r="H349" i="1" s="1"/>
  <c r="G349" i="1"/>
  <c r="D349" i="1"/>
  <c r="E350" i="1" l="1"/>
  <c r="F350" i="1"/>
  <c r="A350" i="1"/>
  <c r="C350" i="1"/>
  <c r="D350" i="1" s="1"/>
  <c r="G350" i="1"/>
  <c r="B350" i="1" l="1"/>
  <c r="H350" i="1"/>
  <c r="E351" i="1" l="1"/>
  <c r="A351" i="1"/>
  <c r="F351" i="1"/>
  <c r="C351" i="1"/>
  <c r="D351" i="1" s="1"/>
  <c r="G351" i="1"/>
  <c r="B351" i="1" l="1"/>
  <c r="H351" i="1" s="1"/>
  <c r="E352" i="1" l="1"/>
  <c r="A352" i="1"/>
  <c r="G352" i="1"/>
  <c r="C352" i="1"/>
  <c r="D352" i="1" s="1"/>
  <c r="F352" i="1"/>
  <c r="B352" i="1" l="1"/>
  <c r="H352" i="1"/>
  <c r="E353" i="1" l="1"/>
  <c r="C353" i="1"/>
  <c r="B353" i="1" s="1"/>
  <c r="A353" i="1"/>
  <c r="F353" i="1"/>
  <c r="G353" i="1"/>
  <c r="D353" i="1" l="1"/>
  <c r="H353" i="1"/>
  <c r="E354" i="1" l="1"/>
  <c r="A354" i="1"/>
  <c r="F354" i="1"/>
  <c r="G354" i="1"/>
  <c r="C354" i="1"/>
  <c r="B354" i="1" s="1"/>
  <c r="H354" i="1" l="1"/>
  <c r="D354" i="1"/>
  <c r="E355" i="1" l="1"/>
  <c r="A355" i="1"/>
  <c r="F355" i="1"/>
  <c r="C355" i="1"/>
  <c r="B355" i="1" s="1"/>
  <c r="H355" i="1" s="1"/>
  <c r="G355" i="1"/>
  <c r="E356" i="1" l="1"/>
  <c r="A356" i="1"/>
  <c r="F356" i="1"/>
  <c r="G356" i="1"/>
  <c r="C356" i="1"/>
  <c r="B356" i="1" s="1"/>
  <c r="H356" i="1" s="1"/>
  <c r="D356" i="1"/>
  <c r="D355" i="1"/>
  <c r="E357" i="1" l="1"/>
  <c r="A357" i="1"/>
  <c r="C357" i="1"/>
  <c r="D357" i="1" s="1"/>
  <c r="B357" i="1"/>
  <c r="H357" i="1" s="1"/>
  <c r="F357" i="1"/>
  <c r="G357" i="1"/>
  <c r="E358" i="1" l="1"/>
  <c r="F358" i="1"/>
  <c r="A358" i="1"/>
  <c r="G358" i="1"/>
  <c r="C358" i="1"/>
  <c r="D358" i="1" s="1"/>
  <c r="B358" i="1" l="1"/>
  <c r="H358" i="1"/>
  <c r="E359" i="1" l="1"/>
  <c r="F359" i="1"/>
  <c r="A359" i="1"/>
  <c r="C359" i="1"/>
  <c r="D359" i="1" s="1"/>
  <c r="G359" i="1"/>
  <c r="B359" i="1" l="1"/>
  <c r="H359" i="1" s="1"/>
  <c r="E360" i="1" l="1"/>
  <c r="F360" i="1"/>
  <c r="C360" i="1"/>
  <c r="D360" i="1" s="1"/>
  <c r="A360" i="1"/>
  <c r="B360" i="1"/>
  <c r="G360" i="1"/>
  <c r="H360" i="1"/>
  <c r="E361" i="1" l="1"/>
  <c r="F361" i="1"/>
  <c r="A361" i="1"/>
  <c r="G361" i="1"/>
  <c r="C361" i="1"/>
  <c r="D361" i="1" s="1"/>
  <c r="B361" i="1"/>
  <c r="H361" i="1"/>
  <c r="E362" i="1" l="1"/>
  <c r="F362" i="1"/>
  <c r="H362" i="1"/>
  <c r="D362" i="1"/>
  <c r="G362" i="1"/>
  <c r="B362" i="1"/>
  <c r="A362" i="1"/>
  <c r="C362" i="1"/>
  <c r="E363" i="1" l="1"/>
  <c r="B363" i="1"/>
  <c r="F363" i="1"/>
  <c r="D363" i="1"/>
  <c r="G363" i="1"/>
  <c r="H363" i="1" s="1"/>
  <c r="A363" i="1"/>
  <c r="C363" i="1"/>
  <c r="E364" i="1" l="1"/>
  <c r="A364" i="1"/>
  <c r="B364" i="1"/>
  <c r="F364" i="1"/>
  <c r="C364" i="1"/>
  <c r="D364" i="1"/>
  <c r="G364" i="1"/>
  <c r="H364" i="1"/>
  <c r="E365" i="1" l="1"/>
  <c r="C365" i="1"/>
  <c r="G365" i="1"/>
  <c r="F365" i="1"/>
  <c r="B365" i="1"/>
  <c r="A365" i="1"/>
  <c r="D365" i="1"/>
  <c r="H365" i="1"/>
  <c r="E366" i="1" l="1"/>
  <c r="B366" i="1"/>
  <c r="F366" i="1"/>
  <c r="C366" i="1"/>
  <c r="G366" i="1"/>
  <c r="A366" i="1"/>
  <c r="D366" i="1"/>
  <c r="H366" i="1"/>
  <c r="E367" i="1" l="1"/>
  <c r="B367" i="1"/>
  <c r="F367" i="1"/>
  <c r="A367" i="1"/>
  <c r="C367" i="1"/>
  <c r="H367" i="1"/>
  <c r="G367" i="1"/>
  <c r="D367" i="1"/>
  <c r="E368" i="1" l="1"/>
  <c r="F368" i="1"/>
  <c r="A368" i="1"/>
  <c r="C368" i="1"/>
  <c r="G368" i="1"/>
  <c r="H368" i="1"/>
  <c r="D368" i="1"/>
  <c r="B368" i="1"/>
  <c r="E369" i="1" l="1"/>
  <c r="B369" i="1"/>
  <c r="F369" i="1"/>
  <c r="A369" i="1"/>
  <c r="C369" i="1"/>
  <c r="D369" i="1"/>
  <c r="G369" i="1"/>
  <c r="H369" i="1" s="1"/>
  <c r="E370" i="1" l="1"/>
  <c r="F370" i="1"/>
  <c r="A370" i="1"/>
  <c r="C370" i="1"/>
  <c r="D370" i="1"/>
  <c r="H370" i="1"/>
  <c r="G370" i="1"/>
  <c r="B370" i="1"/>
  <c r="E371" i="1" l="1"/>
  <c r="F371" i="1"/>
  <c r="A371" i="1"/>
  <c r="C371" i="1"/>
  <c r="D371" i="1"/>
  <c r="G371" i="1"/>
  <c r="H371" i="1" s="1"/>
  <c r="B371" i="1"/>
  <c r="E372" i="1" l="1"/>
  <c r="F372" i="1"/>
  <c r="A372" i="1"/>
  <c r="G372" i="1"/>
  <c r="B372" i="1"/>
  <c r="C372" i="1"/>
  <c r="D372" i="1"/>
  <c r="H372" i="1"/>
  <c r="E373" i="1" l="1"/>
  <c r="B373" i="1"/>
  <c r="F373" i="1"/>
  <c r="A373" i="1"/>
  <c r="C373" i="1"/>
  <c r="D373" i="1"/>
  <c r="G373" i="1"/>
  <c r="H373" i="1"/>
  <c r="E374" i="1" l="1"/>
  <c r="F374" i="1"/>
  <c r="A374" i="1"/>
  <c r="G374" i="1"/>
  <c r="H374" i="1" s="1"/>
  <c r="D374" i="1"/>
  <c r="C374" i="1"/>
  <c r="B374" i="1"/>
  <c r="E375" i="1" l="1"/>
  <c r="F375" i="1"/>
  <c r="A375" i="1"/>
  <c r="G375" i="1"/>
  <c r="B375" i="1"/>
  <c r="C375" i="1"/>
  <c r="D375" i="1"/>
  <c r="H375" i="1"/>
  <c r="E376" i="1" l="1"/>
  <c r="B376" i="1"/>
  <c r="F376" i="1"/>
  <c r="A376" i="1"/>
  <c r="C376" i="1"/>
  <c r="D376" i="1"/>
  <c r="G376" i="1"/>
  <c r="H376" i="1" s="1"/>
  <c r="E377" i="1" l="1"/>
  <c r="G377" i="1"/>
  <c r="H377" i="1" s="1"/>
  <c r="C377" i="1"/>
  <c r="D377" i="1"/>
  <c r="B377" i="1"/>
  <c r="F377" i="1"/>
  <c r="A377" i="1"/>
  <c r="E378" i="1" l="1"/>
  <c r="D378" i="1"/>
  <c r="B378" i="1"/>
  <c r="F378" i="1"/>
  <c r="A378" i="1"/>
  <c r="C378" i="1"/>
  <c r="G378" i="1"/>
  <c r="H378" i="1"/>
  <c r="E379" i="1" l="1"/>
  <c r="F379" i="1"/>
  <c r="C379" i="1"/>
  <c r="G379" i="1"/>
  <c r="B379" i="1"/>
  <c r="A379" i="1"/>
  <c r="D379" i="1"/>
  <c r="H379" i="1"/>
  <c r="E380" i="1" l="1"/>
  <c r="F380" i="1"/>
  <c r="A380" i="1"/>
  <c r="C380" i="1"/>
  <c r="D380" i="1"/>
  <c r="G380" i="1"/>
  <c r="H380" i="1"/>
  <c r="B380" i="1"/>
  <c r="E381" i="1" l="1"/>
  <c r="B381" i="1"/>
  <c r="F381" i="1"/>
  <c r="A381" i="1"/>
  <c r="C381" i="1"/>
  <c r="G381" i="1"/>
  <c r="H381" i="1"/>
  <c r="D381" i="1"/>
  <c r="E382" i="1" l="1"/>
  <c r="F382" i="1"/>
  <c r="A382" i="1"/>
  <c r="C382" i="1"/>
  <c r="G382" i="1"/>
  <c r="H382" i="1" s="1"/>
  <c r="D382" i="1"/>
  <c r="B382" i="1"/>
  <c r="E383" i="1" l="1"/>
  <c r="B383" i="1"/>
  <c r="F383" i="1"/>
  <c r="A383" i="1"/>
  <c r="C383" i="1"/>
  <c r="G383" i="1"/>
  <c r="H383" i="1" s="1"/>
  <c r="D383" i="1"/>
  <c r="E384" i="1" l="1"/>
  <c r="F384" i="1"/>
  <c r="A384" i="1"/>
  <c r="D384" i="1"/>
  <c r="G384" i="1"/>
  <c r="H384" i="1" s="1"/>
  <c r="B384" i="1"/>
  <c r="C384" i="1"/>
  <c r="E385" i="1" l="1"/>
  <c r="F385" i="1"/>
  <c r="G385" i="1"/>
  <c r="H385" i="1" s="1"/>
  <c r="B385" i="1"/>
  <c r="A385" i="1"/>
  <c r="C385" i="1"/>
  <c r="D385" i="1"/>
  <c r="E386" i="1" l="1"/>
  <c r="F386" i="1"/>
  <c r="A386" i="1"/>
  <c r="C386" i="1"/>
  <c r="G386" i="1"/>
  <c r="H386" i="1" s="1"/>
  <c r="D386" i="1"/>
  <c r="B386" i="1"/>
  <c r="E387" i="1" l="1"/>
  <c r="B387" i="1"/>
  <c r="F387" i="1"/>
  <c r="A387" i="1"/>
  <c r="C387" i="1"/>
  <c r="D387" i="1"/>
  <c r="G387" i="1"/>
  <c r="H387" i="1" s="1"/>
  <c r="E388" i="1" l="1"/>
  <c r="F388" i="1"/>
  <c r="A388" i="1"/>
  <c r="C388" i="1"/>
  <c r="D388" i="1"/>
  <c r="G388" i="1"/>
  <c r="H388" i="1" s="1"/>
  <c r="B388" i="1"/>
  <c r="E389" i="1" l="1"/>
  <c r="B389" i="1"/>
  <c r="F389" i="1"/>
  <c r="A389" i="1"/>
  <c r="C389" i="1"/>
  <c r="G389" i="1"/>
  <c r="D389" i="1"/>
  <c r="H389" i="1"/>
  <c r="E390" i="1" l="1"/>
  <c r="B390" i="1"/>
  <c r="F390" i="1"/>
  <c r="A390" i="1"/>
  <c r="C390" i="1"/>
  <c r="H390" i="1"/>
  <c r="G390" i="1"/>
  <c r="D390" i="1"/>
  <c r="E391" i="1" l="1"/>
  <c r="B391" i="1"/>
  <c r="F391" i="1"/>
  <c r="A391" i="1"/>
  <c r="C391" i="1"/>
  <c r="G391" i="1"/>
  <c r="D391" i="1"/>
  <c r="H391" i="1"/>
  <c r="E392" i="1" l="1"/>
  <c r="B392" i="1"/>
  <c r="F392" i="1"/>
  <c r="A392" i="1"/>
  <c r="C392" i="1"/>
  <c r="G392" i="1"/>
  <c r="D392" i="1"/>
  <c r="H392" i="1"/>
  <c r="E393" i="1" l="1"/>
  <c r="B393" i="1"/>
  <c r="F393" i="1"/>
  <c r="A393" i="1"/>
  <c r="C393" i="1"/>
  <c r="G393" i="1"/>
  <c r="D393" i="1"/>
  <c r="H393" i="1"/>
  <c r="E394" i="1" l="1"/>
  <c r="B394" i="1"/>
  <c r="F394" i="1"/>
  <c r="A394" i="1"/>
  <c r="D394" i="1"/>
  <c r="C394" i="1"/>
  <c r="G394" i="1"/>
  <c r="H394" i="1" s="1"/>
  <c r="E395" i="1" l="1"/>
  <c r="B395" i="1"/>
  <c r="F395" i="1"/>
  <c r="A395" i="1"/>
  <c r="C395" i="1"/>
  <c r="G395" i="1"/>
  <c r="H395" i="1" s="1"/>
  <c r="D395" i="1"/>
  <c r="E396" i="1" l="1"/>
  <c r="A396" i="1"/>
  <c r="C396" i="1"/>
  <c r="G396" i="1"/>
  <c r="D396" i="1"/>
  <c r="H396" i="1"/>
  <c r="B396" i="1"/>
  <c r="F396" i="1"/>
  <c r="E397" i="1" l="1"/>
  <c r="B397" i="1"/>
  <c r="F397" i="1"/>
  <c r="A397" i="1"/>
  <c r="C397" i="1"/>
  <c r="G397" i="1"/>
  <c r="H397" i="1" s="1"/>
  <c r="D397" i="1"/>
  <c r="E398" i="1" l="1"/>
  <c r="F398" i="1"/>
  <c r="A398" i="1"/>
  <c r="C398" i="1"/>
  <c r="G398" i="1"/>
  <c r="D398" i="1"/>
  <c r="H398" i="1"/>
  <c r="B398" i="1"/>
  <c r="E399" i="1" l="1"/>
  <c r="B399" i="1"/>
  <c r="A399" i="1"/>
  <c r="C399" i="1"/>
  <c r="D399" i="1"/>
  <c r="F399" i="1"/>
  <c r="G399" i="1"/>
  <c r="H399" i="1" s="1"/>
  <c r="E400" i="1" l="1"/>
  <c r="F400" i="1"/>
  <c r="G400" i="1"/>
  <c r="D400" i="1"/>
  <c r="A400" i="1"/>
  <c r="B400" i="1"/>
  <c r="C400" i="1"/>
  <c r="H400" i="1"/>
  <c r="E401" i="1" l="1"/>
  <c r="F401" i="1"/>
  <c r="A401" i="1"/>
  <c r="G401" i="1"/>
  <c r="H401" i="1" s="1"/>
  <c r="D401" i="1"/>
  <c r="C401" i="1"/>
  <c r="B401" i="1"/>
  <c r="E402" i="1" l="1"/>
  <c r="B402" i="1"/>
  <c r="F402" i="1"/>
  <c r="A402" i="1"/>
  <c r="C402" i="1"/>
  <c r="G402" i="1"/>
  <c r="D402" i="1"/>
  <c r="H402" i="1"/>
  <c r="E403" i="1" l="1"/>
  <c r="B403" i="1"/>
  <c r="F403" i="1"/>
  <c r="A403" i="1"/>
  <c r="C403" i="1"/>
  <c r="D403" i="1"/>
  <c r="G403" i="1"/>
  <c r="H403" i="1" s="1"/>
  <c r="E404" i="1" l="1"/>
  <c r="B404" i="1"/>
  <c r="F404" i="1"/>
  <c r="A404" i="1"/>
  <c r="C404" i="1"/>
  <c r="G404" i="1"/>
  <c r="H404" i="1" s="1"/>
  <c r="D404" i="1"/>
  <c r="E405" i="1" l="1"/>
  <c r="F405" i="1"/>
  <c r="H405" i="1"/>
  <c r="B405" i="1"/>
  <c r="A405" i="1"/>
  <c r="C405" i="1"/>
  <c r="G405" i="1"/>
  <c r="D405" i="1"/>
  <c r="E406" i="1" l="1"/>
  <c r="F406" i="1"/>
  <c r="A406" i="1"/>
  <c r="C406" i="1"/>
  <c r="D406" i="1"/>
  <c r="G406" i="1"/>
  <c r="H406" i="1" s="1"/>
  <c r="B406" i="1"/>
  <c r="E407" i="1" l="1"/>
  <c r="A407" i="1"/>
  <c r="F407" i="1"/>
  <c r="C407" i="1"/>
  <c r="G407" i="1"/>
  <c r="H407" i="1"/>
  <c r="B407" i="1"/>
  <c r="D407" i="1"/>
  <c r="D408" i="1" s="1"/>
  <c r="E408" i="1" l="1"/>
  <c r="B408" i="1"/>
  <c r="F408" i="1"/>
  <c r="A408" i="1"/>
  <c r="C408" i="1"/>
  <c r="G408" i="1"/>
  <c r="H408" i="1"/>
  <c r="E409" i="1" l="1"/>
  <c r="A409" i="1"/>
  <c r="D409" i="1"/>
  <c r="B409" i="1"/>
  <c r="F409" i="1"/>
  <c r="C409" i="1"/>
  <c r="G409" i="1"/>
  <c r="H409" i="1" s="1"/>
  <c r="E410" i="1" l="1"/>
  <c r="F410" i="1"/>
  <c r="B410" i="1"/>
  <c r="A410" i="1"/>
  <c r="C410" i="1"/>
  <c r="G410" i="1"/>
  <c r="H410" i="1" s="1"/>
  <c r="D410" i="1"/>
  <c r="E411" i="1" l="1"/>
  <c r="F411" i="1"/>
  <c r="A411" i="1"/>
  <c r="G411" i="1"/>
  <c r="C411" i="1"/>
  <c r="B411" i="1"/>
  <c r="H411" i="1"/>
  <c r="D411" i="1"/>
  <c r="E412" i="1" l="1"/>
  <c r="F412" i="1"/>
  <c r="A412" i="1"/>
  <c r="C412" i="1"/>
  <c r="G412" i="1"/>
  <c r="D412" i="1"/>
  <c r="H412" i="1"/>
  <c r="B412" i="1"/>
  <c r="E413" i="1" l="1"/>
  <c r="B413" i="1"/>
  <c r="F413" i="1"/>
  <c r="A413" i="1"/>
  <c r="C413" i="1"/>
  <c r="G413" i="1"/>
  <c r="H413" i="1"/>
  <c r="D413" i="1"/>
  <c r="E414" i="1" l="1"/>
  <c r="B414" i="1"/>
  <c r="G414" i="1"/>
  <c r="H414" i="1" s="1"/>
  <c r="F414" i="1"/>
  <c r="A414" i="1"/>
  <c r="C414" i="1"/>
  <c r="D414" i="1"/>
  <c r="E415" i="1" l="1"/>
  <c r="B415" i="1"/>
  <c r="D415" i="1"/>
  <c r="G415" i="1"/>
  <c r="H415" i="1" s="1"/>
  <c r="F415" i="1"/>
  <c r="A415" i="1"/>
  <c r="C415" i="1"/>
  <c r="E416" i="1" l="1"/>
  <c r="B416" i="1"/>
  <c r="A416" i="1"/>
  <c r="F416" i="1"/>
  <c r="C416" i="1"/>
  <c r="G416" i="1"/>
  <c r="D416" i="1"/>
  <c r="H416" i="1"/>
  <c r="E417" i="1" l="1"/>
  <c r="B417" i="1"/>
  <c r="F417" i="1"/>
  <c r="A417" i="1"/>
  <c r="D417" i="1"/>
  <c r="C417" i="1"/>
  <c r="G417" i="1"/>
  <c r="H417" i="1"/>
  <c r="E418" i="1" l="1"/>
  <c r="B418" i="1"/>
  <c r="A418" i="1"/>
  <c r="G418" i="1"/>
  <c r="D418" i="1"/>
  <c r="F418" i="1"/>
  <c r="C418" i="1"/>
  <c r="H418" i="1"/>
  <c r="E419" i="1" l="1"/>
  <c r="B419" i="1"/>
  <c r="D419" i="1"/>
  <c r="F419" i="1"/>
  <c r="A419" i="1"/>
  <c r="C419" i="1"/>
  <c r="G419" i="1"/>
  <c r="H419" i="1"/>
  <c r="E420" i="1" l="1"/>
  <c r="B420" i="1"/>
  <c r="A420" i="1"/>
  <c r="G420" i="1"/>
  <c r="D420" i="1"/>
  <c r="F420" i="1"/>
  <c r="C420" i="1"/>
  <c r="H420" i="1"/>
  <c r="E421" i="1" l="1"/>
  <c r="F421" i="1"/>
  <c r="A421" i="1"/>
  <c r="C421" i="1"/>
  <c r="G421" i="1"/>
  <c r="H421" i="1" s="1"/>
  <c r="D421" i="1"/>
  <c r="B421" i="1"/>
  <c r="E422" i="1" l="1"/>
  <c r="B422" i="1"/>
  <c r="F422" i="1"/>
  <c r="A422" i="1"/>
  <c r="C422" i="1"/>
  <c r="G422" i="1"/>
  <c r="H422" i="1" s="1"/>
  <c r="D422" i="1"/>
  <c r="E423" i="1" l="1"/>
  <c r="F423" i="1"/>
  <c r="D423" i="1"/>
  <c r="G423" i="1"/>
  <c r="H423" i="1" s="1"/>
  <c r="A423" i="1"/>
  <c r="C423" i="1"/>
  <c r="B423" i="1"/>
  <c r="E424" i="1" l="1"/>
  <c r="F424" i="1"/>
  <c r="C424" i="1"/>
  <c r="B424" i="1"/>
  <c r="A424" i="1"/>
  <c r="D424" i="1"/>
  <c r="G424" i="1"/>
  <c r="H424" i="1" s="1"/>
  <c r="E425" i="1" l="1"/>
  <c r="B425" i="1"/>
  <c r="F425" i="1"/>
  <c r="A425" i="1"/>
  <c r="C425" i="1"/>
  <c r="D425" i="1"/>
  <c r="G425" i="1"/>
  <c r="H425" i="1"/>
  <c r="E426" i="1" l="1"/>
  <c r="B426" i="1"/>
  <c r="F426" i="1"/>
  <c r="A426" i="1"/>
  <c r="C426" i="1"/>
  <c r="D426" i="1"/>
  <c r="G426" i="1"/>
  <c r="H426" i="1" s="1"/>
  <c r="E427" i="1" l="1"/>
  <c r="B427" i="1"/>
  <c r="F427" i="1"/>
  <c r="A427" i="1"/>
  <c r="C427" i="1"/>
  <c r="D427" i="1"/>
  <c r="G427" i="1"/>
  <c r="H427" i="1" s="1"/>
  <c r="E428" i="1" l="1"/>
  <c r="B428" i="1"/>
  <c r="F428" i="1"/>
  <c r="A428" i="1"/>
  <c r="C428" i="1"/>
  <c r="D428" i="1"/>
  <c r="G428" i="1"/>
  <c r="H428" i="1" s="1"/>
  <c r="E429" i="1" l="1"/>
  <c r="F429" i="1"/>
  <c r="C429" i="1"/>
  <c r="B429" i="1"/>
  <c r="A429" i="1"/>
  <c r="G429" i="1"/>
  <c r="H429" i="1" s="1"/>
  <c r="D429" i="1"/>
  <c r="E430" i="1" l="1"/>
  <c r="F430" i="1"/>
  <c r="C430" i="1"/>
  <c r="G430" i="1"/>
  <c r="H430" i="1" s="1"/>
  <c r="A430" i="1"/>
  <c r="D430" i="1"/>
  <c r="B430" i="1"/>
  <c r="E431" i="1" l="1"/>
  <c r="F431" i="1"/>
  <c r="A431" i="1"/>
  <c r="C431" i="1"/>
  <c r="H431" i="1"/>
  <c r="D431" i="1"/>
  <c r="B431" i="1"/>
  <c r="G431" i="1"/>
  <c r="E432" i="1" l="1"/>
  <c r="F432" i="1"/>
  <c r="A432" i="1"/>
  <c r="D432" i="1"/>
  <c r="B432" i="1"/>
  <c r="C432" i="1"/>
  <c r="G432" i="1"/>
  <c r="H432" i="1" s="1"/>
  <c r="E433" i="1" l="1"/>
  <c r="F433" i="1"/>
  <c r="D433" i="1"/>
  <c r="A433" i="1"/>
  <c r="C433" i="1"/>
  <c r="G433" i="1"/>
  <c r="H433" i="1" s="1"/>
  <c r="B433" i="1"/>
  <c r="E434" i="1" l="1"/>
  <c r="F434" i="1"/>
  <c r="A434" i="1"/>
  <c r="C434" i="1"/>
  <c r="D434" i="1"/>
  <c r="G434" i="1"/>
  <c r="H434" i="1" s="1"/>
  <c r="B434" i="1"/>
  <c r="E435" i="1" l="1"/>
  <c r="F435" i="1"/>
  <c r="C435" i="1"/>
  <c r="D435" i="1"/>
  <c r="A435" i="1"/>
  <c r="G435" i="1"/>
  <c r="H435" i="1" s="1"/>
  <c r="B435" i="1"/>
  <c r="E436" i="1" l="1"/>
  <c r="B436" i="1"/>
  <c r="C436" i="1"/>
  <c r="D436" i="1"/>
  <c r="H436" i="1"/>
  <c r="F436" i="1"/>
  <c r="A436" i="1"/>
  <c r="G436" i="1"/>
  <c r="E437" i="1" l="1"/>
  <c r="B437" i="1"/>
  <c r="F437" i="1"/>
  <c r="C437" i="1"/>
  <c r="H437" i="1"/>
  <c r="D437" i="1"/>
  <c r="A437" i="1"/>
  <c r="G437" i="1"/>
  <c r="E438" i="1" l="1"/>
  <c r="B438" i="1"/>
  <c r="C438" i="1"/>
  <c r="H438" i="1"/>
  <c r="F438" i="1"/>
  <c r="A438" i="1"/>
  <c r="D438" i="1"/>
  <c r="G438" i="1"/>
  <c r="E439" i="1" l="1"/>
  <c r="B439" i="1"/>
  <c r="A439" i="1"/>
  <c r="D439" i="1"/>
  <c r="G439" i="1"/>
  <c r="F439" i="1"/>
  <c r="C439" i="1"/>
  <c r="H439" i="1"/>
  <c r="E440" i="1" l="1"/>
  <c r="B440" i="1"/>
  <c r="F440" i="1"/>
  <c r="A440" i="1"/>
  <c r="C440" i="1"/>
  <c r="G440" i="1"/>
  <c r="H440" i="1" s="1"/>
  <c r="D440" i="1"/>
  <c r="E441" i="1" l="1"/>
  <c r="F441" i="1"/>
  <c r="A441" i="1"/>
  <c r="C441" i="1"/>
  <c r="G441" i="1"/>
  <c r="D441" i="1"/>
  <c r="H441" i="1"/>
  <c r="B441" i="1"/>
  <c r="E442" i="1" l="1"/>
  <c r="F442" i="1"/>
  <c r="A442" i="1"/>
  <c r="C442" i="1"/>
  <c r="G442" i="1"/>
  <c r="H442" i="1"/>
  <c r="D442" i="1"/>
  <c r="B442" i="1"/>
  <c r="E443" i="1" l="1"/>
  <c r="B443" i="1"/>
  <c r="F443" i="1"/>
  <c r="A443" i="1"/>
  <c r="C443" i="1"/>
  <c r="D443" i="1"/>
  <c r="G443" i="1"/>
  <c r="H443" i="1" s="1"/>
  <c r="E444" i="1" l="1"/>
  <c r="F444" i="1"/>
  <c r="A444" i="1"/>
  <c r="D444" i="1"/>
  <c r="B444" i="1"/>
  <c r="C444" i="1"/>
  <c r="G444" i="1"/>
  <c r="H444" i="1"/>
  <c r="E445" i="1" l="1"/>
  <c r="B445" i="1"/>
  <c r="F445" i="1"/>
  <c r="A445" i="1"/>
  <c r="C445" i="1"/>
  <c r="D445" i="1"/>
  <c r="G445" i="1"/>
  <c r="H445" i="1" s="1"/>
  <c r="E446" i="1" l="1"/>
  <c r="F446" i="1"/>
  <c r="A446" i="1"/>
  <c r="G446" i="1"/>
  <c r="H446" i="1" s="1"/>
  <c r="D446" i="1"/>
  <c r="C446" i="1"/>
  <c r="B446" i="1"/>
  <c r="E447" i="1" l="1"/>
  <c r="B447" i="1"/>
  <c r="F447" i="1"/>
  <c r="A447" i="1"/>
  <c r="C447" i="1"/>
  <c r="D447" i="1"/>
  <c r="H447" i="1"/>
  <c r="G447" i="1"/>
  <c r="E448" i="1" l="1"/>
  <c r="F448" i="1"/>
  <c r="A448" i="1"/>
  <c r="C448" i="1"/>
  <c r="G448" i="1"/>
  <c r="H448" i="1"/>
  <c r="D448" i="1"/>
  <c r="B448" i="1"/>
  <c r="E449" i="1" l="1"/>
  <c r="C449" i="1"/>
  <c r="D449" i="1"/>
  <c r="G449" i="1"/>
  <c r="H449" i="1" s="1"/>
  <c r="B449" i="1"/>
  <c r="F449" i="1"/>
  <c r="A449" i="1"/>
  <c r="E450" i="1" l="1"/>
  <c r="F450" i="1"/>
  <c r="A450" i="1"/>
  <c r="C450" i="1"/>
  <c r="G450" i="1"/>
  <c r="H450" i="1"/>
  <c r="D450" i="1"/>
  <c r="B450" i="1"/>
  <c r="E451" i="1" l="1"/>
  <c r="F451" i="1"/>
  <c r="G451" i="1"/>
  <c r="H451" i="1" s="1"/>
  <c r="A451" i="1"/>
  <c r="D451" i="1"/>
  <c r="C451" i="1"/>
  <c r="B451" i="1"/>
  <c r="E452" i="1" l="1"/>
  <c r="B452" i="1"/>
  <c r="A452" i="1"/>
  <c r="H452" i="1"/>
  <c r="G452" i="1"/>
  <c r="F452" i="1"/>
  <c r="C452" i="1"/>
  <c r="D452" i="1"/>
  <c r="E453" i="1" l="1"/>
  <c r="F453" i="1"/>
  <c r="A453" i="1"/>
  <c r="D453" i="1"/>
  <c r="G453" i="1"/>
  <c r="C453" i="1"/>
  <c r="H453" i="1"/>
  <c r="B453" i="1"/>
  <c r="E454" i="1" l="1"/>
  <c r="B454" i="1"/>
  <c r="F454" i="1"/>
  <c r="D454" i="1"/>
  <c r="A454" i="1"/>
  <c r="C454" i="1"/>
  <c r="G454" i="1"/>
  <c r="H454" i="1" s="1"/>
  <c r="E455" i="1" l="1"/>
  <c r="F455" i="1"/>
  <c r="A455" i="1"/>
  <c r="C455" i="1"/>
  <c r="G455" i="1"/>
  <c r="H455" i="1"/>
  <c r="D455" i="1"/>
  <c r="B455" i="1"/>
  <c r="E456" i="1" l="1"/>
  <c r="F456" i="1"/>
  <c r="A456" i="1"/>
  <c r="D456" i="1"/>
  <c r="H456" i="1"/>
  <c r="C456" i="1"/>
  <c r="G456" i="1"/>
  <c r="B456" i="1"/>
  <c r="E457" i="1" l="1"/>
  <c r="F457" i="1"/>
  <c r="A457" i="1"/>
  <c r="D457" i="1"/>
  <c r="C457" i="1"/>
  <c r="G457" i="1"/>
  <c r="H457" i="1"/>
  <c r="B457" i="1"/>
  <c r="E458" i="1" l="1"/>
  <c r="B458" i="1"/>
  <c r="F458" i="1"/>
  <c r="C458" i="1"/>
  <c r="D458" i="1"/>
  <c r="G458" i="1"/>
  <c r="H458" i="1"/>
  <c r="A458" i="1"/>
  <c r="E459" i="1" l="1"/>
  <c r="B459" i="1"/>
  <c r="F459" i="1"/>
  <c r="A459" i="1"/>
  <c r="C459" i="1"/>
  <c r="D459" i="1"/>
  <c r="G459" i="1"/>
  <c r="H459" i="1" s="1"/>
  <c r="E460" i="1" l="1"/>
  <c r="B460" i="1"/>
  <c r="F460" i="1"/>
  <c r="A460" i="1"/>
  <c r="C460" i="1"/>
  <c r="G460" i="1"/>
  <c r="H460" i="1"/>
  <c r="D460" i="1"/>
  <c r="E461" i="1" l="1"/>
  <c r="F461" i="1"/>
  <c r="G461" i="1"/>
  <c r="H461" i="1" s="1"/>
  <c r="D461" i="1"/>
  <c r="A461" i="1"/>
  <c r="C461" i="1"/>
  <c r="B461" i="1"/>
  <c r="E462" i="1" l="1"/>
  <c r="F462" i="1"/>
  <c r="D462" i="1"/>
  <c r="G462" i="1"/>
  <c r="B462" i="1"/>
  <c r="A462" i="1"/>
  <c r="C462" i="1"/>
  <c r="H462" i="1"/>
  <c r="E463" i="1" l="1"/>
  <c r="B463" i="1"/>
  <c r="A463" i="1"/>
  <c r="D463" i="1"/>
  <c r="F463" i="1"/>
  <c r="C463" i="1"/>
  <c r="G463" i="1"/>
  <c r="H463" i="1" s="1"/>
  <c r="E464" i="1" l="1"/>
  <c r="B464" i="1"/>
  <c r="F464" i="1"/>
  <c r="A464" i="1"/>
  <c r="C464" i="1"/>
  <c r="G464" i="1"/>
  <c r="H464" i="1" s="1"/>
  <c r="D464" i="1"/>
  <c r="E465" i="1" l="1"/>
  <c r="B465" i="1"/>
  <c r="F465" i="1"/>
  <c r="D465" i="1"/>
  <c r="G465" i="1"/>
  <c r="H465" i="1" s="1"/>
  <c r="A465" i="1"/>
  <c r="C465" i="1"/>
  <c r="E466" i="1" l="1"/>
  <c r="B466" i="1"/>
  <c r="C466" i="1"/>
  <c r="G466" i="1"/>
  <c r="F466" i="1"/>
  <c r="H466" i="1"/>
  <c r="D466" i="1"/>
  <c r="A466" i="1"/>
  <c r="E467" i="1" l="1"/>
  <c r="B467" i="1"/>
  <c r="F467" i="1"/>
  <c r="A467" i="1"/>
  <c r="C467" i="1"/>
  <c r="D467" i="1"/>
  <c r="G467" i="1"/>
  <c r="H467" i="1" s="1"/>
  <c r="E468" i="1" l="1"/>
  <c r="F468" i="1"/>
  <c r="A468" i="1"/>
  <c r="C468" i="1"/>
  <c r="B468" i="1"/>
  <c r="D468" i="1"/>
  <c r="G468" i="1"/>
  <c r="H468" i="1" s="1"/>
  <c r="E469" i="1" l="1"/>
  <c r="F469" i="1"/>
  <c r="A469" i="1"/>
  <c r="C469" i="1"/>
  <c r="D469" i="1"/>
  <c r="G469" i="1"/>
  <c r="H469" i="1"/>
  <c r="B469" i="1"/>
  <c r="E470" i="1" l="1"/>
  <c r="F470" i="1"/>
  <c r="A470" i="1"/>
  <c r="D470" i="1"/>
  <c r="G470" i="1"/>
  <c r="H470" i="1" s="1"/>
  <c r="C470" i="1"/>
  <c r="B470" i="1"/>
  <c r="E471" i="1" l="1"/>
  <c r="F471" i="1"/>
  <c r="B471" i="1"/>
  <c r="A471" i="1"/>
  <c r="C471" i="1"/>
  <c r="G471" i="1"/>
  <c r="H471" i="1"/>
  <c r="D471" i="1"/>
  <c r="E472" i="1" l="1"/>
  <c r="B472" i="1"/>
  <c r="F472" i="1"/>
  <c r="A472" i="1"/>
  <c r="C472" i="1"/>
  <c r="D472" i="1"/>
  <c r="H472" i="1"/>
  <c r="G472" i="1"/>
  <c r="E473" i="1" l="1"/>
  <c r="F473" i="1"/>
  <c r="A473" i="1"/>
  <c r="D473" i="1"/>
  <c r="C473" i="1"/>
  <c r="G473" i="1"/>
  <c r="H473" i="1"/>
  <c r="B473" i="1"/>
  <c r="E474" i="1" l="1"/>
  <c r="F474" i="1"/>
  <c r="G474" i="1"/>
  <c r="H474" i="1" s="1"/>
  <c r="D474" i="1"/>
  <c r="A474" i="1"/>
  <c r="C474" i="1"/>
  <c r="B474" i="1"/>
  <c r="E475" i="1" l="1"/>
  <c r="F475" i="1"/>
  <c r="A475" i="1"/>
  <c r="B475" i="1"/>
  <c r="C475" i="1"/>
  <c r="G475" i="1"/>
  <c r="H475" i="1" s="1"/>
  <c r="D475" i="1"/>
  <c r="E476" i="1" l="1"/>
  <c r="F476" i="1"/>
  <c r="G476" i="1"/>
  <c r="D476" i="1"/>
  <c r="A476" i="1"/>
  <c r="C476" i="1"/>
  <c r="H476" i="1"/>
  <c r="B476" i="1"/>
  <c r="E477" i="1" l="1"/>
  <c r="F477" i="1"/>
  <c r="A477" i="1"/>
  <c r="C477" i="1"/>
  <c r="G477" i="1"/>
  <c r="H477" i="1" s="1"/>
  <c r="D477" i="1"/>
  <c r="B477" i="1"/>
  <c r="E478" i="1" l="1"/>
  <c r="B478" i="1"/>
  <c r="F478" i="1"/>
  <c r="A478" i="1"/>
  <c r="C478" i="1"/>
  <c r="D478" i="1"/>
  <c r="G478" i="1"/>
  <c r="H478" i="1" s="1"/>
  <c r="E479" i="1" l="1"/>
  <c r="F479" i="1"/>
  <c r="A479" i="1"/>
  <c r="G479" i="1"/>
  <c r="H479" i="1" s="1"/>
  <c r="C479" i="1"/>
  <c r="D479" i="1"/>
  <c r="B479" i="1"/>
  <c r="E480" i="1" l="1"/>
  <c r="F480" i="1"/>
  <c r="A480" i="1"/>
  <c r="C480" i="1"/>
  <c r="D480" i="1"/>
  <c r="B480" i="1"/>
  <c r="G480" i="1"/>
  <c r="H480" i="1" s="1"/>
  <c r="E481" i="1" l="1"/>
  <c r="F481" i="1"/>
  <c r="C481" i="1"/>
  <c r="D481" i="1"/>
  <c r="G481" i="1"/>
  <c r="H481" i="1"/>
  <c r="B481" i="1"/>
  <c r="A481" i="1"/>
  <c r="E482" i="1" l="1"/>
  <c r="F482" i="1"/>
  <c r="A482" i="1"/>
  <c r="D482" i="1"/>
  <c r="B482" i="1"/>
  <c r="C482" i="1"/>
  <c r="G482" i="1"/>
  <c r="H482" i="1" s="1"/>
  <c r="E483" i="1" l="1"/>
  <c r="B483" i="1"/>
  <c r="A483" i="1"/>
  <c r="C483" i="1"/>
  <c r="H483" i="1"/>
  <c r="F483" i="1"/>
  <c r="D483" i="1"/>
  <c r="G483" i="1"/>
  <c r="E484" i="1" l="1"/>
  <c r="B484" i="1"/>
  <c r="C484" i="1"/>
  <c r="H484" i="1"/>
  <c r="F484" i="1"/>
  <c r="D484" i="1"/>
  <c r="A484" i="1"/>
  <c r="G484" i="1"/>
  <c r="E485" i="1" l="1"/>
  <c r="B485" i="1"/>
  <c r="F485" i="1"/>
  <c r="A485" i="1"/>
  <c r="C485" i="1"/>
  <c r="D485" i="1"/>
  <c r="G485" i="1"/>
  <c r="H485" i="1"/>
  <c r="E486" i="1" l="1"/>
  <c r="B486" i="1"/>
  <c r="F486" i="1"/>
  <c r="A486" i="1"/>
  <c r="C486" i="1"/>
  <c r="H486" i="1"/>
  <c r="G486" i="1"/>
  <c r="D486" i="1"/>
  <c r="E487" i="1" l="1"/>
  <c r="F487" i="1"/>
  <c r="A487" i="1"/>
  <c r="C487" i="1"/>
  <c r="G487" i="1"/>
  <c r="H487" i="1" s="1"/>
  <c r="D487" i="1"/>
  <c r="B487" i="1"/>
  <c r="E488" i="1" l="1"/>
  <c r="B488" i="1"/>
  <c r="C488" i="1"/>
  <c r="G488" i="1"/>
  <c r="H488" i="1"/>
  <c r="F488" i="1"/>
  <c r="A488" i="1"/>
  <c r="D488" i="1"/>
  <c r="E489" i="1" l="1"/>
  <c r="B489" i="1"/>
  <c r="F489" i="1"/>
  <c r="C489" i="1"/>
  <c r="A489" i="1"/>
  <c r="D489" i="1"/>
  <c r="G489" i="1"/>
  <c r="H489" i="1" s="1"/>
  <c r="E490" i="1" l="1"/>
  <c r="F490" i="1"/>
  <c r="A490" i="1"/>
  <c r="C490" i="1"/>
  <c r="D490" i="1"/>
  <c r="G490" i="1"/>
  <c r="H490" i="1" s="1"/>
  <c r="B490" i="1"/>
  <c r="E491" i="1" l="1"/>
  <c r="B491" i="1"/>
  <c r="F491" i="1"/>
  <c r="A491" i="1"/>
  <c r="C491" i="1"/>
  <c r="G491" i="1"/>
  <c r="H491" i="1" s="1"/>
  <c r="D491" i="1"/>
  <c r="E492" i="1" l="1"/>
  <c r="F492" i="1"/>
  <c r="A492" i="1"/>
  <c r="C492" i="1"/>
  <c r="G492" i="1"/>
  <c r="H492" i="1" s="1"/>
  <c r="D492" i="1"/>
  <c r="B492" i="1"/>
  <c r="E493" i="1" l="1"/>
  <c r="F493" i="1"/>
  <c r="A493" i="1"/>
  <c r="D493" i="1"/>
  <c r="G493" i="1"/>
  <c r="C493" i="1"/>
  <c r="H493" i="1"/>
  <c r="B493" i="1"/>
  <c r="E494" i="1" l="1"/>
  <c r="B494" i="1"/>
  <c r="A494" i="1"/>
  <c r="D494" i="1"/>
  <c r="F494" i="1"/>
  <c r="C494" i="1"/>
  <c r="G494" i="1"/>
  <c r="H494" i="1" s="1"/>
  <c r="E495" i="1" l="1"/>
  <c r="B495" i="1"/>
  <c r="F495" i="1"/>
  <c r="G495" i="1"/>
  <c r="H495" i="1" s="1"/>
  <c r="A495" i="1"/>
  <c r="D495" i="1"/>
  <c r="C495" i="1"/>
  <c r="E496" i="1" l="1"/>
  <c r="F496" i="1"/>
  <c r="C496" i="1"/>
  <c r="D496" i="1"/>
  <c r="A496" i="1"/>
  <c r="G496" i="1"/>
  <c r="H496" i="1" s="1"/>
  <c r="B496" i="1"/>
  <c r="E497" i="1" l="1"/>
  <c r="B497" i="1"/>
  <c r="F497" i="1"/>
  <c r="A497" i="1"/>
  <c r="C497" i="1"/>
  <c r="G497" i="1"/>
  <c r="H497" i="1" s="1"/>
  <c r="D497" i="1"/>
  <c r="E498" i="1" l="1"/>
  <c r="F498" i="1"/>
  <c r="C498" i="1"/>
  <c r="B498" i="1"/>
  <c r="A498" i="1"/>
  <c r="G498" i="1"/>
  <c r="D498" i="1"/>
  <c r="H498" i="1"/>
  <c r="E499" i="1" l="1"/>
  <c r="B499" i="1"/>
  <c r="F499" i="1"/>
  <c r="A499" i="1"/>
  <c r="D499" i="1"/>
  <c r="C499" i="1"/>
  <c r="G499" i="1"/>
  <c r="H499" i="1"/>
  <c r="E500" i="1" l="1"/>
  <c r="B500" i="1"/>
  <c r="F500" i="1"/>
  <c r="A500" i="1"/>
  <c r="D500" i="1"/>
  <c r="G500" i="1"/>
  <c r="H500" i="1" s="1"/>
  <c r="C500" i="1"/>
</calcChain>
</file>

<file path=xl/sharedStrings.xml><?xml version="1.0" encoding="utf-8"?>
<sst xmlns="http://schemas.openxmlformats.org/spreadsheetml/2006/main" count="24" uniqueCount="23">
  <si>
    <t>Payment</t>
  </si>
  <si>
    <t>Principal</t>
  </si>
  <si>
    <t>Interest</t>
  </si>
  <si>
    <t>Payment Date</t>
  </si>
  <si>
    <t>Total Interest</t>
  </si>
  <si>
    <t>Balance</t>
  </si>
  <si>
    <t>Loan Amount:</t>
  </si>
  <si>
    <t xml:space="preserve">Loan Term (years): </t>
  </si>
  <si>
    <t xml:space="preserve">Interest rate per year: </t>
  </si>
  <si>
    <t>Periods per Year:</t>
  </si>
  <si>
    <t xml:space="preserve">Monthly Payments: </t>
  </si>
  <si>
    <t>End Date:</t>
  </si>
  <si>
    <t xml:space="preserve">Total Interest: </t>
  </si>
  <si>
    <t xml:space="preserve">Total Amount: </t>
  </si>
  <si>
    <t xml:space="preserve">Per Period Interest Rate: </t>
  </si>
  <si>
    <t>Months per Period:</t>
  </si>
  <si>
    <t xml:space="preserve">Home Value: </t>
  </si>
  <si>
    <t xml:space="preserve">Down Payment: </t>
  </si>
  <si>
    <t xml:space="preserve">Total Loan Amount: </t>
  </si>
  <si>
    <t xml:space="preserve">Down Payment Amount: </t>
  </si>
  <si>
    <t xml:space="preserve">Start Date: </t>
  </si>
  <si>
    <t>PMI</t>
  </si>
  <si>
    <t xml:space="preserve">PMI Rate: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</si>
</sst>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0.0"/>
    <numFmt numFmtId="166" formatCode="0.0%"/>
  </numFmts>
  <fonts count="6" x14ac:knownFonts="1">
    <font>
      <sz val="12"/>
      <color theme="1"/>
      <name val="Aptos Narrow"/>
      <family val="2"/>
      <scheme val="minor"/>
    </font>
    <font>
      <sz val="12"/>
      <color theme="0" tint="-0.14999847407452621"/>
      <name val="American Typewriter"/>
      <family val="1"/>
    </font>
    <font>
      <sz val="12"/>
      <color theme="0" tint="-0.14999847407452621"/>
      <name val="Aptos Narrow"/>
      <family val="2"/>
      <scheme val="minor"/>
    </font>
    <font>
      <sz val="15"/>
      <color theme="0"/>
      <name val="American Typewriter"/>
      <family val="1"/>
    </font>
    <font>
      <sz val="12"/>
      <color theme="1"/>
      <name val="Aptos Narrow"/>
      <family val="2"/>
      <scheme val="minor"/>
    </font>
    <font>
      <sz val="12"/>
      <color theme="1" tint="0.149998474074526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0" fontId="3" fillId="2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9" fontId="1" fillId="3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4" fontId="0" fillId="0" borderId="0" xfId="0" applyNumberFormat="1"/>
    <xf numFmtId="0" fontId="5" fillId="2" borderId="0" xfId="0" applyFont="1" applyFill="1"/>
    <xf numFmtId="164" fontId="1" fillId="4" borderId="1" xfId="0" applyNumberFormat="1" applyFont="1" applyFill="1" applyBorder="1"/>
    <xf numFmtId="166" fontId="1" fillId="4" borderId="1" xfId="1" applyNumberFormat="1" applyFont="1" applyFill="1" applyBorder="1"/>
    <xf numFmtId="165" fontId="1" fillId="4" borderId="1" xfId="1" applyNumberFormat="1" applyFont="1" applyFill="1" applyBorder="1"/>
    <xf numFmtId="14" fontId="1" fillId="4" borderId="1" xfId="0" applyNumberFormat="1" applyFont="1" applyFill="1" applyBorder="1"/>
    <xf numFmtId="10" fontId="1" fillId="3" borderId="1" xfId="0" applyNumberFormat="1" applyFont="1" applyFill="1" applyBorder="1"/>
    <xf numFmtId="14" fontId="1" fillId="3" borderId="1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5DAA-0F10-7842-BB55-5EC1C6708B23}">
  <sheetPr codeName="Sheet1"/>
  <dimension ref="A1:L500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RowHeight="16" x14ac:dyDescent="0.2"/>
  <cols>
    <col min="1" max="1" width="23.33203125" style="11" customWidth="1"/>
    <col min="2" max="2" width="23.83203125" style="12" customWidth="1"/>
    <col min="3" max="3" width="21.1640625" style="12" customWidth="1"/>
    <col min="4" max="4" width="25.1640625" style="12" customWidth="1"/>
    <col min="5" max="6" width="21.83203125" style="12" customWidth="1"/>
    <col min="7" max="7" width="17.6640625" style="12" customWidth="1"/>
    <col min="8" max="8" width="21.83203125" style="12" customWidth="1"/>
    <col min="9" max="9" width="10.83203125" style="1"/>
    <col min="10" max="10" width="32.6640625" style="1" bestFit="1" customWidth="1"/>
    <col min="11" max="11" width="18.5" style="1" customWidth="1"/>
    <col min="12" max="12" width="10.83203125" style="1"/>
    <col min="13" max="13" width="11.83203125" style="1" bestFit="1" customWidth="1"/>
    <col min="14" max="16384" width="10.83203125" style="1"/>
  </cols>
  <sheetData>
    <row r="1" spans="1:12" ht="20" x14ac:dyDescent="0.25">
      <c r="A1" s="7" t="s">
        <v>3</v>
      </c>
      <c r="B1" s="8" t="s">
        <v>1</v>
      </c>
      <c r="C1" s="8" t="s">
        <v>2</v>
      </c>
      <c r="D1" s="8" t="s">
        <v>4</v>
      </c>
      <c r="E1" s="8" t="s">
        <v>21</v>
      </c>
      <c r="F1" s="8" t="s">
        <v>21</v>
      </c>
      <c r="G1" s="8" t="s">
        <v>0</v>
      </c>
      <c r="H1" s="8" t="s">
        <v>5</v>
      </c>
    </row>
    <row r="2" spans="1:12" ht="20" x14ac:dyDescent="0.25">
      <c r="A2" s="11">
        <f>K2</f>
        <v>45717</v>
      </c>
      <c r="B2" s="9">
        <f>K11-C2</f>
        <v>1119.9434079684634</v>
      </c>
      <c r="C2" s="10">
        <f>$K$12*K9</f>
        <v>5625</v>
      </c>
      <c r="D2" s="10">
        <f>C2</f>
        <v>5625</v>
      </c>
      <c r="E2" s="10">
        <f>IF(K4&lt;0.2, K8*K11, 0)</f>
        <v>337.24717039842318</v>
      </c>
      <c r="F2" s="10">
        <f>IF(AND(H1&lt;&gt;"", H1&gt;0.001), 0, "")</f>
        <v>0</v>
      </c>
      <c r="G2" s="9">
        <f>K$11</f>
        <v>6744.9434079684634</v>
      </c>
      <c r="H2" s="10">
        <f>K9-B2</f>
        <v>1123880.0565920316</v>
      </c>
      <c r="J2" s="3" t="s">
        <v>20</v>
      </c>
      <c r="K2" s="21">
        <v>45717</v>
      </c>
      <c r="L2" s="15">
        <f>365/K7</f>
        <v>30.416666666666668</v>
      </c>
    </row>
    <row r="3" spans="1:12" ht="20" x14ac:dyDescent="0.25">
      <c r="A3" s="11">
        <f>IF(AND(H2&lt;&gt;"", H2&gt;0.001),IF(MOD(12,K$7)=0, EDATE(K2,K$13), K2+365/K$7), "")</f>
        <v>45748</v>
      </c>
      <c r="B3" s="9">
        <f>IF(AND(H2&lt;&gt;"", H2&gt;0.001), K$11-C3, "")</f>
        <v>1125.5431250083047</v>
      </c>
      <c r="C3" s="10">
        <f>IF(AND(H2&lt;&gt;"", H2&gt;0.001), $K$12*H2, "")</f>
        <v>5619.4002829601586</v>
      </c>
      <c r="D3" s="10">
        <f>IF(AND(H2&lt;&gt;"", H2&gt;0.001), D2+C3, "")</f>
        <v>11244.40028296016</v>
      </c>
      <c r="E3" s="10">
        <f>IF(AND(H2&lt;&gt;"", H2&gt;0.001), IF(H2&gt;0.8*K$3, K$8*K$11, 0), "")</f>
        <v>337.24717039842318</v>
      </c>
      <c r="F3" s="10">
        <f>IF(AND(H2&lt;&gt;"", H2&gt;0.001), 0, "")</f>
        <v>0</v>
      </c>
      <c r="G3" s="9">
        <f>IF(AND(H2&lt;&gt;"", H2&gt;0.001), K$11, "")</f>
        <v>6744.9434079684634</v>
      </c>
      <c r="H3" s="10">
        <f>IF(AND(H2&lt;&gt;"", H2&gt;0.001), H2-B3, "")</f>
        <v>1122754.5134670234</v>
      </c>
      <c r="J3" s="3" t="s">
        <v>16</v>
      </c>
      <c r="K3" s="4">
        <v>1250000</v>
      </c>
    </row>
    <row r="4" spans="1:12" ht="20" x14ac:dyDescent="0.25">
      <c r="A4" s="11">
        <f>IF(AND(H3&lt;&gt;"", H3&gt;0.001),IF(MOD(12,K$7)=0, EDATE(A3,K$13), A3+365/K$7), "")</f>
        <v>45778</v>
      </c>
      <c r="B4" s="9">
        <f>IF(AND(H3&lt;&gt;"", H3&gt;0.001), K$11-C4, "")</f>
        <v>1131.1708406333464</v>
      </c>
      <c r="C4" s="10">
        <f>IF(AND(H3&lt;&gt;"", H3&gt;0.001), $K$12*H3, "")</f>
        <v>5613.7725673351169</v>
      </c>
      <c r="D4" s="10">
        <f>IF(AND(H3&lt;&gt;"", H3&gt;0.001), D3+C4, "")</f>
        <v>16858.172850295276</v>
      </c>
      <c r="E4" s="10">
        <f t="shared" ref="E4:E67" si="0">IF(AND(H3&lt;&gt;"", H3&gt;0.001), IF(H3&gt;0.8*K$3, K$8*K$11, 0), "")</f>
        <v>337.24717039842318</v>
      </c>
      <c r="F4" s="10">
        <f>IF(AND(H3&lt;&gt;"", H3&gt;0.001), 0, "")</f>
        <v>0</v>
      </c>
      <c r="G4" s="9">
        <f>IF(AND(H3&lt;&gt;"", H3&gt;0.001), K$11, "")</f>
        <v>6744.9434079684634</v>
      </c>
      <c r="H4" s="10">
        <f>IF(AND(H3&lt;&gt;"", H3&gt;0.001), H3-B4, "")</f>
        <v>1121623.34262639</v>
      </c>
      <c r="J4" s="3" t="s">
        <v>17</v>
      </c>
      <c r="K4" s="20">
        <v>0.1</v>
      </c>
    </row>
    <row r="5" spans="1:12" ht="20" x14ac:dyDescent="0.25">
      <c r="A5" s="11">
        <f>IF(AND(H4&lt;&gt;"", H4&gt;0.001),IF(MOD(12,K$7)=0, EDATE(A4,K$13), A4+365/K$7), "")</f>
        <v>45809</v>
      </c>
      <c r="B5" s="9">
        <f>IF(AND(H4&lt;&gt;"", H4&gt;0.001), K$11-C5, "")</f>
        <v>1136.8266948365126</v>
      </c>
      <c r="C5" s="10">
        <f>IF(AND(H4&lt;&gt;"", H4&gt;0.001), $K$12*H4, "")</f>
        <v>5608.1167131319507</v>
      </c>
      <c r="D5" s="10">
        <f>IF(AND(H4&lt;&gt;"", H4&gt;0.001), D4+C5, "")</f>
        <v>22466.289563427228</v>
      </c>
      <c r="E5" s="10">
        <f t="shared" si="0"/>
        <v>337.24717039842318</v>
      </c>
      <c r="F5" s="10">
        <f t="shared" ref="F4:F67" si="1">IF(AND(H4&lt;&gt;"", H4&gt;0.001), 0, "")</f>
        <v>0</v>
      </c>
      <c r="G5" s="9">
        <f>IF(AND(H4&lt;&gt;"", H4&gt;0.001), K$11, "")</f>
        <v>6744.9434079684634</v>
      </c>
      <c r="H5" s="10">
        <f>IF(AND(H4&lt;&gt;"", H4&gt;0.001), H4-B5, "")</f>
        <v>1120486.5159315534</v>
      </c>
      <c r="J5" s="3" t="s">
        <v>7</v>
      </c>
      <c r="K5" s="5">
        <v>30</v>
      </c>
    </row>
    <row r="6" spans="1:12" ht="20" x14ac:dyDescent="0.25">
      <c r="A6" s="11">
        <f>IF(AND(H5&lt;&gt;"", H5&gt;0.001),IF(MOD(12,K$7)=0, EDATE(A5,K$13), A5+365/K$7), "")</f>
        <v>45839</v>
      </c>
      <c r="B6" s="9">
        <f>IF(AND(H5&lt;&gt;"", H5&gt;0.001), K$11-C6, "")</f>
        <v>1142.5108283106956</v>
      </c>
      <c r="C6" s="10">
        <f>IF(AND(H5&lt;&gt;"", H5&gt;0.001), $K$12*H5, "")</f>
        <v>5602.4325796577677</v>
      </c>
      <c r="D6" s="10">
        <f>IF(AND(H5&lt;&gt;"", H5&gt;0.001), D5+C6, "")</f>
        <v>28068.722143084997</v>
      </c>
      <c r="E6" s="10">
        <f t="shared" si="0"/>
        <v>337.24717039842318</v>
      </c>
      <c r="F6" s="10">
        <f t="shared" si="1"/>
        <v>0</v>
      </c>
      <c r="G6" s="9">
        <f>IF(AND(H5&lt;&gt;"", H5&gt;0.001), K$11, "")</f>
        <v>6744.9434079684634</v>
      </c>
      <c r="H6" s="10">
        <f>IF(AND(H5&lt;&gt;"", H5&gt;0.001), H5-B6, "")</f>
        <v>1119344.0051032428</v>
      </c>
      <c r="J6" s="3" t="s">
        <v>8</v>
      </c>
      <c r="K6" s="6">
        <v>0.06</v>
      </c>
    </row>
    <row r="7" spans="1:12" ht="20" x14ac:dyDescent="0.25">
      <c r="A7" s="11">
        <f>IF(AND(H6&lt;&gt;"", H6&gt;0.001),IF(MOD(12,K$7)=0, EDATE(A6,K$13), A6+365/K$7), "")</f>
        <v>45870</v>
      </c>
      <c r="B7" s="9">
        <f>IF(AND(H6&lt;&gt;"", H6&gt;0.001), K$11-C7, "")</f>
        <v>1148.2233824522491</v>
      </c>
      <c r="C7" s="10">
        <f>IF(AND(H6&lt;&gt;"", H6&gt;0.001), $K$12*H6, "")</f>
        <v>5596.7200255162143</v>
      </c>
      <c r="D7" s="10">
        <f>IF(AND(H6&lt;&gt;"", H6&gt;0.001), D6+C7, "")</f>
        <v>33665.442168601214</v>
      </c>
      <c r="E7" s="10">
        <f>IF(AND(H6&lt;&gt;"", H6&gt;0.001), IF(H6&gt;0.8*K$3, K$8*K$11, 0), "")</f>
        <v>337.24717039842318</v>
      </c>
      <c r="F7" s="10">
        <f t="shared" si="1"/>
        <v>0</v>
      </c>
      <c r="G7" s="9">
        <f>IF(AND(H6&lt;&gt;"", H6&gt;0.001), K$11, "")</f>
        <v>6744.9434079684634</v>
      </c>
      <c r="H7" s="10">
        <f>IF(AND(H6&lt;&gt;"", H6&gt;0.001), H6-B7, "")</f>
        <v>1118195.7817207905</v>
      </c>
      <c r="J7" s="3" t="s">
        <v>9</v>
      </c>
      <c r="K7" s="5">
        <v>12</v>
      </c>
    </row>
    <row r="8" spans="1:12" ht="20" x14ac:dyDescent="0.25">
      <c r="A8" s="11">
        <f>IF(AND(H7&lt;&gt;"", H7&gt;0.001),IF(MOD(12,K$7)=0, EDATE(A7,K$13), A7+365/K$7), "")</f>
        <v>45901</v>
      </c>
      <c r="B8" s="9">
        <f>IF(AND(H7&lt;&gt;"", H7&gt;0.001), K$11-C8, "")</f>
        <v>1153.9644993645106</v>
      </c>
      <c r="C8" s="10">
        <f>IF(AND(H7&lt;&gt;"", H7&gt;0.001), $K$12*H7, "")</f>
        <v>5590.9789086039527</v>
      </c>
      <c r="D8" s="10">
        <f>IF(AND(H7&lt;&gt;"", H7&gt;0.001), D7+C8, "")</f>
        <v>39256.421077205167</v>
      </c>
      <c r="E8" s="10">
        <f t="shared" si="0"/>
        <v>337.24717039842318</v>
      </c>
      <c r="F8" s="10">
        <f t="shared" si="1"/>
        <v>0</v>
      </c>
      <c r="G8" s="9">
        <f>IF(AND(H7&lt;&gt;"", H7&gt;0.001), K$11, "")</f>
        <v>6744.9434079684634</v>
      </c>
      <c r="H8" s="10">
        <f>IF(AND(H7&lt;&gt;"", H7&gt;0.001), H7-B8, "")</f>
        <v>1117041.8172214259</v>
      </c>
      <c r="J8" s="3" t="s">
        <v>22</v>
      </c>
      <c r="K8" s="20">
        <v>0.05</v>
      </c>
    </row>
    <row r="9" spans="1:12" ht="20" x14ac:dyDescent="0.25">
      <c r="A9" s="11">
        <f>IF(AND(H8&lt;&gt;"", H8&gt;0.001),IF(MOD(12,K$7)=0, EDATE(A8,K$13), A8+365/K$7), "")</f>
        <v>45931</v>
      </c>
      <c r="B9" s="9">
        <f>IF(AND(H8&lt;&gt;"", H8&gt;0.001), K$11-C9, "")</f>
        <v>1159.7343218613332</v>
      </c>
      <c r="C9" s="10">
        <f>IF(AND(H8&lt;&gt;"", H8&gt;0.001), $K$12*H8, "")</f>
        <v>5585.2090861071301</v>
      </c>
      <c r="D9" s="10">
        <f>IF(AND(H8&lt;&gt;"", H8&gt;0.001), D8+C9, "")</f>
        <v>44841.630163312293</v>
      </c>
      <c r="E9" s="10">
        <f t="shared" si="0"/>
        <v>337.24717039842318</v>
      </c>
      <c r="F9" s="10">
        <f t="shared" si="1"/>
        <v>0</v>
      </c>
      <c r="G9" s="9">
        <f>IF(AND(H8&lt;&gt;"", H8&gt;0.001), K$11, "")</f>
        <v>6744.9434079684634</v>
      </c>
      <c r="H9" s="10">
        <f>IF(AND(H8&lt;&gt;"", H8&gt;0.001), H8-B9, "")</f>
        <v>1115882.0828995646</v>
      </c>
      <c r="J9" s="3" t="s">
        <v>6</v>
      </c>
      <c r="K9" s="16">
        <f>(1-K4)*K3</f>
        <v>1125000</v>
      </c>
    </row>
    <row r="10" spans="1:12" ht="20" x14ac:dyDescent="0.25">
      <c r="A10" s="11">
        <f>IF(AND(H9&lt;&gt;"", H9&gt;0.001),IF(MOD(12,K$7)=0, EDATE(A9,K$13), A9+365/K$7), "")</f>
        <v>45962</v>
      </c>
      <c r="B10" s="9">
        <f>IF(AND(H9&lt;&gt;"", H9&gt;0.001), K$11-C10, "")</f>
        <v>1165.5329934706397</v>
      </c>
      <c r="C10" s="10">
        <f>IF(AND(H9&lt;&gt;"", H9&gt;0.001), $K$12*H9, "")</f>
        <v>5579.4104144978237</v>
      </c>
      <c r="D10" s="10">
        <f>IF(AND(H9&lt;&gt;"", H9&gt;0.001), D9+C10, "")</f>
        <v>50421.040577810119</v>
      </c>
      <c r="E10" s="10">
        <f t="shared" si="0"/>
        <v>337.24717039842318</v>
      </c>
      <c r="F10" s="10">
        <f t="shared" si="1"/>
        <v>0</v>
      </c>
      <c r="G10" s="9">
        <f>IF(AND(H9&lt;&gt;"", H9&gt;0.001), K$11, "")</f>
        <v>6744.9434079684634</v>
      </c>
      <c r="H10" s="10">
        <f>IF(AND(H9&lt;&gt;"", H9&gt;0.001), H9-B10, "")</f>
        <v>1114716.5499060941</v>
      </c>
      <c r="J10" s="3" t="s">
        <v>19</v>
      </c>
      <c r="K10" s="16">
        <f>K4*K3</f>
        <v>125000</v>
      </c>
      <c r="L10" s="2"/>
    </row>
    <row r="11" spans="1:12" ht="20" x14ac:dyDescent="0.25">
      <c r="A11" s="11">
        <f>IF(AND(H10&lt;&gt;"", H10&gt;0.001),IF(MOD(12,K$7)=0, EDATE(A10,K$13), A10+365/K$7), "")</f>
        <v>45992</v>
      </c>
      <c r="B11" s="9">
        <f>IF(AND(H10&lt;&gt;"", H10&gt;0.001), K$11-C11, "")</f>
        <v>1171.3606584379932</v>
      </c>
      <c r="C11" s="10">
        <f>IF(AND(H10&lt;&gt;"", H10&gt;0.001), $K$12*H10, "")</f>
        <v>5573.5827495304702</v>
      </c>
      <c r="D11" s="10">
        <f>IF(AND(H10&lt;&gt;"", H10&gt;0.001), D10+C11, "")</f>
        <v>55994.623327340589</v>
      </c>
      <c r="E11" s="10">
        <f t="shared" si="0"/>
        <v>337.24717039842318</v>
      </c>
      <c r="F11" s="10">
        <f t="shared" si="1"/>
        <v>0</v>
      </c>
      <c r="G11" s="9">
        <f>IF(AND(H10&lt;&gt;"", H10&gt;0.001), K$11, "")</f>
        <v>6744.9434079684634</v>
      </c>
      <c r="H11" s="10">
        <f>IF(AND(H10&lt;&gt;"", H10&gt;0.001), H10-B11, "")</f>
        <v>1113545.1892476561</v>
      </c>
      <c r="J11" s="3" t="s">
        <v>10</v>
      </c>
      <c r="K11" s="16">
        <f>PMT($K$6/$K$7, $K$5*$K$7, -$K$9)</f>
        <v>6744.9434079684634</v>
      </c>
    </row>
    <row r="12" spans="1:12" ht="20" x14ac:dyDescent="0.25">
      <c r="A12" s="11">
        <f>IF(AND(H11&lt;&gt;"", H11&gt;0.001),IF(MOD(12,K$7)=0, EDATE(A11,K$13), A11+365/K$7), "")</f>
        <v>46023</v>
      </c>
      <c r="B12" s="9">
        <f>IF(AND(H11&lt;&gt;"", H11&gt;0.001), K$11-C12, "")</f>
        <v>1177.2174617301825</v>
      </c>
      <c r="C12" s="10">
        <f>IF(AND(H11&lt;&gt;"", H11&gt;0.001), $K$12*H11, "")</f>
        <v>5567.7259462382808</v>
      </c>
      <c r="D12" s="10">
        <f>IF(AND(H11&lt;&gt;"", H11&gt;0.001), D11+C12, "")</f>
        <v>61562.349273578868</v>
      </c>
      <c r="E12" s="10">
        <f t="shared" si="0"/>
        <v>337.24717039842318</v>
      </c>
      <c r="F12" s="10">
        <f t="shared" si="1"/>
        <v>0</v>
      </c>
      <c r="G12" s="9">
        <f>IF(AND(H11&lt;&gt;"", H11&gt;0.001), K$11, "")</f>
        <v>6744.9434079684634</v>
      </c>
      <c r="H12" s="10">
        <f>IF(AND(H11&lt;&gt;"", H11&gt;0.001), H11-B12, "")</f>
        <v>1112367.971785926</v>
      </c>
      <c r="J12" s="3" t="s">
        <v>14</v>
      </c>
      <c r="K12" s="17">
        <f>K6/K7</f>
        <v>5.0000000000000001E-3</v>
      </c>
    </row>
    <row r="13" spans="1:12" ht="20" x14ac:dyDescent="0.25">
      <c r="A13" s="11">
        <f>IF(AND(H12&lt;&gt;"", H12&gt;0.001),IF(MOD(12,K$7)=0, EDATE(A12,K$13), A12+365/K$7), "")</f>
        <v>46054</v>
      </c>
      <c r="B13" s="9">
        <f>IF(AND(H12&lt;&gt;"", H12&gt;0.001), K$11-C13, "")</f>
        <v>1183.1035490388331</v>
      </c>
      <c r="C13" s="10">
        <f>IF(AND(H12&lt;&gt;"", H12&gt;0.001), $K$12*H12, "")</f>
        <v>5561.8398589296303</v>
      </c>
      <c r="D13" s="10">
        <f>IF(AND(H12&lt;&gt;"", H12&gt;0.001), D12+C13, "")</f>
        <v>67124.189132508502</v>
      </c>
      <c r="E13" s="10">
        <f t="shared" si="0"/>
        <v>337.24717039842318</v>
      </c>
      <c r="F13" s="10">
        <f t="shared" si="1"/>
        <v>0</v>
      </c>
      <c r="G13" s="9">
        <f>IF(AND(H12&lt;&gt;"", H12&gt;0.001), K$11, "")</f>
        <v>6744.9434079684634</v>
      </c>
      <c r="H13" s="10">
        <f>IF(AND(H12&lt;&gt;"", H12&gt;0.001), H12-B13, "")</f>
        <v>1111184.8682368873</v>
      </c>
      <c r="J13" s="3" t="s">
        <v>15</v>
      </c>
      <c r="K13" s="18">
        <f>12/K7</f>
        <v>1</v>
      </c>
    </row>
    <row r="14" spans="1:12" ht="20" x14ac:dyDescent="0.25">
      <c r="A14" s="11">
        <f>IF(AND(H13&lt;&gt;"", H13&gt;0.001),IF(MOD(12,K$7)=0, EDATE(A13,K$13), A13+365/K$7), "")</f>
        <v>46082</v>
      </c>
      <c r="B14" s="9">
        <f>IF(AND(H13&lt;&gt;"", H13&gt;0.001), K$11-C14, "")</f>
        <v>1189.019066784027</v>
      </c>
      <c r="C14" s="10">
        <f>IF(AND(H13&lt;&gt;"", H13&gt;0.001), $K$12*H13, "")</f>
        <v>5555.9243411844363</v>
      </c>
      <c r="D14" s="10">
        <f>IF(AND(H13&lt;&gt;"", H13&gt;0.001), D13+C14, "")</f>
        <v>72680.113473692938</v>
      </c>
      <c r="E14" s="10">
        <f t="shared" si="0"/>
        <v>337.24717039842318</v>
      </c>
      <c r="F14" s="10">
        <f t="shared" si="1"/>
        <v>0</v>
      </c>
      <c r="G14" s="9">
        <f>IF(AND(H13&lt;&gt;"", H13&gt;0.001), K$11, "")</f>
        <v>6744.9434079684634</v>
      </c>
      <c r="H14" s="10">
        <f>IF(AND(H13&lt;&gt;"", H13&gt;0.001), H13-B14, "")</f>
        <v>1109995.8491701032</v>
      </c>
      <c r="J14" s="13" t="s">
        <v>11</v>
      </c>
      <c r="K14" s="19">
        <f>EDATE(K2,K5*12 - 12/K7)</f>
        <v>56646</v>
      </c>
    </row>
    <row r="15" spans="1:12" ht="20" x14ac:dyDescent="0.25">
      <c r="A15" s="11">
        <f>IF(AND(H14&lt;&gt;"", H14&gt;0.001),IF(MOD(12,K$7)=0, EDATE(A14,K$13), A14+365/K$7), "")</f>
        <v>46113</v>
      </c>
      <c r="B15" s="9">
        <f>IF(AND(H14&lt;&gt;"", H14&gt;0.001), K$11-C15, "")</f>
        <v>1194.9641621179471</v>
      </c>
      <c r="C15" s="10">
        <f>IF(AND(H14&lt;&gt;"", H14&gt;0.001), $K$12*H14, "")</f>
        <v>5549.9792458505162</v>
      </c>
      <c r="D15" s="10">
        <f>IF(AND(H14&lt;&gt;"", H14&gt;0.001), D14+C15, "")</f>
        <v>78230.092719543449</v>
      </c>
      <c r="E15" s="10">
        <f t="shared" si="0"/>
        <v>337.24717039842318</v>
      </c>
      <c r="F15" s="10">
        <f t="shared" si="1"/>
        <v>0</v>
      </c>
      <c r="G15" s="9">
        <f>IF(AND(H14&lt;&gt;"", H14&gt;0.001), K$11, "")</f>
        <v>6744.9434079684634</v>
      </c>
      <c r="H15" s="10">
        <f>IF(AND(H14&lt;&gt;"", H14&gt;0.001), H14-B15, "")</f>
        <v>1108800.8850079852</v>
      </c>
      <c r="J15" s="13" t="s">
        <v>12</v>
      </c>
      <c r="K15" s="16">
        <f>K11*K5*K7-K9</f>
        <v>1303179.6268686471</v>
      </c>
    </row>
    <row r="16" spans="1:12" ht="20" x14ac:dyDescent="0.25">
      <c r="A16" s="11">
        <f>IF(AND(H15&lt;&gt;"", H15&gt;0.001),IF(MOD(12,K$7)=0, EDATE(A15,K$13), A15+365/K$7), "")</f>
        <v>46143</v>
      </c>
      <c r="B16" s="9">
        <f>IF(AND(H15&lt;&gt;"", H15&gt;0.001), K$11-C16, "")</f>
        <v>1200.9389829285374</v>
      </c>
      <c r="C16" s="10">
        <f>IF(AND(H15&lt;&gt;"", H15&gt;0.001), $K$12*H15, "")</f>
        <v>5544.004425039926</v>
      </c>
      <c r="D16" s="10">
        <f>IF(AND(H15&lt;&gt;"", H15&gt;0.001), D15+C16, "")</f>
        <v>83774.097144583371</v>
      </c>
      <c r="E16" s="10">
        <f t="shared" si="0"/>
        <v>337.24717039842318</v>
      </c>
      <c r="F16" s="10">
        <f t="shared" si="1"/>
        <v>0</v>
      </c>
      <c r="G16" s="9">
        <f>IF(AND(H15&lt;&gt;"", H15&gt;0.001), K$11, "")</f>
        <v>6744.9434079684634</v>
      </c>
      <c r="H16" s="10">
        <f>IF(AND(H15&lt;&gt;"", H15&gt;0.001), H15-B16, "")</f>
        <v>1107599.9460250565</v>
      </c>
      <c r="J16" s="13" t="s">
        <v>18</v>
      </c>
      <c r="K16" s="16">
        <f>K15+K9</f>
        <v>2428179.6268686471</v>
      </c>
    </row>
    <row r="17" spans="1:11" ht="20" x14ac:dyDescent="0.25">
      <c r="A17" s="11">
        <f>IF(AND(H16&lt;&gt;"", H16&gt;0.001),IF(MOD(12,K$7)=0, EDATE(A16,K$13), A16+365/K$7), "")</f>
        <v>46174</v>
      </c>
      <c r="B17" s="9">
        <f>IF(AND(H16&lt;&gt;"", H16&gt;0.001), K$11-C17, "")</f>
        <v>1206.9436778431809</v>
      </c>
      <c r="C17" s="10">
        <f>IF(AND(H16&lt;&gt;"", H16&gt;0.001), $K$12*H16, "")</f>
        <v>5537.9997301252824</v>
      </c>
      <c r="D17" s="10">
        <f>IF(AND(H16&lt;&gt;"", H16&gt;0.001), D16+C17, "")</f>
        <v>89312.096874708659</v>
      </c>
      <c r="E17" s="10">
        <f t="shared" si="0"/>
        <v>337.24717039842318</v>
      </c>
      <c r="F17" s="10">
        <f t="shared" si="1"/>
        <v>0</v>
      </c>
      <c r="G17" s="9">
        <f>IF(AND(H16&lt;&gt;"", H16&gt;0.001), K$11, "")</f>
        <v>6744.9434079684634</v>
      </c>
      <c r="H17" s="10">
        <f>IF(AND(H16&lt;&gt;"", H16&gt;0.001), H16-B17, "")</f>
        <v>1106393.0023472134</v>
      </c>
      <c r="J17" s="13" t="s">
        <v>13</v>
      </c>
      <c r="K17" s="16">
        <f>K16+K10</f>
        <v>2553179.6268686471</v>
      </c>
    </row>
    <row r="18" spans="1:11" x14ac:dyDescent="0.2">
      <c r="A18" s="11">
        <f>IF(AND(H17&lt;&gt;"", H17&gt;0.001),IF(MOD(12,K$7)=0, EDATE(A17,K$13), A17+365/K$7), "")</f>
        <v>46204</v>
      </c>
      <c r="B18" s="9">
        <f>IF(AND(H17&lt;&gt;"", H17&gt;0.001), K$11-C18, "")</f>
        <v>1212.9783962323963</v>
      </c>
      <c r="C18" s="10">
        <f>IF(AND(H17&lt;&gt;"", H17&gt;0.001), $K$12*H17, "")</f>
        <v>5531.965011736067</v>
      </c>
      <c r="D18" s="10">
        <f>IF(AND(H17&lt;&gt;"", H17&gt;0.001), D17+C18, "")</f>
        <v>94844.061886444731</v>
      </c>
      <c r="E18" s="10">
        <f t="shared" si="0"/>
        <v>337.24717039842318</v>
      </c>
      <c r="F18" s="10">
        <f t="shared" si="1"/>
        <v>0</v>
      </c>
      <c r="G18" s="9">
        <f>IF(AND(H17&lt;&gt;"", H17&gt;0.001), K$11, "")</f>
        <v>6744.9434079684634</v>
      </c>
      <c r="H18" s="10">
        <f>IF(AND(H17&lt;&gt;"", H17&gt;0.001), H17-B18, "")</f>
        <v>1105180.023950981</v>
      </c>
    </row>
    <row r="19" spans="1:11" x14ac:dyDescent="0.2">
      <c r="A19" s="11">
        <f>IF(AND(H18&lt;&gt;"", H18&gt;0.001),IF(MOD(12,K$7)=0, EDATE(A18,K$13), A18+365/K$7), "")</f>
        <v>46235</v>
      </c>
      <c r="B19" s="9">
        <f>IF(AND(H18&lt;&gt;"", H18&gt;0.001), K$11-C19, "")</f>
        <v>1219.0432882135583</v>
      </c>
      <c r="C19" s="10">
        <f>IF(AND(H18&lt;&gt;"", H18&gt;0.001), $K$12*H18, "")</f>
        <v>5525.9001197549051</v>
      </c>
      <c r="D19" s="10">
        <f>IF(AND(H18&lt;&gt;"", H18&gt;0.001), D18+C19, "")</f>
        <v>100369.96200619964</v>
      </c>
      <c r="E19" s="10">
        <f t="shared" si="0"/>
        <v>337.24717039842318</v>
      </c>
      <c r="F19" s="10">
        <f t="shared" si="1"/>
        <v>0</v>
      </c>
      <c r="G19" s="9">
        <f>IF(AND(H18&lt;&gt;"", H18&gt;0.001), K$11, "")</f>
        <v>6744.9434079684634</v>
      </c>
      <c r="H19" s="10">
        <f>IF(AND(H18&lt;&gt;"", H18&gt;0.001), H18-B19, "")</f>
        <v>1103960.9806627673</v>
      </c>
    </row>
    <row r="20" spans="1:11" x14ac:dyDescent="0.2">
      <c r="A20" s="11">
        <f>IF(AND(H19&lt;&gt;"", H19&gt;0.001),IF(MOD(12,K$7)=0, EDATE(A19,K$13), A19+365/K$7), "")</f>
        <v>46266</v>
      </c>
      <c r="B20" s="9">
        <f>IF(AND(H19&lt;&gt;"", H19&gt;0.001), K$11-C20, "")</f>
        <v>1225.1385046546266</v>
      </c>
      <c r="C20" s="10">
        <f>IF(AND(H19&lt;&gt;"", H19&gt;0.001), $K$12*H19, "")</f>
        <v>5519.8049033138368</v>
      </c>
      <c r="D20" s="10">
        <f>IF(AND(H19&lt;&gt;"", H19&gt;0.001), D19+C20, "")</f>
        <v>105889.76690951348</v>
      </c>
      <c r="E20" s="10">
        <f t="shared" si="0"/>
        <v>337.24717039842318</v>
      </c>
      <c r="F20" s="10">
        <f t="shared" si="1"/>
        <v>0</v>
      </c>
      <c r="G20" s="9">
        <f>IF(AND(H19&lt;&gt;"", H19&gt;0.001), K$11, "")</f>
        <v>6744.9434079684634</v>
      </c>
      <c r="H20" s="10">
        <f>IF(AND(H19&lt;&gt;"", H19&gt;0.001), H19-B20, "")</f>
        <v>1102735.8421581127</v>
      </c>
    </row>
    <row r="21" spans="1:11" x14ac:dyDescent="0.2">
      <c r="A21" s="11">
        <f>IF(AND(H20&lt;&gt;"", H20&gt;0.001),IF(MOD(12,K$7)=0, EDATE(A20,K$13), A20+365/K$7), "")</f>
        <v>46296</v>
      </c>
      <c r="B21" s="9">
        <f>IF(AND(H20&lt;&gt;"", H20&gt;0.001), K$11-C21, "")</f>
        <v>1231.2641971779003</v>
      </c>
      <c r="C21" s="10">
        <f>IF(AND(H20&lt;&gt;"", H20&gt;0.001), $K$12*H20, "")</f>
        <v>5513.679210790563</v>
      </c>
      <c r="D21" s="10">
        <f>IF(AND(H20&lt;&gt;"", H20&gt;0.001), D20+C21, "")</f>
        <v>111403.44612030404</v>
      </c>
      <c r="E21" s="10">
        <f t="shared" si="0"/>
        <v>337.24717039842318</v>
      </c>
      <c r="F21" s="10">
        <f t="shared" si="1"/>
        <v>0</v>
      </c>
      <c r="G21" s="9">
        <f>IF(AND(H20&lt;&gt;"", H20&gt;0.001), K$11, "")</f>
        <v>6744.9434079684634</v>
      </c>
      <c r="H21" s="10">
        <f>IF(AND(H20&lt;&gt;"", H20&gt;0.001), H20-B21, "")</f>
        <v>1101504.5779609347</v>
      </c>
    </row>
    <row r="22" spans="1:11" x14ac:dyDescent="0.2">
      <c r="A22" s="11">
        <f>IF(AND(H21&lt;&gt;"", H21&gt;0.001),IF(MOD(12,K$7)=0, EDATE(A21,K$13), A21+365/K$7), "")</f>
        <v>46327</v>
      </c>
      <c r="B22" s="9">
        <f>IF(AND(H21&lt;&gt;"", H21&gt;0.001), K$11-C22, "")</f>
        <v>1237.4205181637899</v>
      </c>
      <c r="C22" s="10">
        <f>IF(AND(H21&lt;&gt;"", H21&gt;0.001), $K$12*H21, "")</f>
        <v>5507.5228898046735</v>
      </c>
      <c r="D22" s="10">
        <f>IF(AND(H21&lt;&gt;"", H21&gt;0.001), D21+C22, "")</f>
        <v>116910.96901010872</v>
      </c>
      <c r="E22" s="10">
        <f t="shared" si="0"/>
        <v>337.24717039842318</v>
      </c>
      <c r="F22" s="10">
        <f t="shared" si="1"/>
        <v>0</v>
      </c>
      <c r="G22" s="9">
        <f>IF(AND(H21&lt;&gt;"", H21&gt;0.001), K$11, "")</f>
        <v>6744.9434079684634</v>
      </c>
      <c r="H22" s="10">
        <f>IF(AND(H21&lt;&gt;"", H21&gt;0.001), H21-B22, "")</f>
        <v>1100267.1574427709</v>
      </c>
    </row>
    <row r="23" spans="1:11" x14ac:dyDescent="0.2">
      <c r="A23" s="11">
        <f>IF(AND(H22&lt;&gt;"", H22&gt;0.001),IF(MOD(12,K$7)=0, EDATE(A22,K$13), A22+365/K$7), "")</f>
        <v>46357</v>
      </c>
      <c r="B23" s="9">
        <f>IF(AND(H22&lt;&gt;"", H22&gt;0.001), K$11-C23, "")</f>
        <v>1243.6076207546084</v>
      </c>
      <c r="C23" s="10">
        <f>IF(AND(H22&lt;&gt;"", H22&gt;0.001), $K$12*H22, "")</f>
        <v>5501.3357872138549</v>
      </c>
      <c r="D23" s="10">
        <f>IF(AND(H22&lt;&gt;"", H22&gt;0.001), D22+C23, "")</f>
        <v>122412.30479732258</v>
      </c>
      <c r="E23" s="10">
        <f t="shared" si="0"/>
        <v>337.24717039842318</v>
      </c>
      <c r="F23" s="10">
        <f t="shared" si="1"/>
        <v>0</v>
      </c>
      <c r="G23" s="9">
        <f>IF(AND(H22&lt;&gt;"", H22&gt;0.001), K$11, "")</f>
        <v>6744.9434079684634</v>
      </c>
      <c r="H23" s="10">
        <f>IF(AND(H22&lt;&gt;"", H22&gt;0.001), H22-B23, "")</f>
        <v>1099023.5498220164</v>
      </c>
    </row>
    <row r="24" spans="1:11" x14ac:dyDescent="0.2">
      <c r="A24" s="11">
        <f>IF(AND(H23&lt;&gt;"", H23&gt;0.001),IF(MOD(12,K$7)=0, EDATE(A23,K$13), A23+365/K$7), "")</f>
        <v>46388</v>
      </c>
      <c r="B24" s="9">
        <f>IF(AND(H23&lt;&gt;"", H23&gt;0.001), K$11-C24, "")</f>
        <v>1249.8256588583818</v>
      </c>
      <c r="C24" s="10">
        <f>IF(AND(H23&lt;&gt;"", H23&gt;0.001), $K$12*H23, "")</f>
        <v>5495.1177491100816</v>
      </c>
      <c r="D24" s="10">
        <f>IF(AND(H23&lt;&gt;"", H23&gt;0.001), D23+C24, "")</f>
        <v>127907.42254643266</v>
      </c>
      <c r="E24" s="10">
        <f t="shared" si="0"/>
        <v>337.24717039842318</v>
      </c>
      <c r="F24" s="10">
        <f t="shared" si="1"/>
        <v>0</v>
      </c>
      <c r="G24" s="9">
        <f>IF(AND(H23&lt;&gt;"", H23&gt;0.001), K$11, "")</f>
        <v>6744.9434079684634</v>
      </c>
      <c r="H24" s="10">
        <f>IF(AND(H23&lt;&gt;"", H23&gt;0.001), H23-B24, "")</f>
        <v>1097773.7241631581</v>
      </c>
    </row>
    <row r="25" spans="1:11" x14ac:dyDescent="0.2">
      <c r="A25" s="11">
        <f>IF(AND(H24&lt;&gt;"", H24&gt;0.001),IF(MOD(12,K$7)=0, EDATE(A24,K$13), A24+365/K$7), "")</f>
        <v>46419</v>
      </c>
      <c r="B25" s="9">
        <f>IF(AND(H24&lt;&gt;"", H24&gt;0.001), K$11-C25, "")</f>
        <v>1256.0747871526728</v>
      </c>
      <c r="C25" s="10">
        <f>IF(AND(H24&lt;&gt;"", H24&gt;0.001), $K$12*H24, "")</f>
        <v>5488.8686208157906</v>
      </c>
      <c r="D25" s="10">
        <f>IF(AND(H24&lt;&gt;"", H24&gt;0.001), D24+C25, "")</f>
        <v>133396.29116724845</v>
      </c>
      <c r="E25" s="10">
        <f t="shared" si="0"/>
        <v>337.24717039842318</v>
      </c>
      <c r="F25" s="10">
        <f t="shared" si="1"/>
        <v>0</v>
      </c>
      <c r="G25" s="9">
        <f>IF(AND(H24&lt;&gt;"", H24&gt;0.001), K$11, "")</f>
        <v>6744.9434079684634</v>
      </c>
      <c r="H25" s="10">
        <f>IF(AND(H24&lt;&gt;"", H24&gt;0.001), H24-B25, "")</f>
        <v>1096517.6493760054</v>
      </c>
    </row>
    <row r="26" spans="1:11" x14ac:dyDescent="0.2">
      <c r="A26" s="11">
        <f>IF(AND(H25&lt;&gt;"", H25&gt;0.001),IF(MOD(12,K$7)=0, EDATE(A25,K$13), A25+365/K$7), "")</f>
        <v>46447</v>
      </c>
      <c r="B26" s="9">
        <f>IF(AND(H25&lt;&gt;"", H25&gt;0.001), K$11-C26, "")</f>
        <v>1262.355161088436</v>
      </c>
      <c r="C26" s="10">
        <f>IF(AND(H25&lt;&gt;"", H25&gt;0.001), $K$12*H25, "")</f>
        <v>5482.5882468800273</v>
      </c>
      <c r="D26" s="10">
        <f>IF(AND(H25&lt;&gt;"", H25&gt;0.001), D25+C26, "")</f>
        <v>138878.87941412849</v>
      </c>
      <c r="E26" s="10">
        <f t="shared" si="0"/>
        <v>337.24717039842318</v>
      </c>
      <c r="F26" s="10">
        <f t="shared" si="1"/>
        <v>0</v>
      </c>
      <c r="G26" s="9">
        <f>IF(AND(H25&lt;&gt;"", H25&gt;0.001), K$11, "")</f>
        <v>6744.9434079684634</v>
      </c>
      <c r="H26" s="10">
        <f>IF(AND(H25&lt;&gt;"", H25&gt;0.001), H25-B26, "")</f>
        <v>1095255.2942149169</v>
      </c>
    </row>
    <row r="27" spans="1:11" x14ac:dyDescent="0.2">
      <c r="A27" s="11">
        <f>IF(AND(H26&lt;&gt;"", H26&gt;0.001),IF(MOD(12,K$7)=0, EDATE(A26,K$13), A26+365/K$7), "")</f>
        <v>46478</v>
      </c>
      <c r="B27" s="9">
        <f>IF(AND(H26&lt;&gt;"", H26&gt;0.001), K$11-C27, "")</f>
        <v>1268.6669368938792</v>
      </c>
      <c r="C27" s="10">
        <f>IF(AND(H26&lt;&gt;"", H26&gt;0.001), $K$12*H26, "")</f>
        <v>5476.2764710745842</v>
      </c>
      <c r="D27" s="10">
        <f>IF(AND(H26&lt;&gt;"", H26&gt;0.001), D26+C27, "")</f>
        <v>144355.15588520307</v>
      </c>
      <c r="E27" s="10">
        <f t="shared" si="0"/>
        <v>337.24717039842318</v>
      </c>
      <c r="F27" s="10">
        <f t="shared" si="1"/>
        <v>0</v>
      </c>
      <c r="G27" s="9">
        <f>IF(AND(H26&lt;&gt;"", H26&gt;0.001), K$11, "")</f>
        <v>6744.9434079684634</v>
      </c>
      <c r="H27" s="10">
        <f>IF(AND(H26&lt;&gt;"", H26&gt;0.001), H26-B27, "")</f>
        <v>1093986.6272780229</v>
      </c>
    </row>
    <row r="28" spans="1:11" x14ac:dyDescent="0.2">
      <c r="A28" s="11">
        <f>IF(AND(H27&lt;&gt;"", H27&gt;0.001),IF(MOD(12,K$7)=0, EDATE(A27,K$13), A27+365/K$7), "")</f>
        <v>46508</v>
      </c>
      <c r="B28" s="9">
        <f>IF(AND(H27&lt;&gt;"", H27&gt;0.001), K$11-C28, "")</f>
        <v>1275.0102715783487</v>
      </c>
      <c r="C28" s="10">
        <f>IF(AND(H27&lt;&gt;"", H27&gt;0.001), $K$12*H27, "")</f>
        <v>5469.9331363901147</v>
      </c>
      <c r="D28" s="10">
        <f>IF(AND(H27&lt;&gt;"", H27&gt;0.001), D27+C28, "")</f>
        <v>149825.08902159319</v>
      </c>
      <c r="E28" s="10">
        <f t="shared" si="0"/>
        <v>337.24717039842318</v>
      </c>
      <c r="F28" s="10">
        <f t="shared" si="1"/>
        <v>0</v>
      </c>
      <c r="G28" s="9">
        <f>IF(AND(H27&lt;&gt;"", H27&gt;0.001), K$11, "")</f>
        <v>6744.9434079684634</v>
      </c>
      <c r="H28" s="10">
        <f>IF(AND(H27&lt;&gt;"", H27&gt;0.001), H27-B28, "")</f>
        <v>1092711.6170064446</v>
      </c>
    </row>
    <row r="29" spans="1:11" x14ac:dyDescent="0.2">
      <c r="A29" s="11">
        <f>IF(AND(H28&lt;&gt;"", H28&gt;0.001),IF(MOD(12,K$7)=0, EDATE(A28,K$13), A28+365/K$7), "")</f>
        <v>46539</v>
      </c>
      <c r="B29" s="9">
        <f>IF(AND(H28&lt;&gt;"", H28&gt;0.001), K$11-C29, "")</f>
        <v>1281.3853229362403</v>
      </c>
      <c r="C29" s="10">
        <f>IF(AND(H28&lt;&gt;"", H28&gt;0.001), $K$12*H28, "")</f>
        <v>5463.5580850322231</v>
      </c>
      <c r="D29" s="10">
        <f>IF(AND(H28&lt;&gt;"", H28&gt;0.001), D28+C29, "")</f>
        <v>155288.6471066254</v>
      </c>
      <c r="E29" s="10">
        <f t="shared" si="0"/>
        <v>337.24717039842318</v>
      </c>
      <c r="F29" s="10">
        <f t="shared" si="1"/>
        <v>0</v>
      </c>
      <c r="G29" s="9">
        <f>IF(AND(H28&lt;&gt;"", H28&gt;0.001), K$11, "")</f>
        <v>6744.9434079684634</v>
      </c>
      <c r="H29" s="10">
        <f>IF(AND(H28&lt;&gt;"", H28&gt;0.001), H28-B29, "")</f>
        <v>1091430.2316835083</v>
      </c>
    </row>
    <row r="30" spans="1:11" x14ac:dyDescent="0.2">
      <c r="A30" s="11">
        <f>IF(AND(H29&lt;&gt;"", H29&gt;0.001),IF(MOD(12,K$7)=0, EDATE(A29,K$13), A29+365/K$7), "")</f>
        <v>46569</v>
      </c>
      <c r="B30" s="9">
        <f>IF(AND(H29&lt;&gt;"", H29&gt;0.001), K$11-C30, "")</f>
        <v>1287.792249550922</v>
      </c>
      <c r="C30" s="10">
        <f>IF(AND(H29&lt;&gt;"", H29&gt;0.001), $K$12*H29, "")</f>
        <v>5457.1511584175414</v>
      </c>
      <c r="D30" s="10">
        <f>IF(AND(H29&lt;&gt;"", H29&gt;0.001), D29+C30, "")</f>
        <v>160745.79826504295</v>
      </c>
      <c r="E30" s="10">
        <f t="shared" si="0"/>
        <v>337.24717039842318</v>
      </c>
      <c r="F30" s="10">
        <f t="shared" si="1"/>
        <v>0</v>
      </c>
      <c r="G30" s="9">
        <f>IF(AND(H29&lt;&gt;"", H29&gt;0.001), K$11, "")</f>
        <v>6744.9434079684634</v>
      </c>
      <c r="H30" s="10">
        <f>IF(AND(H29&lt;&gt;"", H29&gt;0.001), H29-B30, "")</f>
        <v>1090142.4394339575</v>
      </c>
    </row>
    <row r="31" spans="1:11" x14ac:dyDescent="0.2">
      <c r="A31" s="11">
        <f>IF(AND(H30&lt;&gt;"", H30&gt;0.001),IF(MOD(12,K$7)=0, EDATE(A30,K$13), A30+365/K$7), "")</f>
        <v>46600</v>
      </c>
      <c r="B31" s="9">
        <f>IF(AND(H30&lt;&gt;"", H30&gt;0.001), K$11-C31, "")</f>
        <v>1294.2312107986763</v>
      </c>
      <c r="C31" s="10">
        <f>IF(AND(H30&lt;&gt;"", H30&gt;0.001), $K$12*H30, "")</f>
        <v>5450.712197169787</v>
      </c>
      <c r="D31" s="10">
        <f>IF(AND(H30&lt;&gt;"", H30&gt;0.001), D30+C31, "")</f>
        <v>166196.51046221273</v>
      </c>
      <c r="E31" s="10">
        <f t="shared" si="0"/>
        <v>337.24717039842318</v>
      </c>
      <c r="F31" s="10">
        <f t="shared" si="1"/>
        <v>0</v>
      </c>
      <c r="G31" s="9">
        <f>IF(AND(H30&lt;&gt;"", H30&gt;0.001), K$11, "")</f>
        <v>6744.9434079684634</v>
      </c>
      <c r="H31" s="10">
        <f>IF(AND(H30&lt;&gt;"", H30&gt;0.001), H30-B31, "")</f>
        <v>1088848.2082231587</v>
      </c>
    </row>
    <row r="32" spans="1:11" x14ac:dyDescent="0.2">
      <c r="A32" s="11">
        <f>IF(AND(H31&lt;&gt;"", H31&gt;0.001),IF(MOD(12,K$7)=0, EDATE(A31,K$13), A31+365/K$7), "")</f>
        <v>46631</v>
      </c>
      <c r="B32" s="9">
        <f>IF(AND(H31&lt;&gt;"", H31&gt;0.001), K$11-C32, "")</f>
        <v>1300.7023668526699</v>
      </c>
      <c r="C32" s="10">
        <f>IF(AND(H31&lt;&gt;"", H31&gt;0.001), $K$12*H31, "")</f>
        <v>5444.2410411157935</v>
      </c>
      <c r="D32" s="10">
        <f>IF(AND(H31&lt;&gt;"", H31&gt;0.001), D31+C32, "")</f>
        <v>171640.75150332853</v>
      </c>
      <c r="E32" s="10">
        <f t="shared" si="0"/>
        <v>337.24717039842318</v>
      </c>
      <c r="F32" s="10">
        <f t="shared" si="1"/>
        <v>0</v>
      </c>
      <c r="G32" s="9">
        <f>IF(AND(H31&lt;&gt;"", H31&gt;0.001), K$11, "")</f>
        <v>6744.9434079684634</v>
      </c>
      <c r="H32" s="10">
        <f>IF(AND(H31&lt;&gt;"", H31&gt;0.001), H31-B32, "")</f>
        <v>1087547.5058563061</v>
      </c>
    </row>
    <row r="33" spans="1:8" x14ac:dyDescent="0.2">
      <c r="A33" s="11">
        <f>IF(AND(H32&lt;&gt;"", H32&gt;0.001),IF(MOD(12,K$7)=0, EDATE(A32,K$13), A32+365/K$7), "")</f>
        <v>46661</v>
      </c>
      <c r="B33" s="9">
        <f>IF(AND(H32&lt;&gt;"", H32&gt;0.001), K$11-C33, "")</f>
        <v>1307.2058786869329</v>
      </c>
      <c r="C33" s="10">
        <f>IF(AND(H32&lt;&gt;"", H32&gt;0.001), $K$12*H32, "")</f>
        <v>5437.7375292815304</v>
      </c>
      <c r="D33" s="10">
        <f>IF(AND(H32&lt;&gt;"", H32&gt;0.001), D32+C33, "")</f>
        <v>177078.48903261006</v>
      </c>
      <c r="E33" s="10">
        <f t="shared" si="0"/>
        <v>337.24717039842318</v>
      </c>
      <c r="F33" s="10">
        <f t="shared" si="1"/>
        <v>0</v>
      </c>
      <c r="G33" s="9">
        <f>IF(AND(H32&lt;&gt;"", H32&gt;0.001), K$11, "")</f>
        <v>6744.9434079684634</v>
      </c>
      <c r="H33" s="10">
        <f>IF(AND(H32&lt;&gt;"", H32&gt;0.001), H32-B33, "")</f>
        <v>1086240.2999776192</v>
      </c>
    </row>
    <row r="34" spans="1:8" x14ac:dyDescent="0.2">
      <c r="A34" s="11">
        <f>IF(AND(H33&lt;&gt;"", H33&gt;0.001),IF(MOD(12,K$7)=0, EDATE(A33,K$13), A33+365/K$7), "")</f>
        <v>46692</v>
      </c>
      <c r="B34" s="9">
        <f>IF(AND(H33&lt;&gt;"", H33&gt;0.001), K$11-C34, "")</f>
        <v>1313.7419080803675</v>
      </c>
      <c r="C34" s="10">
        <f>IF(AND(H33&lt;&gt;"", H33&gt;0.001), $K$12*H33, "")</f>
        <v>5431.2014998880959</v>
      </c>
      <c r="D34" s="10">
        <f>IF(AND(H33&lt;&gt;"", H33&gt;0.001), D33+C34, "")</f>
        <v>182509.69053249815</v>
      </c>
      <c r="E34" s="10">
        <f t="shared" si="0"/>
        <v>337.24717039842318</v>
      </c>
      <c r="F34" s="10">
        <f t="shared" si="1"/>
        <v>0</v>
      </c>
      <c r="G34" s="9">
        <f>IF(AND(H33&lt;&gt;"", H33&gt;0.001), K$11, "")</f>
        <v>6744.9434079684634</v>
      </c>
      <c r="H34" s="10">
        <f>IF(AND(H33&lt;&gt;"", H33&gt;0.001), H33-B34, "")</f>
        <v>1084926.5580695388</v>
      </c>
    </row>
    <row r="35" spans="1:8" x14ac:dyDescent="0.2">
      <c r="A35" s="11">
        <f>IF(AND(H34&lt;&gt;"", H34&gt;0.001),IF(MOD(12,K$7)=0, EDATE(A34,K$13), A34+365/K$7), "")</f>
        <v>46722</v>
      </c>
      <c r="B35" s="9">
        <f>IF(AND(H34&lt;&gt;"", H34&gt;0.001), K$11-C35, "")</f>
        <v>1320.3106176207693</v>
      </c>
      <c r="C35" s="10">
        <f>IF(AND(H34&lt;&gt;"", H34&gt;0.001), $K$12*H34, "")</f>
        <v>5424.632790347694</v>
      </c>
      <c r="D35" s="10">
        <f>IF(AND(H34&lt;&gt;"", H34&gt;0.001), D34+C35, "")</f>
        <v>187934.32332284586</v>
      </c>
      <c r="E35" s="10">
        <f t="shared" si="0"/>
        <v>337.24717039842318</v>
      </c>
      <c r="F35" s="10">
        <f t="shared" si="1"/>
        <v>0</v>
      </c>
      <c r="G35" s="9">
        <f>IF(AND(H34&lt;&gt;"", H34&gt;0.001), K$11, "")</f>
        <v>6744.9434079684634</v>
      </c>
      <c r="H35" s="10">
        <f>IF(AND(H34&lt;&gt;"", H34&gt;0.001), H34-B35, "")</f>
        <v>1083606.247451918</v>
      </c>
    </row>
    <row r="36" spans="1:8" x14ac:dyDescent="0.2">
      <c r="A36" s="11">
        <f>IF(AND(H35&lt;&gt;"", H35&gt;0.001),IF(MOD(12,K$7)=0, EDATE(A35,K$13), A35+365/K$7), "")</f>
        <v>46753</v>
      </c>
      <c r="B36" s="9">
        <f>IF(AND(H35&lt;&gt;"", H35&gt;0.001), K$11-C36, "")</f>
        <v>1326.9121707088734</v>
      </c>
      <c r="C36" s="10">
        <f>IF(AND(H35&lt;&gt;"", H35&gt;0.001), $K$12*H35, "")</f>
        <v>5418.0312372595899</v>
      </c>
      <c r="D36" s="10">
        <f>IF(AND(H35&lt;&gt;"", H35&gt;0.001), D35+C36, "")</f>
        <v>193352.35456010545</v>
      </c>
      <c r="E36" s="10">
        <f t="shared" si="0"/>
        <v>337.24717039842318</v>
      </c>
      <c r="F36" s="10">
        <f t="shared" si="1"/>
        <v>0</v>
      </c>
      <c r="G36" s="9">
        <f>IF(AND(H35&lt;&gt;"", H35&gt;0.001), K$11, "")</f>
        <v>6744.9434079684634</v>
      </c>
      <c r="H36" s="10">
        <f>IF(AND(H35&lt;&gt;"", H35&gt;0.001), H35-B36, "")</f>
        <v>1082279.3352812091</v>
      </c>
    </row>
    <row r="37" spans="1:8" x14ac:dyDescent="0.2">
      <c r="A37" s="11">
        <f>IF(AND(H36&lt;&gt;"", H36&gt;0.001),IF(MOD(12,K$7)=0, EDATE(A36,K$13), A36+365/K$7), "")</f>
        <v>46784</v>
      </c>
      <c r="B37" s="9">
        <f>IF(AND(H36&lt;&gt;"", H36&gt;0.001), K$11-C37, "")</f>
        <v>1333.5467315624182</v>
      </c>
      <c r="C37" s="10">
        <f>IF(AND(H36&lt;&gt;"", H36&gt;0.001), $K$12*H36, "")</f>
        <v>5411.3966764060451</v>
      </c>
      <c r="D37" s="10">
        <f>IF(AND(H36&lt;&gt;"", H36&gt;0.001), D36+C37, "")</f>
        <v>198763.75123651148</v>
      </c>
      <c r="E37" s="10">
        <f t="shared" si="0"/>
        <v>337.24717039842318</v>
      </c>
      <c r="F37" s="10">
        <f t="shared" si="1"/>
        <v>0</v>
      </c>
      <c r="G37" s="9">
        <f>IF(AND(H36&lt;&gt;"", H36&gt;0.001), K$11, "")</f>
        <v>6744.9434079684634</v>
      </c>
      <c r="H37" s="10">
        <f>IF(AND(H36&lt;&gt;"", H36&gt;0.001), H36-B37, "")</f>
        <v>1080945.7885496467</v>
      </c>
    </row>
    <row r="38" spans="1:8" x14ac:dyDescent="0.2">
      <c r="A38" s="11">
        <f>IF(AND(H37&lt;&gt;"", H37&gt;0.001),IF(MOD(12,K$7)=0, EDATE(A37,K$13), A37+365/K$7), "")</f>
        <v>46813</v>
      </c>
      <c r="B38" s="9">
        <f>IF(AND(H37&lt;&gt;"", H37&gt;0.001), K$11-C38, "")</f>
        <v>1340.2144652202296</v>
      </c>
      <c r="C38" s="10">
        <f>IF(AND(H37&lt;&gt;"", H37&gt;0.001), $K$12*H37, "")</f>
        <v>5404.7289427482337</v>
      </c>
      <c r="D38" s="10">
        <f>IF(AND(H37&lt;&gt;"", H37&gt;0.001), D37+C38, "")</f>
        <v>204168.48017925973</v>
      </c>
      <c r="E38" s="10">
        <f t="shared" si="0"/>
        <v>337.24717039842318</v>
      </c>
      <c r="F38" s="10">
        <f t="shared" si="1"/>
        <v>0</v>
      </c>
      <c r="G38" s="9">
        <f>IF(AND(H37&lt;&gt;"", H37&gt;0.001), K$11, "")</f>
        <v>6744.9434079684634</v>
      </c>
      <c r="H38" s="10">
        <f>IF(AND(H37&lt;&gt;"", H37&gt;0.001), H37-B38, "")</f>
        <v>1079605.5740844265</v>
      </c>
    </row>
    <row r="39" spans="1:8" x14ac:dyDescent="0.2">
      <c r="A39" s="11">
        <f>IF(AND(H38&lt;&gt;"", H38&gt;0.001),IF(MOD(12,K$7)=0, EDATE(A38,K$13), A38+365/K$7), "")</f>
        <v>46844</v>
      </c>
      <c r="B39" s="9">
        <f>IF(AND(H38&lt;&gt;"", H38&gt;0.001), K$11-C39, "")</f>
        <v>1346.9155375463306</v>
      </c>
      <c r="C39" s="10">
        <f>IF(AND(H38&lt;&gt;"", H38&gt;0.001), $K$12*H38, "")</f>
        <v>5398.0278704221328</v>
      </c>
      <c r="D39" s="10">
        <f>IF(AND(H38&lt;&gt;"", H38&gt;0.001), D38+C39, "")</f>
        <v>209566.50804968187</v>
      </c>
      <c r="E39" s="10">
        <f t="shared" si="0"/>
        <v>337.24717039842318</v>
      </c>
      <c r="F39" s="10">
        <f t="shared" si="1"/>
        <v>0</v>
      </c>
      <c r="G39" s="9">
        <f>IF(AND(H38&lt;&gt;"", H38&gt;0.001), K$11, "")</f>
        <v>6744.9434079684634</v>
      </c>
      <c r="H39" s="10">
        <f>IF(AND(H38&lt;&gt;"", H38&gt;0.001), H38-B39, "")</f>
        <v>1078258.6585468801</v>
      </c>
    </row>
    <row r="40" spans="1:8" x14ac:dyDescent="0.2">
      <c r="A40" s="11">
        <f>IF(AND(H39&lt;&gt;"", H39&gt;0.001),IF(MOD(12,K$7)=0, EDATE(A39,K$13), A39+365/K$7), "")</f>
        <v>46874</v>
      </c>
      <c r="B40" s="9">
        <f>IF(AND(H39&lt;&gt;"", H39&gt;0.001), K$11-C40, "")</f>
        <v>1353.6501152340625</v>
      </c>
      <c r="C40" s="10">
        <f>IF(AND(H39&lt;&gt;"", H39&gt;0.001), $K$12*H39, "")</f>
        <v>5391.2932927344009</v>
      </c>
      <c r="D40" s="10">
        <f>IF(AND(H39&lt;&gt;"", H39&gt;0.001), D39+C40, "")</f>
        <v>214957.80134241626</v>
      </c>
      <c r="E40" s="10">
        <f t="shared" si="0"/>
        <v>337.24717039842318</v>
      </c>
      <c r="F40" s="10">
        <f t="shared" si="1"/>
        <v>0</v>
      </c>
      <c r="G40" s="9">
        <f>IF(AND(H39&lt;&gt;"", H39&gt;0.001), K$11, "")</f>
        <v>6744.9434079684634</v>
      </c>
      <c r="H40" s="10">
        <f>IF(AND(H39&lt;&gt;"", H39&gt;0.001), H39-B40, "")</f>
        <v>1076905.008431646</v>
      </c>
    </row>
    <row r="41" spans="1:8" x14ac:dyDescent="0.2">
      <c r="A41" s="11">
        <f>IF(AND(H40&lt;&gt;"", H40&gt;0.001),IF(MOD(12,K$7)=0, EDATE(A40,K$13), A40+365/K$7), "")</f>
        <v>46905</v>
      </c>
      <c r="B41" s="9">
        <f>IF(AND(H40&lt;&gt;"", H40&gt;0.001), K$11-C41, "")</f>
        <v>1360.4183658102329</v>
      </c>
      <c r="C41" s="10">
        <f>IF(AND(H40&lt;&gt;"", H40&gt;0.001), $K$12*H40, "")</f>
        <v>5384.5250421582305</v>
      </c>
      <c r="D41" s="10">
        <f>IF(AND(H40&lt;&gt;"", H40&gt;0.001), D40+C41, "")</f>
        <v>220342.3263845745</v>
      </c>
      <c r="E41" s="10">
        <f t="shared" si="0"/>
        <v>337.24717039842318</v>
      </c>
      <c r="F41" s="10">
        <f t="shared" si="1"/>
        <v>0</v>
      </c>
      <c r="G41" s="9">
        <f>IF(AND(H40&lt;&gt;"", H40&gt;0.001), K$11, "")</f>
        <v>6744.9434079684634</v>
      </c>
      <c r="H41" s="10">
        <f>IF(AND(H40&lt;&gt;"", H40&gt;0.001), H40-B41, "")</f>
        <v>1075544.5900658357</v>
      </c>
    </row>
    <row r="42" spans="1:8" x14ac:dyDescent="0.2">
      <c r="A42" s="11">
        <f>IF(AND(H41&lt;&gt;"", H41&gt;0.001),IF(MOD(12,K$7)=0, EDATE(A41,K$13), A41+365/K$7), "")</f>
        <v>46935</v>
      </c>
      <c r="B42" s="9">
        <f>IF(AND(H41&lt;&gt;"", H41&gt;0.001), K$11-C42, "")</f>
        <v>1367.2204576392842</v>
      </c>
      <c r="C42" s="10">
        <f>IF(AND(H41&lt;&gt;"", H41&gt;0.001), $K$12*H41, "")</f>
        <v>5377.7229503291792</v>
      </c>
      <c r="D42" s="10">
        <f>IF(AND(H41&lt;&gt;"", H41&gt;0.001), D41+C42, "")</f>
        <v>225720.04933490368</v>
      </c>
      <c r="E42" s="10">
        <f t="shared" si="0"/>
        <v>337.24717039842318</v>
      </c>
      <c r="F42" s="10">
        <f t="shared" si="1"/>
        <v>0</v>
      </c>
      <c r="G42" s="9">
        <f>IF(AND(H41&lt;&gt;"", H41&gt;0.001), K$11, "")</f>
        <v>6744.9434079684634</v>
      </c>
      <c r="H42" s="10">
        <f>IF(AND(H41&lt;&gt;"", H41&gt;0.001), H41-B42, "")</f>
        <v>1074177.3696081964</v>
      </c>
    </row>
    <row r="43" spans="1:8" x14ac:dyDescent="0.2">
      <c r="A43" s="11">
        <f>IF(AND(H42&lt;&gt;"", H42&gt;0.001),IF(MOD(12,K$7)=0, EDATE(A42,K$13), A42+365/K$7), "")</f>
        <v>46966</v>
      </c>
      <c r="B43" s="9">
        <f>IF(AND(H42&lt;&gt;"", H42&gt;0.001), K$11-C43, "")</f>
        <v>1374.0565599274814</v>
      </c>
      <c r="C43" s="10">
        <f>IF(AND(H42&lt;&gt;"", H42&gt;0.001), $K$12*H42, "")</f>
        <v>5370.8868480409819</v>
      </c>
      <c r="D43" s="10">
        <f>IF(AND(H42&lt;&gt;"", H42&gt;0.001), D42+C43, "")</f>
        <v>231090.93618294466</v>
      </c>
      <c r="E43" s="10">
        <f t="shared" si="0"/>
        <v>337.24717039842318</v>
      </c>
      <c r="F43" s="10">
        <f t="shared" si="1"/>
        <v>0</v>
      </c>
      <c r="G43" s="9">
        <f>IF(AND(H42&lt;&gt;"", H42&gt;0.001), K$11, "")</f>
        <v>6744.9434079684634</v>
      </c>
      <c r="H43" s="10">
        <f>IF(AND(H42&lt;&gt;"", H42&gt;0.001), H42-B43, "")</f>
        <v>1072803.3130482689</v>
      </c>
    </row>
    <row r="44" spans="1:8" x14ac:dyDescent="0.2">
      <c r="A44" s="11">
        <f>IF(AND(H43&lt;&gt;"", H43&gt;0.001),IF(MOD(12,K$7)=0, EDATE(A43,K$13), A43+365/K$7), "")</f>
        <v>46997</v>
      </c>
      <c r="B44" s="9">
        <f>IF(AND(H43&lt;&gt;"", H43&gt;0.001), K$11-C44, "")</f>
        <v>1380.926842727119</v>
      </c>
      <c r="C44" s="10">
        <f>IF(AND(H43&lt;&gt;"", H43&gt;0.001), $K$12*H43, "")</f>
        <v>5364.0165652413443</v>
      </c>
      <c r="D44" s="10">
        <f>IF(AND(H43&lt;&gt;"", H43&gt;0.001), D43+C44, "")</f>
        <v>236454.95274818601</v>
      </c>
      <c r="E44" s="10">
        <f t="shared" si="0"/>
        <v>337.24717039842318</v>
      </c>
      <c r="F44" s="10">
        <f t="shared" si="1"/>
        <v>0</v>
      </c>
      <c r="G44" s="9">
        <f>IF(AND(H43&lt;&gt;"", H43&gt;0.001), K$11, "")</f>
        <v>6744.9434079684634</v>
      </c>
      <c r="H44" s="10">
        <f>IF(AND(H43&lt;&gt;"", H43&gt;0.001), H43-B44, "")</f>
        <v>1071422.3862055417</v>
      </c>
    </row>
    <row r="45" spans="1:8" x14ac:dyDescent="0.2">
      <c r="A45" s="11">
        <f>IF(AND(H44&lt;&gt;"", H44&gt;0.001),IF(MOD(12,K$7)=0, EDATE(A44,K$13), A44+365/K$7), "")</f>
        <v>47027</v>
      </c>
      <c r="B45" s="9">
        <f>IF(AND(H44&lt;&gt;"", H44&gt;0.001), K$11-C45, "")</f>
        <v>1387.8314769407552</v>
      </c>
      <c r="C45" s="10">
        <f>IF(AND(H44&lt;&gt;"", H44&gt;0.001), $K$12*H44, "")</f>
        <v>5357.1119310277081</v>
      </c>
      <c r="D45" s="10">
        <f>IF(AND(H44&lt;&gt;"", H44&gt;0.001), D44+C45, "")</f>
        <v>241812.06467921371</v>
      </c>
      <c r="E45" s="10">
        <f t="shared" si="0"/>
        <v>337.24717039842318</v>
      </c>
      <c r="F45" s="10">
        <f t="shared" si="1"/>
        <v>0</v>
      </c>
      <c r="G45" s="9">
        <f>IF(AND(H44&lt;&gt;"", H44&gt;0.001), K$11, "")</f>
        <v>6744.9434079684634</v>
      </c>
      <c r="H45" s="10">
        <f>IF(AND(H44&lt;&gt;"", H44&gt;0.001), H44-B45, "")</f>
        <v>1070034.5547286009</v>
      </c>
    </row>
    <row r="46" spans="1:8" x14ac:dyDescent="0.2">
      <c r="A46" s="11">
        <f>IF(AND(H45&lt;&gt;"", H45&gt;0.001),IF(MOD(12,K$7)=0, EDATE(A45,K$13), A45+365/K$7), "")</f>
        <v>47058</v>
      </c>
      <c r="B46" s="9">
        <f>IF(AND(H45&lt;&gt;"", H45&gt;0.001), K$11-C46, "")</f>
        <v>1394.7706343254586</v>
      </c>
      <c r="C46" s="10">
        <f>IF(AND(H45&lt;&gt;"", H45&gt;0.001), $K$12*H45, "")</f>
        <v>5350.1727736430048</v>
      </c>
      <c r="D46" s="10">
        <f>IF(AND(H45&lt;&gt;"", H45&gt;0.001), D45+C46, "")</f>
        <v>247162.23745285673</v>
      </c>
      <c r="E46" s="10">
        <f t="shared" si="0"/>
        <v>337.24717039842318</v>
      </c>
      <c r="F46" s="10">
        <f t="shared" si="1"/>
        <v>0</v>
      </c>
      <c r="G46" s="9">
        <f>IF(AND(H45&lt;&gt;"", H45&gt;0.001), K$11, "")</f>
        <v>6744.9434079684634</v>
      </c>
      <c r="H46" s="10">
        <f>IF(AND(H45&lt;&gt;"", H45&gt;0.001), H45-B46, "")</f>
        <v>1068639.7840942754</v>
      </c>
    </row>
    <row r="47" spans="1:8" x14ac:dyDescent="0.2">
      <c r="A47" s="11">
        <f>IF(AND(H46&lt;&gt;"", H46&gt;0.001),IF(MOD(12,K$7)=0, EDATE(A46,K$13), A46+365/K$7), "")</f>
        <v>47088</v>
      </c>
      <c r="B47" s="9">
        <f>IF(AND(H46&lt;&gt;"", H46&gt;0.001), K$11-C47, "")</f>
        <v>1401.7444874970861</v>
      </c>
      <c r="C47" s="10">
        <f>IF(AND(H46&lt;&gt;"", H46&gt;0.001), $K$12*H46, "")</f>
        <v>5343.1989204713773</v>
      </c>
      <c r="D47" s="10">
        <f>IF(AND(H46&lt;&gt;"", H46&gt;0.001), D46+C47, "")</f>
        <v>252505.43637332812</v>
      </c>
      <c r="E47" s="10">
        <f t="shared" si="0"/>
        <v>337.24717039842318</v>
      </c>
      <c r="F47" s="10">
        <f t="shared" si="1"/>
        <v>0</v>
      </c>
      <c r="G47" s="9">
        <f>IF(AND(H46&lt;&gt;"", H46&gt;0.001), K$11, "")</f>
        <v>6744.9434079684634</v>
      </c>
      <c r="H47" s="10">
        <f>IF(AND(H46&lt;&gt;"", H46&gt;0.001), H46-B47, "")</f>
        <v>1067238.0396067784</v>
      </c>
    </row>
    <row r="48" spans="1:8" x14ac:dyDescent="0.2">
      <c r="A48" s="11">
        <f>IF(AND(H47&lt;&gt;"", H47&gt;0.001),IF(MOD(12,K$7)=0, EDATE(A47,K$13), A47+365/K$7), "")</f>
        <v>47119</v>
      </c>
      <c r="B48" s="9">
        <f>IF(AND(H47&lt;&gt;"", H47&gt;0.001), K$11-C48, "")</f>
        <v>1408.7532099345708</v>
      </c>
      <c r="C48" s="10">
        <f>IF(AND(H47&lt;&gt;"", H47&gt;0.001), $K$12*H47, "")</f>
        <v>5336.1901980338926</v>
      </c>
      <c r="D48" s="10">
        <f>IF(AND(H47&lt;&gt;"", H47&gt;0.001), D47+C48, "")</f>
        <v>257841.62657136202</v>
      </c>
      <c r="E48" s="10">
        <f t="shared" si="0"/>
        <v>337.24717039842318</v>
      </c>
      <c r="F48" s="10">
        <f t="shared" si="1"/>
        <v>0</v>
      </c>
      <c r="G48" s="9">
        <f>IF(AND(H47&lt;&gt;"", H47&gt;0.001), K$11, "")</f>
        <v>6744.9434079684634</v>
      </c>
      <c r="H48" s="10">
        <f>IF(AND(H47&lt;&gt;"", H47&gt;0.001), H47-B48, "")</f>
        <v>1065829.2863968438</v>
      </c>
    </row>
    <row r="49" spans="1:8" x14ac:dyDescent="0.2">
      <c r="A49" s="11">
        <f>IF(AND(H48&lt;&gt;"", H48&gt;0.001),IF(MOD(12,K$7)=0, EDATE(A48,K$13), A48+365/K$7), "")</f>
        <v>47150</v>
      </c>
      <c r="B49" s="9">
        <f>IF(AND(H48&lt;&gt;"", H48&gt;0.001), K$11-C49, "")</f>
        <v>1415.7969759842445</v>
      </c>
      <c r="C49" s="10">
        <f>IF(AND(H48&lt;&gt;"", H48&gt;0.001), $K$12*H48, "")</f>
        <v>5329.1464319842189</v>
      </c>
      <c r="D49" s="10">
        <f>IF(AND(H48&lt;&gt;"", H48&gt;0.001), D48+C49, "")</f>
        <v>263170.77300334623</v>
      </c>
      <c r="E49" s="10">
        <f t="shared" si="0"/>
        <v>337.24717039842318</v>
      </c>
      <c r="F49" s="10">
        <f t="shared" si="1"/>
        <v>0</v>
      </c>
      <c r="G49" s="9">
        <f>IF(AND(H48&lt;&gt;"", H48&gt;0.001), K$11, "")</f>
        <v>6744.9434079684634</v>
      </c>
      <c r="H49" s="10">
        <f>IF(AND(H48&lt;&gt;"", H48&gt;0.001), H48-B49, "")</f>
        <v>1064413.4894208596</v>
      </c>
    </row>
    <row r="50" spans="1:8" x14ac:dyDescent="0.2">
      <c r="A50" s="11">
        <f>IF(AND(H49&lt;&gt;"", H49&gt;0.001),IF(MOD(12,K$7)=0, EDATE(A49,K$13), A49+365/K$7), "")</f>
        <v>47178</v>
      </c>
      <c r="B50" s="9">
        <f>IF(AND(H49&lt;&gt;"", H49&gt;0.001), K$11-C50, "")</f>
        <v>1422.8759608641649</v>
      </c>
      <c r="C50" s="10">
        <f>IF(AND(H49&lt;&gt;"", H49&gt;0.001), $K$12*H49, "")</f>
        <v>5322.0674471042985</v>
      </c>
      <c r="D50" s="10">
        <f>IF(AND(H49&lt;&gt;"", H49&gt;0.001), D49+C50, "")</f>
        <v>268492.84045045055</v>
      </c>
      <c r="E50" s="10">
        <f t="shared" si="0"/>
        <v>337.24717039842318</v>
      </c>
      <c r="F50" s="10">
        <f t="shared" si="1"/>
        <v>0</v>
      </c>
      <c r="G50" s="9">
        <f>IF(AND(H49&lt;&gt;"", H49&gt;0.001), K$11, "")</f>
        <v>6744.9434079684634</v>
      </c>
      <c r="H50" s="10">
        <f>IF(AND(H49&lt;&gt;"", H49&gt;0.001), H49-B50, "")</f>
        <v>1062990.6134599955</v>
      </c>
    </row>
    <row r="51" spans="1:8" x14ac:dyDescent="0.2">
      <c r="A51" s="11">
        <f>IF(AND(H50&lt;&gt;"", H50&gt;0.001),IF(MOD(12,K$7)=0, EDATE(A50,K$13), A50+365/K$7), "")</f>
        <v>47209</v>
      </c>
      <c r="B51" s="9">
        <f>IF(AND(H50&lt;&gt;"", H50&gt;0.001), K$11-C51, "")</f>
        <v>1429.9903406684862</v>
      </c>
      <c r="C51" s="10">
        <f>IF(AND(H50&lt;&gt;"", H50&gt;0.001), $K$12*H50, "")</f>
        <v>5314.9530672999772</v>
      </c>
      <c r="D51" s="10">
        <f>IF(AND(H50&lt;&gt;"", H50&gt;0.001), D50+C51, "")</f>
        <v>273807.79351775051</v>
      </c>
      <c r="E51" s="10">
        <f t="shared" si="0"/>
        <v>337.24717039842318</v>
      </c>
      <c r="F51" s="10">
        <f t="shared" si="1"/>
        <v>0</v>
      </c>
      <c r="G51" s="9">
        <f>IF(AND(H50&lt;&gt;"", H50&gt;0.001), K$11, "")</f>
        <v>6744.9434079684634</v>
      </c>
      <c r="H51" s="10">
        <f>IF(AND(H50&lt;&gt;"", H50&gt;0.001), H50-B51, "")</f>
        <v>1061560.623119327</v>
      </c>
    </row>
    <row r="52" spans="1:8" x14ac:dyDescent="0.2">
      <c r="A52" s="11">
        <f>IF(AND(H51&lt;&gt;"", H51&gt;0.001),IF(MOD(12,K$7)=0, EDATE(A51,K$13), A51+365/K$7), "")</f>
        <v>47239</v>
      </c>
      <c r="B52" s="9">
        <f>IF(AND(H51&lt;&gt;"", H51&gt;0.001), K$11-C52, "")</f>
        <v>1437.1402923718279</v>
      </c>
      <c r="C52" s="10">
        <f>IF(AND(H51&lt;&gt;"", H51&gt;0.001), $K$12*H51, "")</f>
        <v>5307.8031155966355</v>
      </c>
      <c r="D52" s="10">
        <f>IF(AND(H51&lt;&gt;"", H51&gt;0.001), D51+C52, "")</f>
        <v>279115.59663334716</v>
      </c>
      <c r="E52" s="10">
        <f t="shared" si="0"/>
        <v>337.24717039842318</v>
      </c>
      <c r="F52" s="10">
        <f t="shared" si="1"/>
        <v>0</v>
      </c>
      <c r="G52" s="9">
        <f>IF(AND(H51&lt;&gt;"", H51&gt;0.001), K$11, "")</f>
        <v>6744.9434079684634</v>
      </c>
      <c r="H52" s="10">
        <f>IF(AND(H51&lt;&gt;"", H51&gt;0.001), H51-B52, "")</f>
        <v>1060123.4828269552</v>
      </c>
    </row>
    <row r="53" spans="1:8" x14ac:dyDescent="0.2">
      <c r="A53" s="11">
        <f>IF(AND(H52&lt;&gt;"", H52&gt;0.001),IF(MOD(12,K$7)=0, EDATE(A52,K$13), A52+365/K$7), "")</f>
        <v>47270</v>
      </c>
      <c r="B53" s="9">
        <f>IF(AND(H52&lt;&gt;"", H52&gt;0.001), K$11-C53, "")</f>
        <v>1444.3259938336878</v>
      </c>
      <c r="C53" s="10">
        <f>IF(AND(H52&lt;&gt;"", H52&gt;0.001), $K$12*H52, "")</f>
        <v>5300.6174141347756</v>
      </c>
      <c r="D53" s="10">
        <f>IF(AND(H52&lt;&gt;"", H52&gt;0.001), D52+C53, "")</f>
        <v>284416.21404748195</v>
      </c>
      <c r="E53" s="10">
        <f t="shared" si="0"/>
        <v>337.24717039842318</v>
      </c>
      <c r="F53" s="10">
        <f t="shared" si="1"/>
        <v>0</v>
      </c>
      <c r="G53" s="9">
        <f>IF(AND(H52&lt;&gt;"", H52&gt;0.001), K$11, "")</f>
        <v>6744.9434079684634</v>
      </c>
      <c r="H53" s="10">
        <f>IF(AND(H52&lt;&gt;"", H52&gt;0.001), H52-B53, "")</f>
        <v>1058679.1568331216</v>
      </c>
    </row>
    <row r="54" spans="1:8" x14ac:dyDescent="0.2">
      <c r="A54" s="11">
        <f>IF(AND(H53&lt;&gt;"", H53&gt;0.001),IF(MOD(12,K$7)=0, EDATE(A53,K$13), A53+365/K$7), "")</f>
        <v>47300</v>
      </c>
      <c r="B54" s="9">
        <f>IF(AND(H53&lt;&gt;"", H53&gt;0.001), K$11-C54, "")</f>
        <v>1451.5476238028559</v>
      </c>
      <c r="C54" s="10">
        <f>IF(AND(H53&lt;&gt;"", H53&gt;0.001), $K$12*H53, "")</f>
        <v>5293.3957841656074</v>
      </c>
      <c r="D54" s="10">
        <f>IF(AND(H53&lt;&gt;"", H53&gt;0.001), D53+C54, "")</f>
        <v>289709.60983164754</v>
      </c>
      <c r="E54" s="10">
        <f t="shared" si="0"/>
        <v>337.24717039842318</v>
      </c>
      <c r="F54" s="10">
        <f t="shared" si="1"/>
        <v>0</v>
      </c>
      <c r="G54" s="9">
        <f>IF(AND(H53&lt;&gt;"", H53&gt;0.001), K$11, "")</f>
        <v>6744.9434079684634</v>
      </c>
      <c r="H54" s="10">
        <f>IF(AND(H53&lt;&gt;"", H53&gt;0.001), H53-B54, "")</f>
        <v>1057227.6092093186</v>
      </c>
    </row>
    <row r="55" spans="1:8" x14ac:dyDescent="0.2">
      <c r="A55" s="11">
        <f>IF(AND(H54&lt;&gt;"", H54&gt;0.001),IF(MOD(12,K$7)=0, EDATE(A54,K$13), A54+365/K$7), "")</f>
        <v>47331</v>
      </c>
      <c r="B55" s="9">
        <f>IF(AND(H54&lt;&gt;"", H54&gt;0.001), K$11-C55, "")</f>
        <v>1458.8053619218699</v>
      </c>
      <c r="C55" s="10">
        <f>IF(AND(H54&lt;&gt;"", H54&gt;0.001), $K$12*H54, "")</f>
        <v>5286.1380460465934</v>
      </c>
      <c r="D55" s="10">
        <f>IF(AND(H54&lt;&gt;"", H54&gt;0.001), D54+C55, "")</f>
        <v>294995.74787769414</v>
      </c>
      <c r="E55" s="10">
        <f t="shared" si="0"/>
        <v>337.24717039842318</v>
      </c>
      <c r="F55" s="10">
        <f t="shared" si="1"/>
        <v>0</v>
      </c>
      <c r="G55" s="9">
        <f>IF(AND(H54&lt;&gt;"", H54&gt;0.001), K$11, "")</f>
        <v>6744.9434079684634</v>
      </c>
      <c r="H55" s="10">
        <f>IF(AND(H54&lt;&gt;"", H54&gt;0.001), H54-B55, "")</f>
        <v>1055768.8038473967</v>
      </c>
    </row>
    <row r="56" spans="1:8" x14ac:dyDescent="0.2">
      <c r="A56" s="11">
        <f>IF(AND(H55&lt;&gt;"", H55&gt;0.001),IF(MOD(12,K$7)=0, EDATE(A55,K$13), A55+365/K$7), "")</f>
        <v>47362</v>
      </c>
      <c r="B56" s="9">
        <f>IF(AND(H55&lt;&gt;"", H55&gt;0.001), K$11-C56, "")</f>
        <v>1466.0993887314798</v>
      </c>
      <c r="C56" s="10">
        <f>IF(AND(H55&lt;&gt;"", H55&gt;0.001), $K$12*H55, "")</f>
        <v>5278.8440192369835</v>
      </c>
      <c r="D56" s="10">
        <f>IF(AND(H55&lt;&gt;"", H55&gt;0.001), D55+C56, "")</f>
        <v>300274.59189693112</v>
      </c>
      <c r="E56" s="10">
        <f t="shared" si="0"/>
        <v>337.24717039842318</v>
      </c>
      <c r="F56" s="10">
        <f t="shared" si="1"/>
        <v>0</v>
      </c>
      <c r="G56" s="9">
        <f>IF(AND(H55&lt;&gt;"", H55&gt;0.001), K$11, "")</f>
        <v>6744.9434079684634</v>
      </c>
      <c r="H56" s="10">
        <f>IF(AND(H55&lt;&gt;"", H55&gt;0.001), H55-B56, "")</f>
        <v>1054302.7044586653</v>
      </c>
    </row>
    <row r="57" spans="1:8" x14ac:dyDescent="0.2">
      <c r="A57" s="11">
        <f>IF(AND(H56&lt;&gt;"", H56&gt;0.001),IF(MOD(12,K$7)=0, EDATE(A56,K$13), A56+365/K$7), "")</f>
        <v>47392</v>
      </c>
      <c r="B57" s="9">
        <f>IF(AND(H56&lt;&gt;"", H56&gt;0.001), K$11-C57, "")</f>
        <v>1473.4298856751366</v>
      </c>
      <c r="C57" s="10">
        <f>IF(AND(H56&lt;&gt;"", H56&gt;0.001), $K$12*H56, "")</f>
        <v>5271.5135222933268</v>
      </c>
      <c r="D57" s="10">
        <f>IF(AND(H56&lt;&gt;"", H56&gt;0.001), D56+C57, "")</f>
        <v>305546.10541922442</v>
      </c>
      <c r="E57" s="10">
        <f t="shared" si="0"/>
        <v>337.24717039842318</v>
      </c>
      <c r="F57" s="10">
        <f t="shared" si="1"/>
        <v>0</v>
      </c>
      <c r="G57" s="9">
        <f>IF(AND(H56&lt;&gt;"", H56&gt;0.001), K$11, "")</f>
        <v>6744.9434079684634</v>
      </c>
      <c r="H57" s="10">
        <f>IF(AND(H56&lt;&gt;"", H56&gt;0.001), H56-B57, "")</f>
        <v>1052829.2745729901</v>
      </c>
    </row>
    <row r="58" spans="1:8" x14ac:dyDescent="0.2">
      <c r="A58" s="11">
        <f>IF(AND(H57&lt;&gt;"", H57&gt;0.001),IF(MOD(12,K$7)=0, EDATE(A57,K$13), A57+365/K$7), "")</f>
        <v>47423</v>
      </c>
      <c r="B58" s="9">
        <f>IF(AND(H57&lt;&gt;"", H57&gt;0.001), K$11-C58, "")</f>
        <v>1480.7970351035128</v>
      </c>
      <c r="C58" s="10">
        <f>IF(AND(H57&lt;&gt;"", H57&gt;0.001), $K$12*H57, "")</f>
        <v>5264.1463728649505</v>
      </c>
      <c r="D58" s="10">
        <f>IF(AND(H57&lt;&gt;"", H57&gt;0.001), D57+C58, "")</f>
        <v>310810.25179208937</v>
      </c>
      <c r="E58" s="10">
        <f t="shared" si="0"/>
        <v>337.24717039842318</v>
      </c>
      <c r="F58" s="10">
        <f t="shared" si="1"/>
        <v>0</v>
      </c>
      <c r="G58" s="9">
        <f>IF(AND(H57&lt;&gt;"", H57&gt;0.001), K$11, "")</f>
        <v>6744.9434079684634</v>
      </c>
      <c r="H58" s="10">
        <f>IF(AND(H57&lt;&gt;"", H57&gt;0.001), H57-B58, "")</f>
        <v>1051348.4775378867</v>
      </c>
    </row>
    <row r="59" spans="1:8" x14ac:dyDescent="0.2">
      <c r="A59" s="11">
        <f>IF(AND(H58&lt;&gt;"", H58&gt;0.001),IF(MOD(12,K$7)=0, EDATE(A58,K$13), A58+365/K$7), "")</f>
        <v>47453</v>
      </c>
      <c r="B59" s="9">
        <f>IF(AND(H58&lt;&gt;"", H58&gt;0.001), K$11-C59, "")</f>
        <v>1488.2010202790298</v>
      </c>
      <c r="C59" s="10">
        <f>IF(AND(H58&lt;&gt;"", H58&gt;0.001), $K$12*H58, "")</f>
        <v>5256.7423876894336</v>
      </c>
      <c r="D59" s="10">
        <f>IF(AND(H58&lt;&gt;"", H58&gt;0.001), D58+C59, "")</f>
        <v>316066.99417977879</v>
      </c>
      <c r="E59" s="10">
        <f t="shared" si="0"/>
        <v>337.24717039842318</v>
      </c>
      <c r="F59" s="10">
        <f t="shared" si="1"/>
        <v>0</v>
      </c>
      <c r="G59" s="9">
        <f>IF(AND(H58&lt;&gt;"", H58&gt;0.001), K$11, "")</f>
        <v>6744.9434079684634</v>
      </c>
      <c r="H59" s="10">
        <f>IF(AND(H58&lt;&gt;"", H58&gt;0.001), H58-B59, "")</f>
        <v>1049860.2765176077</v>
      </c>
    </row>
    <row r="60" spans="1:8" x14ac:dyDescent="0.2">
      <c r="A60" s="11">
        <f>IF(AND(H59&lt;&gt;"", H59&gt;0.001),IF(MOD(12,K$7)=0, EDATE(A59,K$13), A59+365/K$7), "")</f>
        <v>47484</v>
      </c>
      <c r="B60" s="9">
        <f>IF(AND(H59&lt;&gt;"", H59&gt;0.001), K$11-C60, "")</f>
        <v>1495.6420253804245</v>
      </c>
      <c r="C60" s="10">
        <f>IF(AND(H59&lt;&gt;"", H59&gt;0.001), $K$12*H59, "")</f>
        <v>5249.3013825880389</v>
      </c>
      <c r="D60" s="10">
        <f>IF(AND(H59&lt;&gt;"", H59&gt;0.001), D59+C60, "")</f>
        <v>321316.29556236684</v>
      </c>
      <c r="E60" s="10">
        <f t="shared" si="0"/>
        <v>337.24717039842318</v>
      </c>
      <c r="F60" s="10">
        <f t="shared" si="1"/>
        <v>0</v>
      </c>
      <c r="G60" s="9">
        <f>IF(AND(H59&lt;&gt;"", H59&gt;0.001), K$11, "")</f>
        <v>6744.9434079684634</v>
      </c>
      <c r="H60" s="10">
        <f>IF(AND(H59&lt;&gt;"", H59&gt;0.001), H59-B60, "")</f>
        <v>1048364.6344922273</v>
      </c>
    </row>
    <row r="61" spans="1:8" x14ac:dyDescent="0.2">
      <c r="A61" s="11">
        <f>IF(AND(H60&lt;&gt;"", H60&gt;0.001),IF(MOD(12,K$7)=0, EDATE(A60,K$13), A60+365/K$7), "")</f>
        <v>47515</v>
      </c>
      <c r="B61" s="9">
        <f>IF(AND(H60&lt;&gt;"", H60&gt;0.001), K$11-C61, "")</f>
        <v>1503.1202355073265</v>
      </c>
      <c r="C61" s="10">
        <f>IF(AND(H60&lt;&gt;"", H60&gt;0.001), $K$12*H60, "")</f>
        <v>5241.8231724611369</v>
      </c>
      <c r="D61" s="10">
        <f>IF(AND(H60&lt;&gt;"", H60&gt;0.001), D60+C61, "")</f>
        <v>326558.11873482796</v>
      </c>
      <c r="E61" s="10">
        <f t="shared" si="0"/>
        <v>337.24717039842318</v>
      </c>
      <c r="F61" s="10">
        <f t="shared" si="1"/>
        <v>0</v>
      </c>
      <c r="G61" s="9">
        <f>IF(AND(H60&lt;&gt;"", H60&gt;0.001), K$11, "")</f>
        <v>6744.9434079684634</v>
      </c>
      <c r="H61" s="10">
        <f>IF(AND(H60&lt;&gt;"", H60&gt;0.001), H60-B61, "")</f>
        <v>1046861.51425672</v>
      </c>
    </row>
    <row r="62" spans="1:8" x14ac:dyDescent="0.2">
      <c r="A62" s="11">
        <f>IF(AND(H61&lt;&gt;"", H61&gt;0.001),IF(MOD(12,K$7)=0, EDATE(A61,K$13), A61+365/K$7), "")</f>
        <v>47543</v>
      </c>
      <c r="B62" s="9">
        <f>IF(AND(H61&lt;&gt;"", H61&gt;0.001), K$11-C62, "")</f>
        <v>1510.6358366848635</v>
      </c>
      <c r="C62" s="10">
        <f>IF(AND(H61&lt;&gt;"", H61&gt;0.001), $K$12*H61, "")</f>
        <v>5234.3075712835998</v>
      </c>
      <c r="D62" s="10">
        <f>IF(AND(H61&lt;&gt;"", H61&gt;0.001), D61+C62, "")</f>
        <v>331792.42630611156</v>
      </c>
      <c r="E62" s="10">
        <f t="shared" si="0"/>
        <v>337.24717039842318</v>
      </c>
      <c r="F62" s="10">
        <f t="shared" si="1"/>
        <v>0</v>
      </c>
      <c r="G62" s="9">
        <f>IF(AND(H61&lt;&gt;"", H61&gt;0.001), K$11, "")</f>
        <v>6744.9434079684634</v>
      </c>
      <c r="H62" s="10">
        <f>IF(AND(H61&lt;&gt;"", H61&gt;0.001), H61-B62, "")</f>
        <v>1045350.8784200351</v>
      </c>
    </row>
    <row r="63" spans="1:8" x14ac:dyDescent="0.2">
      <c r="A63" s="11">
        <f>IF(AND(H62&lt;&gt;"", H62&gt;0.001),IF(MOD(12,K$7)=0, EDATE(A62,K$13), A62+365/K$7), "")</f>
        <v>47574</v>
      </c>
      <c r="B63" s="9">
        <f>IF(AND(H62&lt;&gt;"", H62&gt;0.001), K$11-C63, "")</f>
        <v>1518.1890158682872</v>
      </c>
      <c r="C63" s="10">
        <f>IF(AND(H62&lt;&gt;"", H62&gt;0.001), $K$12*H62, "")</f>
        <v>5226.7543921001761</v>
      </c>
      <c r="D63" s="10">
        <f>IF(AND(H62&lt;&gt;"", H62&gt;0.001), D62+C63, "")</f>
        <v>337019.18069821171</v>
      </c>
      <c r="E63" s="10">
        <f t="shared" si="0"/>
        <v>337.24717039842318</v>
      </c>
      <c r="F63" s="10">
        <f t="shared" si="1"/>
        <v>0</v>
      </c>
      <c r="G63" s="9">
        <f>IF(AND(H62&lt;&gt;"", H62&gt;0.001), K$11, "")</f>
        <v>6744.9434079684634</v>
      </c>
      <c r="H63" s="10">
        <f>IF(AND(H62&lt;&gt;"", H62&gt;0.001), H62-B63, "")</f>
        <v>1043832.6894041669</v>
      </c>
    </row>
    <row r="64" spans="1:8" x14ac:dyDescent="0.2">
      <c r="A64" s="11">
        <f>IF(AND(H63&lt;&gt;"", H63&gt;0.001),IF(MOD(12,K$7)=0, EDATE(A63,K$13), A63+365/K$7), "")</f>
        <v>47604</v>
      </c>
      <c r="B64" s="9">
        <f>IF(AND(H63&lt;&gt;"", H63&gt;0.001), K$11-C64, "")</f>
        <v>1525.7799609476288</v>
      </c>
      <c r="C64" s="10">
        <f>IF(AND(H63&lt;&gt;"", H63&gt;0.001), $K$12*H63, "")</f>
        <v>5219.1634470208346</v>
      </c>
      <c r="D64" s="10">
        <f>IF(AND(H63&lt;&gt;"", H63&gt;0.001), D63+C64, "")</f>
        <v>342238.34414523252</v>
      </c>
      <c r="E64" s="10">
        <f t="shared" si="0"/>
        <v>337.24717039842318</v>
      </c>
      <c r="F64" s="10">
        <f t="shared" si="1"/>
        <v>0</v>
      </c>
      <c r="G64" s="9">
        <f>IF(AND(H63&lt;&gt;"", H63&gt;0.001), K$11, "")</f>
        <v>6744.9434079684634</v>
      </c>
      <c r="H64" s="10">
        <f>IF(AND(H63&lt;&gt;"", H63&gt;0.001), H63-B64, "")</f>
        <v>1042306.9094432193</v>
      </c>
    </row>
    <row r="65" spans="1:8" x14ac:dyDescent="0.2">
      <c r="A65" s="11">
        <f>IF(AND(H64&lt;&gt;"", H64&gt;0.001),IF(MOD(12,K$7)=0, EDATE(A64,K$13), A64+365/K$7), "")</f>
        <v>47635</v>
      </c>
      <c r="B65" s="9">
        <f>IF(AND(H64&lt;&gt;"", H64&gt;0.001), K$11-C65, "")</f>
        <v>1533.4088607523663</v>
      </c>
      <c r="C65" s="10">
        <f>IF(AND(H64&lt;&gt;"", H64&gt;0.001), $K$12*H64, "")</f>
        <v>5211.5345472160971</v>
      </c>
      <c r="D65" s="10">
        <f>IF(AND(H64&lt;&gt;"", H64&gt;0.001), D64+C65, "")</f>
        <v>347449.8786924486</v>
      </c>
      <c r="E65" s="10">
        <f t="shared" si="0"/>
        <v>337.24717039842318</v>
      </c>
      <c r="F65" s="10">
        <f t="shared" si="1"/>
        <v>0</v>
      </c>
      <c r="G65" s="9">
        <f>IF(AND(H64&lt;&gt;"", H64&gt;0.001), K$11, "")</f>
        <v>6744.9434079684634</v>
      </c>
      <c r="H65" s="10">
        <f>IF(AND(H64&lt;&gt;"", H64&gt;0.001), H64-B65, "")</f>
        <v>1040773.5005824669</v>
      </c>
    </row>
    <row r="66" spans="1:8" x14ac:dyDescent="0.2">
      <c r="A66" s="11">
        <f>IF(AND(H65&lt;&gt;"", H65&gt;0.001),IF(MOD(12,K$7)=0, EDATE(A65,K$13), A65+365/K$7), "")</f>
        <v>47665</v>
      </c>
      <c r="B66" s="9">
        <f>IF(AND(H65&lt;&gt;"", H65&gt;0.001), K$11-C66, "")</f>
        <v>1541.0759050561282</v>
      </c>
      <c r="C66" s="10">
        <f>IF(AND(H65&lt;&gt;"", H65&gt;0.001), $K$12*H65, "")</f>
        <v>5203.8675029123351</v>
      </c>
      <c r="D66" s="10">
        <f>IF(AND(H65&lt;&gt;"", H65&gt;0.001), D65+C66, "")</f>
        <v>352653.74619536096</v>
      </c>
      <c r="E66" s="10">
        <f t="shared" si="0"/>
        <v>337.24717039842318</v>
      </c>
      <c r="F66" s="10">
        <f t="shared" si="1"/>
        <v>0</v>
      </c>
      <c r="G66" s="9">
        <f>IF(AND(H65&lt;&gt;"", H65&gt;0.001), K$11, "")</f>
        <v>6744.9434079684634</v>
      </c>
      <c r="H66" s="10">
        <f>IF(AND(H65&lt;&gt;"", H65&gt;0.001), H65-B66, "")</f>
        <v>1039232.4246774109</v>
      </c>
    </row>
    <row r="67" spans="1:8" x14ac:dyDescent="0.2">
      <c r="A67" s="11">
        <f>IF(AND(H66&lt;&gt;"", H66&gt;0.001),IF(MOD(12,K$7)=0, EDATE(A66,K$13), A66+365/K$7), "")</f>
        <v>47696</v>
      </c>
      <c r="B67" s="9">
        <f>IF(AND(H66&lt;&gt;"", H66&gt;0.001), K$11-C67, "")</f>
        <v>1548.7812845814087</v>
      </c>
      <c r="C67" s="10">
        <f>IF(AND(H66&lt;&gt;"", H66&gt;0.001), $K$12*H66, "")</f>
        <v>5196.1621233870546</v>
      </c>
      <c r="D67" s="10">
        <f>IF(AND(H66&lt;&gt;"", H66&gt;0.001), D66+C67, "")</f>
        <v>357849.908318748</v>
      </c>
      <c r="E67" s="10">
        <f t="shared" si="0"/>
        <v>337.24717039842318</v>
      </c>
      <c r="F67" s="10">
        <f t="shared" si="1"/>
        <v>0</v>
      </c>
      <c r="G67" s="9">
        <f>IF(AND(H66&lt;&gt;"", H66&gt;0.001), K$11, "")</f>
        <v>6744.9434079684634</v>
      </c>
      <c r="H67" s="10">
        <f>IF(AND(H66&lt;&gt;"", H66&gt;0.001), H66-B67, "")</f>
        <v>1037683.6433928295</v>
      </c>
    </row>
    <row r="68" spans="1:8" x14ac:dyDescent="0.2">
      <c r="A68" s="11">
        <f>IF(AND(H67&lt;&gt;"", H67&gt;0.001),IF(MOD(12,K$7)=0, EDATE(A67,K$13), A67+365/K$7), "")</f>
        <v>47727</v>
      </c>
      <c r="B68" s="9">
        <f>IF(AND(H67&lt;&gt;"", H67&gt;0.001), K$11-C68, "")</f>
        <v>1556.5251910043162</v>
      </c>
      <c r="C68" s="10">
        <f>IF(AND(H67&lt;&gt;"", H67&gt;0.001), $K$12*H67, "")</f>
        <v>5188.4182169641472</v>
      </c>
      <c r="D68" s="10">
        <f>IF(AND(H67&lt;&gt;"", H67&gt;0.001), D67+C68, "")</f>
        <v>363038.32653571217</v>
      </c>
      <c r="E68" s="10">
        <f t="shared" ref="E68:E131" si="2">IF(AND(H67&lt;&gt;"", H67&gt;0.001), IF(H67&gt;0.8*K$3, K$8*K$11, 0), "")</f>
        <v>337.24717039842318</v>
      </c>
      <c r="F68" s="10">
        <f t="shared" ref="F68:F131" si="3">IF(AND(H67&lt;&gt;"", H67&gt;0.001), 0, "")</f>
        <v>0</v>
      </c>
      <c r="G68" s="9">
        <f>IF(AND(H67&lt;&gt;"", H67&gt;0.001), K$11, "")</f>
        <v>6744.9434079684634</v>
      </c>
      <c r="H68" s="10">
        <f>IF(AND(H67&lt;&gt;"", H67&gt;0.001), H67-B68, "")</f>
        <v>1036127.1182018252</v>
      </c>
    </row>
    <row r="69" spans="1:8" x14ac:dyDescent="0.2">
      <c r="A69" s="11">
        <f>IF(AND(H68&lt;&gt;"", H68&gt;0.001),IF(MOD(12,K$7)=0, EDATE(A68,K$13), A68+365/K$7), "")</f>
        <v>47757</v>
      </c>
      <c r="B69" s="9">
        <f>IF(AND(H68&lt;&gt;"", H68&gt;0.001), K$11-C69, "")</f>
        <v>1564.3078169593373</v>
      </c>
      <c r="C69" s="10">
        <f>IF(AND(H68&lt;&gt;"", H68&gt;0.001), $K$12*H68, "")</f>
        <v>5180.6355910091261</v>
      </c>
      <c r="D69" s="10">
        <f>IF(AND(H68&lt;&gt;"", H68&gt;0.001), D68+C69, "")</f>
        <v>368218.96212672128</v>
      </c>
      <c r="E69" s="10">
        <f t="shared" si="2"/>
        <v>337.24717039842318</v>
      </c>
      <c r="F69" s="10">
        <f t="shared" si="3"/>
        <v>0</v>
      </c>
      <c r="G69" s="9">
        <f>IF(AND(H68&lt;&gt;"", H68&gt;0.001), K$11, "")</f>
        <v>6744.9434079684634</v>
      </c>
      <c r="H69" s="10">
        <f>IF(AND(H68&lt;&gt;"", H68&gt;0.001), H68-B69, "")</f>
        <v>1034562.8103848659</v>
      </c>
    </row>
    <row r="70" spans="1:8" x14ac:dyDescent="0.2">
      <c r="A70" s="11">
        <f>IF(AND(H69&lt;&gt;"", H69&gt;0.001),IF(MOD(12,K$7)=0, EDATE(A69,K$13), A69+365/K$7), "")</f>
        <v>47788</v>
      </c>
      <c r="B70" s="9">
        <f>IF(AND(H69&lt;&gt;"", H69&gt;0.001), K$11-C70, "")</f>
        <v>1572.1293560441336</v>
      </c>
      <c r="C70" s="10">
        <f>IF(AND(H69&lt;&gt;"", H69&gt;0.001), $K$12*H69, "")</f>
        <v>5172.8140519243298</v>
      </c>
      <c r="D70" s="10">
        <f>IF(AND(H69&lt;&gt;"", H69&gt;0.001), D69+C70, "")</f>
        <v>373391.77617864561</v>
      </c>
      <c r="E70" s="10">
        <f t="shared" si="2"/>
        <v>337.24717039842318</v>
      </c>
      <c r="F70" s="10">
        <f t="shared" si="3"/>
        <v>0</v>
      </c>
      <c r="G70" s="9">
        <f>IF(AND(H69&lt;&gt;"", H69&gt;0.001), K$11, "")</f>
        <v>6744.9434079684634</v>
      </c>
      <c r="H70" s="10">
        <f>IF(AND(H69&lt;&gt;"", H69&gt;0.001), H69-B70, "")</f>
        <v>1032990.6810288217</v>
      </c>
    </row>
    <row r="71" spans="1:8" x14ac:dyDescent="0.2">
      <c r="A71" s="11">
        <f>IF(AND(H70&lt;&gt;"", H70&gt;0.001),IF(MOD(12,K$7)=0, EDATE(A70,K$13), A70+365/K$7), "")</f>
        <v>47818</v>
      </c>
      <c r="B71" s="9">
        <f>IF(AND(H70&lt;&gt;"", H70&gt;0.001), K$11-C71, "")</f>
        <v>1579.9900028243546</v>
      </c>
      <c r="C71" s="10">
        <f>IF(AND(H70&lt;&gt;"", H70&gt;0.001), $K$12*H70, "")</f>
        <v>5164.9534051441087</v>
      </c>
      <c r="D71" s="10">
        <f>IF(AND(H70&lt;&gt;"", H70&gt;0.001), D70+C71, "")</f>
        <v>378556.72958378971</v>
      </c>
      <c r="E71" s="10">
        <f t="shared" si="2"/>
        <v>337.24717039842318</v>
      </c>
      <c r="F71" s="10">
        <f t="shared" si="3"/>
        <v>0</v>
      </c>
      <c r="G71" s="9">
        <f>IF(AND(H70&lt;&gt;"", H70&gt;0.001), K$11, "")</f>
        <v>6744.9434079684634</v>
      </c>
      <c r="H71" s="10">
        <f>IF(AND(H70&lt;&gt;"", H70&gt;0.001), H70-B71, "")</f>
        <v>1031410.6910259974</v>
      </c>
    </row>
    <row r="72" spans="1:8" x14ac:dyDescent="0.2">
      <c r="A72" s="11">
        <f>IF(AND(H71&lt;&gt;"", H71&gt;0.001),IF(MOD(12,K$7)=0, EDATE(A71,K$13), A71+365/K$7), "")</f>
        <v>47849</v>
      </c>
      <c r="B72" s="9">
        <f>IF(AND(H71&lt;&gt;"", H71&gt;0.001), K$11-C72, "")</f>
        <v>1587.8899528384763</v>
      </c>
      <c r="C72" s="10">
        <f>IF(AND(H71&lt;&gt;"", H71&gt;0.001), $K$12*H71, "")</f>
        <v>5157.053455129987</v>
      </c>
      <c r="D72" s="10">
        <f>IF(AND(H71&lt;&gt;"", H71&gt;0.001), D71+C72, "")</f>
        <v>383713.78303891968</v>
      </c>
      <c r="E72" s="10">
        <f t="shared" si="2"/>
        <v>337.24717039842318</v>
      </c>
      <c r="F72" s="10">
        <f t="shared" si="3"/>
        <v>0</v>
      </c>
      <c r="G72" s="9">
        <f>IF(AND(H71&lt;&gt;"", H71&gt;0.001), K$11, "")</f>
        <v>6744.9434079684634</v>
      </c>
      <c r="H72" s="10">
        <f>IF(AND(H71&lt;&gt;"", H71&gt;0.001), H71-B72, "")</f>
        <v>1029822.801073159</v>
      </c>
    </row>
    <row r="73" spans="1:8" x14ac:dyDescent="0.2">
      <c r="A73" s="11">
        <f>IF(AND(H72&lt;&gt;"", H72&gt;0.001),IF(MOD(12,K$7)=0, EDATE(A72,K$13), A72+365/K$7), "")</f>
        <v>47880</v>
      </c>
      <c r="B73" s="9">
        <f>IF(AND(H72&lt;&gt;"", H72&gt;0.001), K$11-C73, "")</f>
        <v>1595.8294026026688</v>
      </c>
      <c r="C73" s="10">
        <f>IF(AND(H72&lt;&gt;"", H72&gt;0.001), $K$12*H72, "")</f>
        <v>5149.1140053657946</v>
      </c>
      <c r="D73" s="10">
        <f>IF(AND(H72&lt;&gt;"", H72&gt;0.001), D72+C73, "")</f>
        <v>388862.89704428549</v>
      </c>
      <c r="E73" s="10">
        <f t="shared" si="2"/>
        <v>337.24717039842318</v>
      </c>
      <c r="F73" s="10">
        <f t="shared" si="3"/>
        <v>0</v>
      </c>
      <c r="G73" s="9">
        <f>IF(AND(H72&lt;&gt;"", H72&gt;0.001), K$11, "")</f>
        <v>6744.9434079684634</v>
      </c>
      <c r="H73" s="10">
        <f>IF(AND(H72&lt;&gt;"", H72&gt;0.001), H72-B73, "")</f>
        <v>1028226.9716705563</v>
      </c>
    </row>
    <row r="74" spans="1:8" x14ac:dyDescent="0.2">
      <c r="A74" s="11">
        <f>IF(AND(H73&lt;&gt;"", H73&gt;0.001),IF(MOD(12,K$7)=0, EDATE(A73,K$13), A73+365/K$7), "")</f>
        <v>47908</v>
      </c>
      <c r="B74" s="9">
        <f>IF(AND(H73&lt;&gt;"", H73&gt;0.001), K$11-C74, "")</f>
        <v>1603.8085496156818</v>
      </c>
      <c r="C74" s="10">
        <f>IF(AND(H73&lt;&gt;"", H73&gt;0.001), $K$12*H73, "")</f>
        <v>5141.1348583527815</v>
      </c>
      <c r="D74" s="10">
        <f>IF(AND(H73&lt;&gt;"", H73&gt;0.001), D73+C74, "")</f>
        <v>394004.03190263826</v>
      </c>
      <c r="E74" s="10">
        <f t="shared" si="2"/>
        <v>337.24717039842318</v>
      </c>
      <c r="F74" s="10">
        <f t="shared" si="3"/>
        <v>0</v>
      </c>
      <c r="G74" s="9">
        <f>IF(AND(H73&lt;&gt;"", H73&gt;0.001), K$11, "")</f>
        <v>6744.9434079684634</v>
      </c>
      <c r="H74" s="10">
        <f>IF(AND(H73&lt;&gt;"", H73&gt;0.001), H73-B74, "")</f>
        <v>1026623.1631209407</v>
      </c>
    </row>
    <row r="75" spans="1:8" x14ac:dyDescent="0.2">
      <c r="A75" s="11">
        <f>IF(AND(H74&lt;&gt;"", H74&gt;0.001),IF(MOD(12,K$7)=0, EDATE(A74,K$13), A74+365/K$7), "")</f>
        <v>47939</v>
      </c>
      <c r="B75" s="9">
        <f>IF(AND(H74&lt;&gt;"", H74&gt;0.001), K$11-C75, "")</f>
        <v>1611.8275923637602</v>
      </c>
      <c r="C75" s="10">
        <f>IF(AND(H74&lt;&gt;"", H74&gt;0.001), $K$12*H74, "")</f>
        <v>5133.1158156047031</v>
      </c>
      <c r="D75" s="10">
        <f>IF(AND(H74&lt;&gt;"", H74&gt;0.001), D74+C75, "")</f>
        <v>399137.14771824295</v>
      </c>
      <c r="E75" s="10">
        <f t="shared" si="2"/>
        <v>337.24717039842318</v>
      </c>
      <c r="F75" s="10">
        <f t="shared" si="3"/>
        <v>0</v>
      </c>
      <c r="G75" s="9">
        <f>IF(AND(H74&lt;&gt;"", H74&gt;0.001), K$11, "")</f>
        <v>6744.9434079684634</v>
      </c>
      <c r="H75" s="10">
        <f>IF(AND(H74&lt;&gt;"", H74&gt;0.001), H74-B75, "")</f>
        <v>1025011.3355285769</v>
      </c>
    </row>
    <row r="76" spans="1:8" x14ac:dyDescent="0.2">
      <c r="A76" s="11">
        <f>IF(AND(H75&lt;&gt;"", H75&gt;0.001),IF(MOD(12,K$7)=0, EDATE(A75,K$13), A75+365/K$7), "")</f>
        <v>47969</v>
      </c>
      <c r="B76" s="9">
        <f>IF(AND(H75&lt;&gt;"", H75&gt;0.001), K$11-C76, "")</f>
        <v>1619.8867303255793</v>
      </c>
      <c r="C76" s="10">
        <f>IF(AND(H75&lt;&gt;"", H75&gt;0.001), $K$12*H75, "")</f>
        <v>5125.0566776428841</v>
      </c>
      <c r="D76" s="10">
        <f>IF(AND(H75&lt;&gt;"", H75&gt;0.001), D75+C76, "")</f>
        <v>404262.20439588581</v>
      </c>
      <c r="E76" s="10">
        <f t="shared" si="2"/>
        <v>337.24717039842318</v>
      </c>
      <c r="F76" s="10">
        <f t="shared" si="3"/>
        <v>0</v>
      </c>
      <c r="G76" s="9">
        <f>IF(AND(H75&lt;&gt;"", H75&gt;0.001), K$11, "")</f>
        <v>6744.9434079684634</v>
      </c>
      <c r="H76" s="10">
        <f>IF(AND(H75&lt;&gt;"", H75&gt;0.001), H75-B76, "")</f>
        <v>1023391.4487982513</v>
      </c>
    </row>
    <row r="77" spans="1:8" x14ac:dyDescent="0.2">
      <c r="A77" s="11">
        <f>IF(AND(H76&lt;&gt;"", H76&gt;0.001),IF(MOD(12,K$7)=0, EDATE(A76,K$13), A76+365/K$7), "")</f>
        <v>48000</v>
      </c>
      <c r="B77" s="9">
        <f>IF(AND(H76&lt;&gt;"", H76&gt;0.001), K$11-C77, "")</f>
        <v>1627.9861639772062</v>
      </c>
      <c r="C77" s="10">
        <f>IF(AND(H76&lt;&gt;"", H76&gt;0.001), $K$12*H76, "")</f>
        <v>5116.9572439912572</v>
      </c>
      <c r="D77" s="10">
        <f>IF(AND(H76&lt;&gt;"", H76&gt;0.001), D76+C77, "")</f>
        <v>409379.16163987707</v>
      </c>
      <c r="E77" s="10">
        <f t="shared" si="2"/>
        <v>337.24717039842318</v>
      </c>
      <c r="F77" s="10">
        <f t="shared" si="3"/>
        <v>0</v>
      </c>
      <c r="G77" s="9">
        <f>IF(AND(H76&lt;&gt;"", H76&gt;0.001), K$11, "")</f>
        <v>6744.9434079684634</v>
      </c>
      <c r="H77" s="10">
        <f>IF(AND(H76&lt;&gt;"", H76&gt;0.001), H76-B77, "")</f>
        <v>1021763.4626342742</v>
      </c>
    </row>
    <row r="78" spans="1:8" x14ac:dyDescent="0.2">
      <c r="A78" s="11">
        <f>IF(AND(H77&lt;&gt;"", H77&gt;0.001),IF(MOD(12,K$7)=0, EDATE(A77,K$13), A77+365/K$7), "")</f>
        <v>48030</v>
      </c>
      <c r="B78" s="9">
        <f>IF(AND(H77&lt;&gt;"", H77&gt;0.001), K$11-C78, "")</f>
        <v>1636.1260947970923</v>
      </c>
      <c r="C78" s="10">
        <f>IF(AND(H77&lt;&gt;"", H77&gt;0.001), $K$12*H77, "")</f>
        <v>5108.8173131713711</v>
      </c>
      <c r="D78" s="10">
        <f>IF(AND(H77&lt;&gt;"", H77&gt;0.001), D77+C78, "")</f>
        <v>414487.97895304847</v>
      </c>
      <c r="E78" s="10">
        <f t="shared" si="2"/>
        <v>337.24717039842318</v>
      </c>
      <c r="F78" s="10">
        <f t="shared" si="3"/>
        <v>0</v>
      </c>
      <c r="G78" s="9">
        <f>IF(AND(H77&lt;&gt;"", H77&gt;0.001), K$11, "")</f>
        <v>6744.9434079684634</v>
      </c>
      <c r="H78" s="10">
        <f>IF(AND(H77&lt;&gt;"", H77&gt;0.001), H77-B78, "")</f>
        <v>1020127.3365394771</v>
      </c>
    </row>
    <row r="79" spans="1:8" x14ac:dyDescent="0.2">
      <c r="A79" s="11">
        <f>IF(AND(H78&lt;&gt;"", H78&gt;0.001),IF(MOD(12,K$7)=0, EDATE(A78,K$13), A78+365/K$7), "")</f>
        <v>48061</v>
      </c>
      <c r="B79" s="9">
        <f>IF(AND(H78&lt;&gt;"", H78&gt;0.001), K$11-C79, "")</f>
        <v>1644.306725271078</v>
      </c>
      <c r="C79" s="10">
        <f>IF(AND(H78&lt;&gt;"", H78&gt;0.001), $K$12*H78, "")</f>
        <v>5100.6366826973854</v>
      </c>
      <c r="D79" s="10">
        <f>IF(AND(H78&lt;&gt;"", H78&gt;0.001), D78+C79, "")</f>
        <v>419588.61563574587</v>
      </c>
      <c r="E79" s="10">
        <f t="shared" si="2"/>
        <v>337.24717039842318</v>
      </c>
      <c r="F79" s="10">
        <f t="shared" si="3"/>
        <v>0</v>
      </c>
      <c r="G79" s="9">
        <f>IF(AND(H78&lt;&gt;"", H78&gt;0.001), K$11, "")</f>
        <v>6744.9434079684634</v>
      </c>
      <c r="H79" s="10">
        <f>IF(AND(H78&lt;&gt;"", H78&gt;0.001), H78-B79, "")</f>
        <v>1018483.0298142061</v>
      </c>
    </row>
    <row r="80" spans="1:8" x14ac:dyDescent="0.2">
      <c r="A80" s="11">
        <f>IF(AND(H79&lt;&gt;"", H79&gt;0.001),IF(MOD(12,K$7)=0, EDATE(A79,K$13), A79+365/K$7), "")</f>
        <v>48092</v>
      </c>
      <c r="B80" s="9">
        <f>IF(AND(H79&lt;&gt;"", H79&gt;0.001), K$11-C80, "")</f>
        <v>1652.5282588974333</v>
      </c>
      <c r="C80" s="10">
        <f>IF(AND(H79&lt;&gt;"", H79&gt;0.001), $K$12*H79, "")</f>
        <v>5092.4151490710301</v>
      </c>
      <c r="D80" s="10">
        <f>IF(AND(H79&lt;&gt;"", H79&gt;0.001), D79+C80, "")</f>
        <v>424681.03078481689</v>
      </c>
      <c r="E80" s="10">
        <f t="shared" si="2"/>
        <v>337.24717039842318</v>
      </c>
      <c r="F80" s="10">
        <f t="shared" si="3"/>
        <v>0</v>
      </c>
      <c r="G80" s="9">
        <f>IF(AND(H79&lt;&gt;"", H79&gt;0.001), K$11, "")</f>
        <v>6744.9434079684634</v>
      </c>
      <c r="H80" s="10">
        <f>IF(AND(H79&lt;&gt;"", H79&gt;0.001), H79-B80, "")</f>
        <v>1016830.5015553086</v>
      </c>
    </row>
    <row r="81" spans="1:8" x14ac:dyDescent="0.2">
      <c r="A81" s="11">
        <f>IF(AND(H80&lt;&gt;"", H80&gt;0.001),IF(MOD(12,K$7)=0, EDATE(A80,K$13), A80+365/K$7), "")</f>
        <v>48122</v>
      </c>
      <c r="B81" s="9">
        <f>IF(AND(H80&lt;&gt;"", H80&gt;0.001), K$11-C81, "")</f>
        <v>1660.7909001919206</v>
      </c>
      <c r="C81" s="10">
        <f>IF(AND(H80&lt;&gt;"", H80&gt;0.001), $K$12*H80, "")</f>
        <v>5084.1525077765427</v>
      </c>
      <c r="D81" s="10">
        <f>IF(AND(H80&lt;&gt;"", H80&gt;0.001), D80+C81, "")</f>
        <v>429765.18329259346</v>
      </c>
      <c r="E81" s="10">
        <f t="shared" si="2"/>
        <v>337.24717039842318</v>
      </c>
      <c r="F81" s="10">
        <f t="shared" si="3"/>
        <v>0</v>
      </c>
      <c r="G81" s="9">
        <f>IF(AND(H80&lt;&gt;"", H80&gt;0.001), K$11, "")</f>
        <v>6744.9434079684634</v>
      </c>
      <c r="H81" s="10">
        <f>IF(AND(H80&lt;&gt;"", H80&gt;0.001), H80-B81, "")</f>
        <v>1015169.7106551167</v>
      </c>
    </row>
    <row r="82" spans="1:8" x14ac:dyDescent="0.2">
      <c r="A82" s="11">
        <f>IF(AND(H81&lt;&gt;"", H81&gt;0.001),IF(MOD(12,K$7)=0, EDATE(A81,K$13), A81+365/K$7), "")</f>
        <v>48153</v>
      </c>
      <c r="B82" s="9">
        <f>IF(AND(H81&lt;&gt;"", H81&gt;0.001), K$11-C82, "")</f>
        <v>1669.0948546928794</v>
      </c>
      <c r="C82" s="10">
        <f>IF(AND(H81&lt;&gt;"", H81&gt;0.001), $K$12*H81, "")</f>
        <v>5075.848553275584</v>
      </c>
      <c r="D82" s="10">
        <f>IF(AND(H81&lt;&gt;"", H81&gt;0.001), D81+C82, "")</f>
        <v>434841.03184586903</v>
      </c>
      <c r="E82" s="10">
        <f t="shared" si="2"/>
        <v>337.24717039842318</v>
      </c>
      <c r="F82" s="10">
        <f t="shared" si="3"/>
        <v>0</v>
      </c>
      <c r="G82" s="9">
        <f>IF(AND(H81&lt;&gt;"", H81&gt;0.001), K$11, "")</f>
        <v>6744.9434079684634</v>
      </c>
      <c r="H82" s="10">
        <f>IF(AND(H81&lt;&gt;"", H81&gt;0.001), H81-B82, "")</f>
        <v>1013500.6158004238</v>
      </c>
    </row>
    <row r="83" spans="1:8" x14ac:dyDescent="0.2">
      <c r="A83" s="11">
        <f>IF(AND(H82&lt;&gt;"", H82&gt;0.001),IF(MOD(12,K$7)=0, EDATE(A82,K$13), A82+365/K$7), "")</f>
        <v>48183</v>
      </c>
      <c r="B83" s="9">
        <f>IF(AND(H82&lt;&gt;"", H82&gt;0.001), K$11-C83, "")</f>
        <v>1677.4403289663442</v>
      </c>
      <c r="C83" s="10">
        <f>IF(AND(H82&lt;&gt;"", H82&gt;0.001), $K$12*H82, "")</f>
        <v>5067.5030790021192</v>
      </c>
      <c r="D83" s="10">
        <f>IF(AND(H82&lt;&gt;"", H82&gt;0.001), D82+C83, "")</f>
        <v>439908.53492487117</v>
      </c>
      <c r="E83" s="10">
        <f t="shared" si="2"/>
        <v>337.24717039842318</v>
      </c>
      <c r="F83" s="10">
        <f t="shared" si="3"/>
        <v>0</v>
      </c>
      <c r="G83" s="9">
        <f>IF(AND(H82&lt;&gt;"", H82&gt;0.001), K$11, "")</f>
        <v>6744.9434079684634</v>
      </c>
      <c r="H83" s="10">
        <f>IF(AND(H82&lt;&gt;"", H82&gt;0.001), H82-B83, "")</f>
        <v>1011823.1754714574</v>
      </c>
    </row>
    <row r="84" spans="1:8" x14ac:dyDescent="0.2">
      <c r="A84" s="11">
        <f>IF(AND(H83&lt;&gt;"", H83&gt;0.001),IF(MOD(12,K$7)=0, EDATE(A83,K$13), A83+365/K$7), "")</f>
        <v>48214</v>
      </c>
      <c r="B84" s="9">
        <f>IF(AND(H83&lt;&gt;"", H83&gt;0.001), K$11-C84, "")</f>
        <v>1685.8275306111764</v>
      </c>
      <c r="C84" s="10">
        <f>IF(AND(H83&lt;&gt;"", H83&gt;0.001), $K$12*H83, "")</f>
        <v>5059.115877357287</v>
      </c>
      <c r="D84" s="10">
        <f>IF(AND(H83&lt;&gt;"", H83&gt;0.001), D83+C84, "")</f>
        <v>444967.65080222848</v>
      </c>
      <c r="E84" s="10">
        <f t="shared" si="2"/>
        <v>337.24717039842318</v>
      </c>
      <c r="F84" s="10">
        <f t="shared" si="3"/>
        <v>0</v>
      </c>
      <c r="G84" s="9">
        <f>IF(AND(H83&lt;&gt;"", H83&gt;0.001), K$11, "")</f>
        <v>6744.9434079684634</v>
      </c>
      <c r="H84" s="10">
        <f>IF(AND(H83&lt;&gt;"", H83&gt;0.001), H83-B84, "")</f>
        <v>1010137.3479408462</v>
      </c>
    </row>
    <row r="85" spans="1:8" x14ac:dyDescent="0.2">
      <c r="A85" s="11">
        <f>IF(AND(H84&lt;&gt;"", H84&gt;0.001),IF(MOD(12,K$7)=0, EDATE(A84,K$13), A84+365/K$7), "")</f>
        <v>48245</v>
      </c>
      <c r="B85" s="9">
        <f>IF(AND(H84&lt;&gt;"", H84&gt;0.001), K$11-C85, "")</f>
        <v>1694.2566682642318</v>
      </c>
      <c r="C85" s="10">
        <f>IF(AND(H84&lt;&gt;"", H84&gt;0.001), $K$12*H84, "")</f>
        <v>5050.6867397042315</v>
      </c>
      <c r="D85" s="10">
        <f>IF(AND(H84&lt;&gt;"", H84&gt;0.001), D84+C85, "")</f>
        <v>450018.33754193271</v>
      </c>
      <c r="E85" s="10">
        <f t="shared" si="2"/>
        <v>337.24717039842318</v>
      </c>
      <c r="F85" s="10">
        <f t="shared" si="3"/>
        <v>0</v>
      </c>
      <c r="G85" s="9">
        <f>IF(AND(H84&lt;&gt;"", H84&gt;0.001), K$11, "")</f>
        <v>6744.9434079684634</v>
      </c>
      <c r="H85" s="10">
        <f>IF(AND(H84&lt;&gt;"", H84&gt;0.001), H84-B85, "")</f>
        <v>1008443.091272582</v>
      </c>
    </row>
    <row r="86" spans="1:8" x14ac:dyDescent="0.2">
      <c r="A86" s="11">
        <f>IF(AND(H85&lt;&gt;"", H85&gt;0.001),IF(MOD(12,K$7)=0, EDATE(A85,K$13), A85+365/K$7), "")</f>
        <v>48274</v>
      </c>
      <c r="B86" s="9">
        <f>IF(AND(H85&lt;&gt;"", H85&gt;0.001), K$11-C86, "")</f>
        <v>1702.7279516055532</v>
      </c>
      <c r="C86" s="10">
        <f>IF(AND(H85&lt;&gt;"", H85&gt;0.001), $K$12*H85, "")</f>
        <v>5042.2154563629101</v>
      </c>
      <c r="D86" s="10">
        <f>IF(AND(H85&lt;&gt;"", H85&gt;0.001), D85+C86, "")</f>
        <v>455060.55299829564</v>
      </c>
      <c r="E86" s="10">
        <f t="shared" si="2"/>
        <v>337.24717039842318</v>
      </c>
      <c r="F86" s="10">
        <f t="shared" si="3"/>
        <v>0</v>
      </c>
      <c r="G86" s="9">
        <f>IF(AND(H85&lt;&gt;"", H85&gt;0.001), K$11, "")</f>
        <v>6744.9434079684634</v>
      </c>
      <c r="H86" s="10">
        <f>IF(AND(H85&lt;&gt;"", H85&gt;0.001), H85-B86, "")</f>
        <v>1006740.3633209764</v>
      </c>
    </row>
    <row r="87" spans="1:8" x14ac:dyDescent="0.2">
      <c r="A87" s="11">
        <f>IF(AND(H86&lt;&gt;"", H86&gt;0.001),IF(MOD(12,K$7)=0, EDATE(A86,K$13), A86+365/K$7), "")</f>
        <v>48305</v>
      </c>
      <c r="B87" s="9">
        <f>IF(AND(H86&lt;&gt;"", H86&gt;0.001), K$11-C87, "")</f>
        <v>1711.2415913635814</v>
      </c>
      <c r="C87" s="10">
        <f>IF(AND(H86&lt;&gt;"", H86&gt;0.001), $K$12*H86, "")</f>
        <v>5033.701816604882</v>
      </c>
      <c r="D87" s="10">
        <f>IF(AND(H86&lt;&gt;"", H86&gt;0.001), D86+C87, "")</f>
        <v>460094.25481490052</v>
      </c>
      <c r="E87" s="10">
        <f t="shared" si="2"/>
        <v>337.24717039842318</v>
      </c>
      <c r="F87" s="10">
        <f t="shared" si="3"/>
        <v>0</v>
      </c>
      <c r="G87" s="9">
        <f>IF(AND(H86&lt;&gt;"", H86&gt;0.001), K$11, "")</f>
        <v>6744.9434079684634</v>
      </c>
      <c r="H87" s="10">
        <f>IF(AND(H86&lt;&gt;"", H86&gt;0.001), H86-B87, "")</f>
        <v>1005029.1217296128</v>
      </c>
    </row>
    <row r="88" spans="1:8" x14ac:dyDescent="0.2">
      <c r="A88" s="11">
        <f>IF(AND(H87&lt;&gt;"", H87&gt;0.001),IF(MOD(12,K$7)=0, EDATE(A87,K$13), A87+365/K$7), "")</f>
        <v>48335</v>
      </c>
      <c r="B88" s="9">
        <f>IF(AND(H87&lt;&gt;"", H87&gt;0.001), K$11-C88, "")</f>
        <v>1719.7977993203995</v>
      </c>
      <c r="C88" s="10">
        <f>IF(AND(H87&lt;&gt;"", H87&gt;0.001), $K$12*H87, "")</f>
        <v>5025.1456086480639</v>
      </c>
      <c r="D88" s="10">
        <f>IF(AND(H87&lt;&gt;"", H87&gt;0.001), D87+C88, "")</f>
        <v>465119.40042354859</v>
      </c>
      <c r="E88" s="10">
        <f t="shared" si="2"/>
        <v>337.24717039842318</v>
      </c>
      <c r="F88" s="10">
        <f t="shared" si="3"/>
        <v>0</v>
      </c>
      <c r="G88" s="9">
        <f>IF(AND(H87&lt;&gt;"", H87&gt;0.001), K$11, "")</f>
        <v>6744.9434079684634</v>
      </c>
      <c r="H88" s="10">
        <f>IF(AND(H87&lt;&gt;"", H87&gt;0.001), H87-B88, "")</f>
        <v>1003309.3239302924</v>
      </c>
    </row>
    <row r="89" spans="1:8" x14ac:dyDescent="0.2">
      <c r="A89" s="11">
        <f>IF(AND(H88&lt;&gt;"", H88&gt;0.001),IF(MOD(12,K$7)=0, EDATE(A88,K$13), A88+365/K$7), "")</f>
        <v>48366</v>
      </c>
      <c r="B89" s="9">
        <f>IF(AND(H88&lt;&gt;"", H88&gt;0.001), K$11-C89, "")</f>
        <v>1728.3967883170017</v>
      </c>
      <c r="C89" s="10">
        <f>IF(AND(H88&lt;&gt;"", H88&gt;0.001), $K$12*H88, "")</f>
        <v>5016.5466196514617</v>
      </c>
      <c r="D89" s="10">
        <f>IF(AND(H88&lt;&gt;"", H88&gt;0.001), D88+C89, "")</f>
        <v>470135.94704320008</v>
      </c>
      <c r="E89" s="10">
        <f t="shared" si="2"/>
        <v>337.24717039842318</v>
      </c>
      <c r="F89" s="10">
        <f t="shared" si="3"/>
        <v>0</v>
      </c>
      <c r="G89" s="9">
        <f>IF(AND(H88&lt;&gt;"", H88&gt;0.001), K$11, "")</f>
        <v>6744.9434079684634</v>
      </c>
      <c r="H89" s="10">
        <f>IF(AND(H88&lt;&gt;"", H88&gt;0.001), H88-B89, "")</f>
        <v>1001580.9271419754</v>
      </c>
    </row>
    <row r="90" spans="1:8" x14ac:dyDescent="0.2">
      <c r="A90" s="11">
        <f>IF(AND(H89&lt;&gt;"", H89&gt;0.001),IF(MOD(12,K$7)=0, EDATE(A89,K$13), A89+365/K$7), "")</f>
        <v>48396</v>
      </c>
      <c r="B90" s="9">
        <f>IF(AND(H89&lt;&gt;"", H89&gt;0.001), K$11-C90, "")</f>
        <v>1737.0387722585865</v>
      </c>
      <c r="C90" s="10">
        <f>IF(AND(H89&lt;&gt;"", H89&gt;0.001), $K$12*H89, "")</f>
        <v>5007.9046357098769</v>
      </c>
      <c r="D90" s="10">
        <f>IF(AND(H89&lt;&gt;"", H89&gt;0.001), D89+C90, "")</f>
        <v>475143.85167890997</v>
      </c>
      <c r="E90" s="10">
        <f t="shared" si="2"/>
        <v>337.24717039842318</v>
      </c>
      <c r="F90" s="10">
        <f t="shared" si="3"/>
        <v>0</v>
      </c>
      <c r="G90" s="9">
        <f>IF(AND(H89&lt;&gt;"", H89&gt;0.001), K$11, "")</f>
        <v>6744.9434079684634</v>
      </c>
      <c r="H90" s="10">
        <f>IF(AND(H89&lt;&gt;"", H89&gt;0.001), H89-B90, "")</f>
        <v>999843.88836971682</v>
      </c>
    </row>
    <row r="91" spans="1:8" x14ac:dyDescent="0.2">
      <c r="A91" s="11">
        <f>IF(AND(H90&lt;&gt;"", H90&gt;0.001),IF(MOD(12,K$7)=0, EDATE(A90,K$13), A90+365/K$7), "")</f>
        <v>48427</v>
      </c>
      <c r="B91" s="9">
        <f>IF(AND(H90&lt;&gt;"", H90&gt;0.001), K$11-C91, "")</f>
        <v>1745.7239661198792</v>
      </c>
      <c r="C91" s="10">
        <f>IF(AND(H90&lt;&gt;"", H90&gt;0.001), $K$12*H90, "")</f>
        <v>4999.2194418485842</v>
      </c>
      <c r="D91" s="10">
        <f>IF(AND(H90&lt;&gt;"", H90&gt;0.001), D90+C91, "")</f>
        <v>480143.07112075854</v>
      </c>
      <c r="E91" s="10">
        <f t="shared" si="2"/>
        <v>0</v>
      </c>
      <c r="F91" s="10">
        <f t="shared" si="3"/>
        <v>0</v>
      </c>
      <c r="G91" s="9">
        <f>IF(AND(H90&lt;&gt;"", H90&gt;0.001), K$11, "")</f>
        <v>6744.9434079684634</v>
      </c>
      <c r="H91" s="10">
        <f>IF(AND(H90&lt;&gt;"", H90&gt;0.001), H90-B91, "")</f>
        <v>998098.16440359689</v>
      </c>
    </row>
    <row r="92" spans="1:8" x14ac:dyDescent="0.2">
      <c r="A92" s="11">
        <f>IF(AND(H91&lt;&gt;"", H91&gt;0.001),IF(MOD(12,K$7)=0, EDATE(A91,K$13), A91+365/K$7), "")</f>
        <v>48458</v>
      </c>
      <c r="B92" s="9">
        <f>IF(AND(H91&lt;&gt;"", H91&gt;0.001), K$11-C92, "")</f>
        <v>1754.4525859504784</v>
      </c>
      <c r="C92" s="10">
        <f>IF(AND(H91&lt;&gt;"", H91&gt;0.001), $K$12*H91, "")</f>
        <v>4990.490822017985</v>
      </c>
      <c r="D92" s="10">
        <f>IF(AND(H91&lt;&gt;"", H91&gt;0.001), D91+C92, "")</f>
        <v>485133.56194277655</v>
      </c>
      <c r="E92" s="10">
        <f t="shared" si="2"/>
        <v>0</v>
      </c>
      <c r="F92" s="10">
        <f t="shared" si="3"/>
        <v>0</v>
      </c>
      <c r="G92" s="9">
        <f>IF(AND(H91&lt;&gt;"", H91&gt;0.001), K$11, "")</f>
        <v>6744.9434079684634</v>
      </c>
      <c r="H92" s="10">
        <f>IF(AND(H91&lt;&gt;"", H91&gt;0.001), H91-B92, "")</f>
        <v>996343.7118176464</v>
      </c>
    </row>
    <row r="93" spans="1:8" x14ac:dyDescent="0.2">
      <c r="A93" s="11">
        <f>IF(AND(H92&lt;&gt;"", H92&gt;0.001),IF(MOD(12,K$7)=0, EDATE(A92,K$13), A92+365/K$7), "")</f>
        <v>48488</v>
      </c>
      <c r="B93" s="9">
        <f>IF(AND(H92&lt;&gt;"", H92&gt;0.001), K$11-C93, "")</f>
        <v>1763.2248488802315</v>
      </c>
      <c r="C93" s="10">
        <f>IF(AND(H92&lt;&gt;"", H92&gt;0.001), $K$12*H92, "")</f>
        <v>4981.7185590882318</v>
      </c>
      <c r="D93" s="10">
        <f>IF(AND(H92&lt;&gt;"", H92&gt;0.001), D92+C93, "")</f>
        <v>490115.28050186479</v>
      </c>
      <c r="E93" s="10">
        <f t="shared" si="2"/>
        <v>0</v>
      </c>
      <c r="F93" s="10">
        <f t="shared" si="3"/>
        <v>0</v>
      </c>
      <c r="G93" s="9">
        <f>IF(AND(H92&lt;&gt;"", H92&gt;0.001), K$11, "")</f>
        <v>6744.9434079684634</v>
      </c>
      <c r="H93" s="10">
        <f>IF(AND(H92&lt;&gt;"", H92&gt;0.001), H92-B93, "")</f>
        <v>994580.4869687662</v>
      </c>
    </row>
    <row r="94" spans="1:8" x14ac:dyDescent="0.2">
      <c r="A94" s="11">
        <f>IF(AND(H93&lt;&gt;"", H93&gt;0.001),IF(MOD(12,K$7)=0, EDATE(A93,K$13), A93+365/K$7), "")</f>
        <v>48519</v>
      </c>
      <c r="B94" s="9">
        <f>IF(AND(H93&lt;&gt;"", H93&gt;0.001), K$11-C94, "")</f>
        <v>1772.0409731246318</v>
      </c>
      <c r="C94" s="10">
        <f>IF(AND(H93&lt;&gt;"", H93&gt;0.001), $K$12*H93, "")</f>
        <v>4972.9024348438315</v>
      </c>
      <c r="D94" s="10">
        <f>IF(AND(H93&lt;&gt;"", H93&gt;0.001), D93+C94, "")</f>
        <v>495088.18293670862</v>
      </c>
      <c r="E94" s="10">
        <f t="shared" si="2"/>
        <v>0</v>
      </c>
      <c r="F94" s="10">
        <f t="shared" si="3"/>
        <v>0</v>
      </c>
      <c r="G94" s="9">
        <f>IF(AND(H93&lt;&gt;"", H93&gt;0.001), K$11, "")</f>
        <v>6744.9434079684634</v>
      </c>
      <c r="H94" s="10">
        <f>IF(AND(H93&lt;&gt;"", H93&gt;0.001), H93-B94, "")</f>
        <v>992808.44599564152</v>
      </c>
    </row>
    <row r="95" spans="1:8" x14ac:dyDescent="0.2">
      <c r="A95" s="11">
        <f>IF(AND(H94&lt;&gt;"", H94&gt;0.001),IF(MOD(12,K$7)=0, EDATE(A94,K$13), A94+365/K$7), "")</f>
        <v>48549</v>
      </c>
      <c r="B95" s="9">
        <f>IF(AND(H94&lt;&gt;"", H94&gt;0.001), K$11-C95, "")</f>
        <v>1780.9011779902557</v>
      </c>
      <c r="C95" s="10">
        <f>IF(AND(H94&lt;&gt;"", H94&gt;0.001), $K$12*H94, "")</f>
        <v>4964.0422299782076</v>
      </c>
      <c r="D95" s="10">
        <f>IF(AND(H94&lt;&gt;"", H94&gt;0.001), D94+C95, "")</f>
        <v>500052.22516668681</v>
      </c>
      <c r="E95" s="10">
        <f t="shared" si="2"/>
        <v>0</v>
      </c>
      <c r="F95" s="10">
        <f t="shared" si="3"/>
        <v>0</v>
      </c>
      <c r="G95" s="9">
        <f>IF(AND(H94&lt;&gt;"", H94&gt;0.001), K$11, "")</f>
        <v>6744.9434079684634</v>
      </c>
      <c r="H95" s="10">
        <f>IF(AND(H94&lt;&gt;"", H94&gt;0.001), H94-B95, "")</f>
        <v>991027.54481765127</v>
      </c>
    </row>
    <row r="96" spans="1:8" x14ac:dyDescent="0.2">
      <c r="A96" s="11">
        <f>IF(AND(H95&lt;&gt;"", H95&gt;0.001),IF(MOD(12,K$7)=0, EDATE(A95,K$13), A95+365/K$7), "")</f>
        <v>48580</v>
      </c>
      <c r="B96" s="9">
        <f>IF(AND(H95&lt;&gt;"", H95&gt;0.001), K$11-C96, "")</f>
        <v>1789.8056838802067</v>
      </c>
      <c r="C96" s="10">
        <f>IF(AND(H95&lt;&gt;"", H95&gt;0.001), $K$12*H95, "")</f>
        <v>4955.1377240882566</v>
      </c>
      <c r="D96" s="10">
        <f>IF(AND(H95&lt;&gt;"", H95&gt;0.001), D95+C96, "")</f>
        <v>505007.36289077508</v>
      </c>
      <c r="E96" s="10">
        <f t="shared" si="2"/>
        <v>0</v>
      </c>
      <c r="F96" s="10">
        <f t="shared" si="3"/>
        <v>0</v>
      </c>
      <c r="G96" s="9">
        <f>IF(AND(H95&lt;&gt;"", H95&gt;0.001), K$11, "")</f>
        <v>6744.9434079684634</v>
      </c>
      <c r="H96" s="10">
        <f>IF(AND(H95&lt;&gt;"", H95&gt;0.001), H95-B96, "")</f>
        <v>989237.73913377104</v>
      </c>
    </row>
    <row r="97" spans="1:9" x14ac:dyDescent="0.2">
      <c r="A97" s="11">
        <f>IF(AND(H96&lt;&gt;"", H96&gt;0.001),IF(MOD(12,K$7)=0, EDATE(A96,K$13), A96+365/K$7), "")</f>
        <v>48611</v>
      </c>
      <c r="B97" s="9">
        <f>IF(AND(H96&lt;&gt;"", H96&gt;0.001), K$11-C97, "")</f>
        <v>1798.7547122996084</v>
      </c>
      <c r="C97" s="10">
        <f>IF(AND(H96&lt;&gt;"", H96&gt;0.001), $K$12*H96, "")</f>
        <v>4946.188695668855</v>
      </c>
      <c r="D97" s="10">
        <f>IF(AND(H96&lt;&gt;"", H96&gt;0.001), D96+C97, "")</f>
        <v>509953.55158644397</v>
      </c>
      <c r="E97" s="10">
        <f t="shared" si="2"/>
        <v>0</v>
      </c>
      <c r="F97" s="10">
        <f t="shared" si="3"/>
        <v>0</v>
      </c>
      <c r="G97" s="9">
        <f>IF(AND(H96&lt;&gt;"", H96&gt;0.001), K$11, "")</f>
        <v>6744.9434079684634</v>
      </c>
      <c r="H97" s="10">
        <f>IF(AND(H96&lt;&gt;"", H96&gt;0.001), H96-B97, "")</f>
        <v>987438.98442147148</v>
      </c>
    </row>
    <row r="98" spans="1:9" x14ac:dyDescent="0.2">
      <c r="A98" s="11">
        <f>IF(AND(H97&lt;&gt;"", H97&gt;0.001),IF(MOD(12,K$7)=0, EDATE(A97,K$13), A97+365/K$7), "")</f>
        <v>48639</v>
      </c>
      <c r="B98" s="9">
        <f>IF(AND(H97&lt;&gt;"", H97&gt;0.001), K$11-C98, "")</f>
        <v>1807.748485861106</v>
      </c>
      <c r="C98" s="10">
        <f>IF(AND(H97&lt;&gt;"", H97&gt;0.001), $K$12*H97, "")</f>
        <v>4937.1949221073573</v>
      </c>
      <c r="D98" s="10">
        <f>IF(AND(H97&lt;&gt;"", H97&gt;0.001), D97+C98, "")</f>
        <v>514890.7465085513</v>
      </c>
      <c r="E98" s="10">
        <f t="shared" si="2"/>
        <v>0</v>
      </c>
      <c r="F98" s="10">
        <f t="shared" si="3"/>
        <v>0</v>
      </c>
      <c r="G98" s="9">
        <f>IF(AND(H97&lt;&gt;"", H97&gt;0.001), K$11, "")</f>
        <v>6744.9434079684634</v>
      </c>
      <c r="H98" s="10">
        <f>IF(AND(H97&lt;&gt;"", H97&gt;0.001), H97-B98, "")</f>
        <v>985631.23593561037</v>
      </c>
    </row>
    <row r="99" spans="1:9" x14ac:dyDescent="0.2">
      <c r="A99" s="11">
        <f>IF(AND(H98&lt;&gt;"", H98&gt;0.001),IF(MOD(12,K$7)=0, EDATE(A98,K$13), A98+365/K$7), "")</f>
        <v>48670</v>
      </c>
      <c r="B99" s="9">
        <f>IF(AND(H98&lt;&gt;"", H98&gt;0.001), K$11-C99, "")</f>
        <v>1816.7872282904118</v>
      </c>
      <c r="C99" s="10">
        <f>IF(AND(H98&lt;&gt;"", H98&gt;0.001), $K$12*H98, "")</f>
        <v>4928.1561796780516</v>
      </c>
      <c r="D99" s="10">
        <f>IF(AND(H98&lt;&gt;"", H98&gt;0.001), D98+C99, "")</f>
        <v>519818.90268822934</v>
      </c>
      <c r="E99" s="10">
        <f t="shared" si="2"/>
        <v>0</v>
      </c>
      <c r="F99" s="10">
        <f t="shared" si="3"/>
        <v>0</v>
      </c>
      <c r="G99" s="9">
        <f>IF(AND(H98&lt;&gt;"", H98&gt;0.001), K$11, "")</f>
        <v>6744.9434079684634</v>
      </c>
      <c r="H99" s="10">
        <f>IF(AND(H98&lt;&gt;"", H98&gt;0.001), H98-B99, "")</f>
        <v>983814.44870731991</v>
      </c>
    </row>
    <row r="100" spans="1:9" x14ac:dyDescent="0.2">
      <c r="A100" s="11">
        <f>IF(AND(H99&lt;&gt;"", H99&gt;0.001),IF(MOD(12,K$7)=0, EDATE(A99,K$13), A99+365/K$7), "")</f>
        <v>48700</v>
      </c>
      <c r="B100" s="9">
        <f>IF(AND(H99&lt;&gt;"", H99&gt;0.001), K$11-C100, "")</f>
        <v>1825.8711644318637</v>
      </c>
      <c r="C100" s="10">
        <f>IF(AND(H99&lt;&gt;"", H99&gt;0.001), $K$12*H99, "")</f>
        <v>4919.0722435365997</v>
      </c>
      <c r="D100" s="10">
        <f>IF(AND(H99&lt;&gt;"", H99&gt;0.001), D99+C100, "")</f>
        <v>524737.97493176593</v>
      </c>
      <c r="E100" s="10">
        <f t="shared" si="2"/>
        <v>0</v>
      </c>
      <c r="F100" s="10">
        <f t="shared" si="3"/>
        <v>0</v>
      </c>
      <c r="G100" s="9">
        <f>IF(AND(H99&lt;&gt;"", H99&gt;0.001), K$11, "")</f>
        <v>6744.9434079684634</v>
      </c>
      <c r="H100" s="10">
        <f>IF(AND(H99&lt;&gt;"", H99&gt;0.001), H99-B100, "")</f>
        <v>981988.577542888</v>
      </c>
    </row>
    <row r="101" spans="1:9" x14ac:dyDescent="0.2">
      <c r="A101" s="11">
        <f>IF(AND(H100&lt;&gt;"", H100&gt;0.001),IF(MOD(12,K$7)=0, EDATE(A100,K$13), A100+365/K$7), "")</f>
        <v>48731</v>
      </c>
      <c r="B101" s="9">
        <f>IF(AND(H100&lt;&gt;"", H100&gt;0.001), K$11-C101, "")</f>
        <v>1835.0005202540233</v>
      </c>
      <c r="C101" s="10">
        <f>IF(AND(H100&lt;&gt;"", H100&gt;0.001), $K$12*H100, "")</f>
        <v>4909.9428877144401</v>
      </c>
      <c r="D101" s="10">
        <f>IF(AND(H100&lt;&gt;"", H100&gt;0.001), D100+C101, "")</f>
        <v>529647.91781948041</v>
      </c>
      <c r="E101" s="10">
        <f t="shared" si="2"/>
        <v>0</v>
      </c>
      <c r="F101" s="10">
        <f t="shared" si="3"/>
        <v>0</v>
      </c>
      <c r="G101" s="9">
        <f>IF(AND(H100&lt;&gt;"", H100&gt;0.001), K$11, "")</f>
        <v>6744.9434079684634</v>
      </c>
      <c r="H101" s="10">
        <f>IF(AND(H100&lt;&gt;"", H100&gt;0.001), H100-B101, "")</f>
        <v>980153.57702263398</v>
      </c>
    </row>
    <row r="102" spans="1:9" x14ac:dyDescent="0.2">
      <c r="A102" s="11">
        <f>IF(AND(H101&lt;&gt;"", H101&gt;0.001),IF(MOD(12,K$7)=0, EDATE(A101,K$13), A101+365/K$7), "")</f>
        <v>48761</v>
      </c>
      <c r="B102" s="9">
        <f>IF(AND(H101&lt;&gt;"", H101&gt;0.001), K$11-C102, "")</f>
        <v>1844.1755228552929</v>
      </c>
      <c r="C102" s="10">
        <f>IF(AND(H101&lt;&gt;"", H101&gt;0.001), $K$12*H101, "")</f>
        <v>4900.7678851131705</v>
      </c>
      <c r="D102" s="10">
        <f>IF(AND(H101&lt;&gt;"", H101&gt;0.001), D101+C102, "")</f>
        <v>534548.68570459355</v>
      </c>
      <c r="E102" s="10">
        <f t="shared" si="2"/>
        <v>0</v>
      </c>
      <c r="F102" s="10">
        <f t="shared" si="3"/>
        <v>0</v>
      </c>
      <c r="G102" s="9">
        <f>IF(AND(H101&lt;&gt;"", H101&gt;0.001), K$11, "")</f>
        <v>6744.9434079684634</v>
      </c>
      <c r="H102" s="10">
        <f>IF(AND(H101&lt;&gt;"", H101&gt;0.001), H101-B102, "")</f>
        <v>978309.40149977873</v>
      </c>
      <c r="I102" s="2"/>
    </row>
    <row r="103" spans="1:9" x14ac:dyDescent="0.2">
      <c r="A103" s="11">
        <f>IF(AND(H102&lt;&gt;"", H102&gt;0.001),IF(MOD(12,K$7)=0, EDATE(A102,K$13), A102+365/K$7), "")</f>
        <v>48792</v>
      </c>
      <c r="B103" s="9">
        <f>IF(AND(H102&lt;&gt;"", H102&gt;0.001), K$11-C103, "")</f>
        <v>1853.3964004695699</v>
      </c>
      <c r="C103" s="10">
        <f>IF(AND(H102&lt;&gt;"", H102&gt;0.001), $K$12*H102, "")</f>
        <v>4891.5470074988934</v>
      </c>
      <c r="D103" s="10">
        <f>IF(AND(H102&lt;&gt;"", H102&gt;0.001), D102+C103, "")</f>
        <v>539440.23271209246</v>
      </c>
      <c r="E103" s="10">
        <f t="shared" si="2"/>
        <v>0</v>
      </c>
      <c r="F103" s="10">
        <f t="shared" si="3"/>
        <v>0</v>
      </c>
      <c r="G103" s="9">
        <f>IF(AND(H102&lt;&gt;"", H102&gt;0.001), K$11, "")</f>
        <v>6744.9434079684634</v>
      </c>
      <c r="H103" s="10">
        <f>IF(AND(H102&lt;&gt;"", H102&gt;0.001), H102-B103, "")</f>
        <v>976456.00509930914</v>
      </c>
    </row>
    <row r="104" spans="1:9" x14ac:dyDescent="0.2">
      <c r="A104" s="11">
        <f>IF(AND(H103&lt;&gt;"", H103&gt;0.001),IF(MOD(12,K$7)=0, EDATE(A103,K$13), A103+365/K$7), "")</f>
        <v>48823</v>
      </c>
      <c r="B104" s="9">
        <f>IF(AND(H103&lt;&gt;"", H103&gt;0.001), K$11-C104, "")</f>
        <v>1862.6633824719174</v>
      </c>
      <c r="C104" s="10">
        <f>IF(AND(H103&lt;&gt;"", H103&gt;0.001), $K$12*H103, "")</f>
        <v>4882.2800254965459</v>
      </c>
      <c r="D104" s="10">
        <f>IF(AND(H103&lt;&gt;"", H103&gt;0.001), D103+C104, "")</f>
        <v>544322.51273758896</v>
      </c>
      <c r="E104" s="10">
        <f t="shared" si="2"/>
        <v>0</v>
      </c>
      <c r="F104" s="10">
        <f t="shared" si="3"/>
        <v>0</v>
      </c>
      <c r="G104" s="9">
        <f>IF(AND(H103&lt;&gt;"", H103&gt;0.001), K$11, "")</f>
        <v>6744.9434079684634</v>
      </c>
      <c r="H104" s="10">
        <f>IF(AND(H103&lt;&gt;"", H103&gt;0.001), H103-B104, "")</f>
        <v>974593.34171683725</v>
      </c>
    </row>
    <row r="105" spans="1:9" x14ac:dyDescent="0.2">
      <c r="A105" s="11">
        <f>IF(AND(H104&lt;&gt;"", H104&gt;0.001),IF(MOD(12,K$7)=0, EDATE(A104,K$13), A104+365/K$7), "")</f>
        <v>48853</v>
      </c>
      <c r="B105" s="9">
        <f>IF(AND(H104&lt;&gt;"", H104&gt;0.001), K$11-C105, "")</f>
        <v>1871.9766993842768</v>
      </c>
      <c r="C105" s="10">
        <f>IF(AND(H104&lt;&gt;"", H104&gt;0.001), $K$12*H104, "")</f>
        <v>4872.9667085841866</v>
      </c>
      <c r="D105" s="10">
        <f>IF(AND(H104&lt;&gt;"", H104&gt;0.001), D104+C105, "")</f>
        <v>549195.47944617318</v>
      </c>
      <c r="E105" s="10">
        <f t="shared" si="2"/>
        <v>0</v>
      </c>
      <c r="F105" s="10">
        <f t="shared" si="3"/>
        <v>0</v>
      </c>
      <c r="G105" s="9">
        <f>IF(AND(H104&lt;&gt;"", H104&gt;0.001), K$11, "")</f>
        <v>6744.9434079684634</v>
      </c>
      <c r="H105" s="10">
        <f>IF(AND(H104&lt;&gt;"", H104&gt;0.001), H104-B105, "")</f>
        <v>972721.36501745298</v>
      </c>
    </row>
    <row r="106" spans="1:9" x14ac:dyDescent="0.2">
      <c r="A106" s="11">
        <f>IF(AND(H105&lt;&gt;"", H105&gt;0.001),IF(MOD(12,K$7)=0, EDATE(A105,K$13), A105+365/K$7), "")</f>
        <v>48884</v>
      </c>
      <c r="B106" s="9">
        <f>IF(AND(H105&lt;&gt;"", H105&gt;0.001), K$11-C106, "")</f>
        <v>1881.3365828811984</v>
      </c>
      <c r="C106" s="10">
        <f>IF(AND(H105&lt;&gt;"", H105&gt;0.001), $K$12*H105, "")</f>
        <v>4863.606825087265</v>
      </c>
      <c r="D106" s="10">
        <f>IF(AND(H105&lt;&gt;"", H105&gt;0.001), D105+C106, "")</f>
        <v>554059.0862712604</v>
      </c>
      <c r="E106" s="10">
        <f t="shared" si="2"/>
        <v>0</v>
      </c>
      <c r="F106" s="10">
        <f t="shared" si="3"/>
        <v>0</v>
      </c>
      <c r="G106" s="9">
        <f>IF(AND(H105&lt;&gt;"", H105&gt;0.001), K$11, "")</f>
        <v>6744.9434079684634</v>
      </c>
      <c r="H106" s="10">
        <f>IF(AND(H105&lt;&gt;"", H105&gt;0.001), H105-B106, "")</f>
        <v>970840.02843457181</v>
      </c>
    </row>
    <row r="107" spans="1:9" x14ac:dyDescent="0.2">
      <c r="A107" s="11">
        <f>IF(AND(H106&lt;&gt;"", H106&gt;0.001),IF(MOD(12,K$7)=0, EDATE(A106,K$13), A106+365/K$7), "")</f>
        <v>48914</v>
      </c>
      <c r="B107" s="9">
        <f>IF(AND(H106&lt;&gt;"", H106&gt;0.001), K$11-C107, "")</f>
        <v>1890.7432657956042</v>
      </c>
      <c r="C107" s="10">
        <f>IF(AND(H106&lt;&gt;"", H106&gt;0.001), $K$12*H106, "")</f>
        <v>4854.2001421728592</v>
      </c>
      <c r="D107" s="10">
        <f>IF(AND(H106&lt;&gt;"", H106&gt;0.001), D106+C107, "")</f>
        <v>558913.28641343326</v>
      </c>
      <c r="E107" s="10">
        <f t="shared" si="2"/>
        <v>0</v>
      </c>
      <c r="F107" s="10">
        <f t="shared" si="3"/>
        <v>0</v>
      </c>
      <c r="G107" s="9">
        <f>IF(AND(H106&lt;&gt;"", H106&gt;0.001), K$11, "")</f>
        <v>6744.9434079684634</v>
      </c>
      <c r="H107" s="10">
        <f>IF(AND(H106&lt;&gt;"", H106&gt;0.001), H106-B107, "")</f>
        <v>968949.28516877617</v>
      </c>
    </row>
    <row r="108" spans="1:9" x14ac:dyDescent="0.2">
      <c r="A108" s="11">
        <f>IF(AND(H107&lt;&gt;"", H107&gt;0.001),IF(MOD(12,K$7)=0, EDATE(A107,K$13), A107+365/K$7), "")</f>
        <v>48945</v>
      </c>
      <c r="B108" s="9">
        <f>IF(AND(H107&lt;&gt;"", H107&gt;0.001), K$11-C108, "")</f>
        <v>1900.1969821245821</v>
      </c>
      <c r="C108" s="10">
        <f>IF(AND(H107&lt;&gt;"", H107&gt;0.001), $K$12*H107, "")</f>
        <v>4844.7464258438813</v>
      </c>
      <c r="D108" s="10">
        <f>IF(AND(H107&lt;&gt;"", H107&gt;0.001), D107+C108, "")</f>
        <v>563758.03283927718</v>
      </c>
      <c r="E108" s="10">
        <f t="shared" si="2"/>
        <v>0</v>
      </c>
      <c r="F108" s="10">
        <f t="shared" si="3"/>
        <v>0</v>
      </c>
      <c r="G108" s="9">
        <f>IF(AND(H107&lt;&gt;"", H107&gt;0.001), K$11, "")</f>
        <v>6744.9434079684634</v>
      </c>
      <c r="H108" s="10">
        <f>IF(AND(H107&lt;&gt;"", H107&gt;0.001), H107-B108, "")</f>
        <v>967049.08818665158</v>
      </c>
    </row>
    <row r="109" spans="1:9" x14ac:dyDescent="0.2">
      <c r="A109" s="11">
        <f>IF(AND(H108&lt;&gt;"", H108&gt;0.001),IF(MOD(12,K$7)=0, EDATE(A108,K$13), A108+365/K$7), "")</f>
        <v>48976</v>
      </c>
      <c r="B109" s="9">
        <f>IF(AND(H108&lt;&gt;"", H108&gt;0.001), K$11-C109, "")</f>
        <v>1909.6979670352057</v>
      </c>
      <c r="C109" s="10">
        <f>IF(AND(H108&lt;&gt;"", H108&gt;0.001), $K$12*H108, "")</f>
        <v>4835.2454409332577</v>
      </c>
      <c r="D109" s="10">
        <f>IF(AND(H108&lt;&gt;"", H108&gt;0.001), D108+C109, "")</f>
        <v>568593.27828021045</v>
      </c>
      <c r="E109" s="10">
        <f t="shared" si="2"/>
        <v>0</v>
      </c>
      <c r="F109" s="10">
        <f t="shared" si="3"/>
        <v>0</v>
      </c>
      <c r="G109" s="9">
        <f>IF(AND(H108&lt;&gt;"", H108&gt;0.001), K$11, "")</f>
        <v>6744.9434079684634</v>
      </c>
      <c r="H109" s="10">
        <f>IF(AND(H108&lt;&gt;"", H108&gt;0.001), H108-B109, "")</f>
        <v>965139.39021961635</v>
      </c>
    </row>
    <row r="110" spans="1:9" x14ac:dyDescent="0.2">
      <c r="A110" s="11">
        <f>IF(AND(H109&lt;&gt;"", H109&gt;0.001),IF(MOD(12,K$7)=0, EDATE(A109,K$13), A109+365/K$7), "")</f>
        <v>49004</v>
      </c>
      <c r="B110" s="9">
        <f>IF(AND(H109&lt;&gt;"", H109&gt;0.001), K$11-C110, "")</f>
        <v>1919.2464568703817</v>
      </c>
      <c r="C110" s="10">
        <f>IF(AND(H109&lt;&gt;"", H109&gt;0.001), $K$12*H109, "")</f>
        <v>4825.6969510980816</v>
      </c>
      <c r="D110" s="10">
        <f>IF(AND(H109&lt;&gt;"", H109&gt;0.001), D109+C110, "")</f>
        <v>573418.97523130849</v>
      </c>
      <c r="E110" s="10">
        <f t="shared" si="2"/>
        <v>0</v>
      </c>
      <c r="F110" s="10">
        <f t="shared" si="3"/>
        <v>0</v>
      </c>
      <c r="G110" s="9">
        <f>IF(AND(H109&lt;&gt;"", H109&gt;0.001), K$11, "")</f>
        <v>6744.9434079684634</v>
      </c>
      <c r="H110" s="10">
        <f>IF(AND(H109&lt;&gt;"", H109&gt;0.001), H109-B110, "")</f>
        <v>963220.14376274601</v>
      </c>
    </row>
    <row r="111" spans="1:9" x14ac:dyDescent="0.2">
      <c r="A111" s="11">
        <f>IF(AND(H110&lt;&gt;"", H110&gt;0.001),IF(MOD(12,K$7)=0, EDATE(A110,K$13), A110+365/K$7), "")</f>
        <v>49035</v>
      </c>
      <c r="B111" s="9">
        <f>IF(AND(H110&lt;&gt;"", H110&gt;0.001), K$11-C111, "")</f>
        <v>1928.8426891547333</v>
      </c>
      <c r="C111" s="10">
        <f>IF(AND(H110&lt;&gt;"", H110&gt;0.001), $K$12*H110, "")</f>
        <v>4816.1007188137301</v>
      </c>
      <c r="D111" s="10">
        <f>IF(AND(H110&lt;&gt;"", H110&gt;0.001), D110+C111, "")</f>
        <v>578235.07595012221</v>
      </c>
      <c r="E111" s="10">
        <f t="shared" si="2"/>
        <v>0</v>
      </c>
      <c r="F111" s="10">
        <f t="shared" si="3"/>
        <v>0</v>
      </c>
      <c r="G111" s="9">
        <f>IF(AND(H110&lt;&gt;"", H110&gt;0.001), K$11, "")</f>
        <v>6744.9434079684634</v>
      </c>
      <c r="H111" s="10">
        <f>IF(AND(H110&lt;&gt;"", H110&gt;0.001), H110-B111, "")</f>
        <v>961291.30107359122</v>
      </c>
    </row>
    <row r="112" spans="1:9" x14ac:dyDescent="0.2">
      <c r="A112" s="11">
        <f>IF(AND(H111&lt;&gt;"", H111&gt;0.001),IF(MOD(12,K$7)=0, EDATE(A111,K$13), A111+365/K$7), "")</f>
        <v>49065</v>
      </c>
      <c r="B112" s="9">
        <f>IF(AND(H111&lt;&gt;"", H111&gt;0.001), K$11-C112, "")</f>
        <v>1938.4869026005072</v>
      </c>
      <c r="C112" s="10">
        <f>IF(AND(H111&lt;&gt;"", H111&gt;0.001), $K$12*H111, "")</f>
        <v>4806.4565053679562</v>
      </c>
      <c r="D112" s="10">
        <f>IF(AND(H111&lt;&gt;"", H111&gt;0.001), D111+C112, "")</f>
        <v>583041.5324554902</v>
      </c>
      <c r="E112" s="10">
        <f t="shared" si="2"/>
        <v>0</v>
      </c>
      <c r="F112" s="10">
        <f t="shared" si="3"/>
        <v>0</v>
      </c>
      <c r="G112" s="9">
        <f>IF(AND(H111&lt;&gt;"", H111&gt;0.001), K$11, "")</f>
        <v>6744.9434079684634</v>
      </c>
      <c r="H112" s="10">
        <f>IF(AND(H111&lt;&gt;"", H111&gt;0.001), H111-B112, "")</f>
        <v>959352.81417099072</v>
      </c>
    </row>
    <row r="113" spans="1:8" x14ac:dyDescent="0.2">
      <c r="A113" s="11">
        <f>IF(AND(H112&lt;&gt;"", H112&gt;0.001),IF(MOD(12,K$7)=0, EDATE(A112,K$13), A112+365/K$7), "")</f>
        <v>49096</v>
      </c>
      <c r="B113" s="9">
        <f>IF(AND(H112&lt;&gt;"", H112&gt;0.001), K$11-C113, "")</f>
        <v>1948.17933711351</v>
      </c>
      <c r="C113" s="10">
        <f>IF(AND(H112&lt;&gt;"", H112&gt;0.001), $K$12*H112, "")</f>
        <v>4796.7640708549534</v>
      </c>
      <c r="D113" s="10">
        <f>IF(AND(H112&lt;&gt;"", H112&gt;0.001), D112+C113, "")</f>
        <v>587838.29652634519</v>
      </c>
      <c r="E113" s="10">
        <f t="shared" si="2"/>
        <v>0</v>
      </c>
      <c r="F113" s="10">
        <f t="shared" si="3"/>
        <v>0</v>
      </c>
      <c r="G113" s="9">
        <f>IF(AND(H112&lt;&gt;"", H112&gt;0.001), K$11, "")</f>
        <v>6744.9434079684634</v>
      </c>
      <c r="H113" s="10">
        <f>IF(AND(H112&lt;&gt;"", H112&gt;0.001), H112-B113, "")</f>
        <v>957404.63483387721</v>
      </c>
    </row>
    <row r="114" spans="1:8" x14ac:dyDescent="0.2">
      <c r="A114" s="11">
        <f>IF(AND(H113&lt;&gt;"", H113&gt;0.001),IF(MOD(12,K$7)=0, EDATE(A113,K$13), A113+365/K$7), "")</f>
        <v>49126</v>
      </c>
      <c r="B114" s="9">
        <f>IF(AND(H113&lt;&gt;"", H113&gt;0.001), K$11-C114, "")</f>
        <v>1957.9202337990773</v>
      </c>
      <c r="C114" s="10">
        <f>IF(AND(H113&lt;&gt;"", H113&gt;0.001), $K$12*H113, "")</f>
        <v>4787.023174169386</v>
      </c>
      <c r="D114" s="10">
        <f>IF(AND(H113&lt;&gt;"", H113&gt;0.001), D113+C114, "")</f>
        <v>592625.31970051455</v>
      </c>
      <c r="E114" s="10">
        <f t="shared" si="2"/>
        <v>0</v>
      </c>
      <c r="F114" s="10">
        <f t="shared" si="3"/>
        <v>0</v>
      </c>
      <c r="G114" s="9">
        <f>IF(AND(H113&lt;&gt;"", H113&gt;0.001), K$11, "")</f>
        <v>6744.9434079684634</v>
      </c>
      <c r="H114" s="10">
        <f>IF(AND(H113&lt;&gt;"", H113&gt;0.001), H113-B114, "")</f>
        <v>955446.71460007818</v>
      </c>
    </row>
    <row r="115" spans="1:8" x14ac:dyDescent="0.2">
      <c r="A115" s="11">
        <f>IF(AND(H114&lt;&gt;"", H114&gt;0.001),IF(MOD(12,K$7)=0, EDATE(A114,K$13), A114+365/K$7), "")</f>
        <v>49157</v>
      </c>
      <c r="B115" s="9">
        <f>IF(AND(H114&lt;&gt;"", H114&gt;0.001), K$11-C115, "")</f>
        <v>1967.7098349680728</v>
      </c>
      <c r="C115" s="10">
        <f>IF(AND(H114&lt;&gt;"", H114&gt;0.001), $K$12*H114, "")</f>
        <v>4777.2335730003906</v>
      </c>
      <c r="D115" s="10">
        <f>IF(AND(H114&lt;&gt;"", H114&gt;0.001), D114+C115, "")</f>
        <v>597402.55327351496</v>
      </c>
      <c r="E115" s="10">
        <f t="shared" si="2"/>
        <v>0</v>
      </c>
      <c r="F115" s="10">
        <f t="shared" si="3"/>
        <v>0</v>
      </c>
      <c r="G115" s="9">
        <f>IF(AND(H114&lt;&gt;"", H114&gt;0.001), K$11, "")</f>
        <v>6744.9434079684634</v>
      </c>
      <c r="H115" s="10">
        <f>IF(AND(H114&lt;&gt;"", H114&gt;0.001), H114-B115, "")</f>
        <v>953479.00476511009</v>
      </c>
    </row>
    <row r="116" spans="1:8" x14ac:dyDescent="0.2">
      <c r="A116" s="11">
        <f>IF(AND(H115&lt;&gt;"", H115&gt;0.001),IF(MOD(12,K$7)=0, EDATE(A115,K$13), A115+365/K$7), "")</f>
        <v>49188</v>
      </c>
      <c r="B116" s="9">
        <f>IF(AND(H115&lt;&gt;"", H115&gt;0.001), K$11-C116, "")</f>
        <v>1977.5483841429132</v>
      </c>
      <c r="C116" s="10">
        <f>IF(AND(H115&lt;&gt;"", H115&gt;0.001), $K$12*H115, "")</f>
        <v>4767.3950238255502</v>
      </c>
      <c r="D116" s="10">
        <f>IF(AND(H115&lt;&gt;"", H115&gt;0.001), D115+C116, "")</f>
        <v>602169.94829734054</v>
      </c>
      <c r="E116" s="10">
        <f t="shared" si="2"/>
        <v>0</v>
      </c>
      <c r="F116" s="10">
        <f t="shared" si="3"/>
        <v>0</v>
      </c>
      <c r="G116" s="9">
        <f>IF(AND(H115&lt;&gt;"", H115&gt;0.001), K$11, "")</f>
        <v>6744.9434079684634</v>
      </c>
      <c r="H116" s="10">
        <f>IF(AND(H115&lt;&gt;"", H115&gt;0.001), H115-B116, "")</f>
        <v>951501.45638096717</v>
      </c>
    </row>
    <row r="117" spans="1:8" x14ac:dyDescent="0.2">
      <c r="A117" s="11">
        <f>IF(AND(H116&lt;&gt;"", H116&gt;0.001),IF(MOD(12,K$7)=0, EDATE(A116,K$13), A116+365/K$7), "")</f>
        <v>49218</v>
      </c>
      <c r="B117" s="9">
        <f>IF(AND(H116&lt;&gt;"", H116&gt;0.001), K$11-C117, "")</f>
        <v>1987.4361260636279</v>
      </c>
      <c r="C117" s="10">
        <f>IF(AND(H116&lt;&gt;"", H116&gt;0.001), $K$12*H116, "")</f>
        <v>4757.5072819048355</v>
      </c>
      <c r="D117" s="10">
        <f>IF(AND(H116&lt;&gt;"", H116&gt;0.001), D116+C117, "")</f>
        <v>606927.45557924535</v>
      </c>
      <c r="E117" s="10">
        <f t="shared" si="2"/>
        <v>0</v>
      </c>
      <c r="F117" s="10">
        <f t="shared" si="3"/>
        <v>0</v>
      </c>
      <c r="G117" s="9">
        <f>IF(AND(H116&lt;&gt;"", H116&gt;0.001), K$11, "")</f>
        <v>6744.9434079684634</v>
      </c>
      <c r="H117" s="10">
        <f>IF(AND(H116&lt;&gt;"", H116&gt;0.001), H116-B117, "")</f>
        <v>949514.02025490359</v>
      </c>
    </row>
    <row r="118" spans="1:8" x14ac:dyDescent="0.2">
      <c r="A118" s="11">
        <f>IF(AND(H117&lt;&gt;"", H117&gt;0.001),IF(MOD(12,K$7)=0, EDATE(A117,K$13), A117+365/K$7), "")</f>
        <v>49249</v>
      </c>
      <c r="B118" s="9">
        <f>IF(AND(H117&lt;&gt;"", H117&gt;0.001), K$11-C118, "")</f>
        <v>1997.3733066939449</v>
      </c>
      <c r="C118" s="10">
        <f>IF(AND(H117&lt;&gt;"", H117&gt;0.001), $K$12*H117, "")</f>
        <v>4747.5701012745185</v>
      </c>
      <c r="D118" s="10">
        <f>IF(AND(H117&lt;&gt;"", H117&gt;0.001), D117+C118, "")</f>
        <v>611675.02568051987</v>
      </c>
      <c r="E118" s="10">
        <f t="shared" si="2"/>
        <v>0</v>
      </c>
      <c r="F118" s="10">
        <f t="shared" si="3"/>
        <v>0</v>
      </c>
      <c r="G118" s="9">
        <f>IF(AND(H117&lt;&gt;"", H117&gt;0.001), K$11, "")</f>
        <v>6744.9434079684634</v>
      </c>
      <c r="H118" s="10">
        <f>IF(AND(H117&lt;&gt;"", H117&gt;0.001), H117-B118, "")</f>
        <v>947516.64694820961</v>
      </c>
    </row>
    <row r="119" spans="1:8" x14ac:dyDescent="0.2">
      <c r="A119" s="11">
        <f>IF(AND(H118&lt;&gt;"", H118&gt;0.001),IF(MOD(12,K$7)=0, EDATE(A118,K$13), A118+365/K$7), "")</f>
        <v>49279</v>
      </c>
      <c r="B119" s="9">
        <f>IF(AND(H118&lt;&gt;"", H118&gt;0.001), K$11-C119, "")</f>
        <v>2007.3601732274155</v>
      </c>
      <c r="C119" s="10">
        <f>IF(AND(H118&lt;&gt;"", H118&gt;0.001), $K$12*H118, "")</f>
        <v>4737.5832347410478</v>
      </c>
      <c r="D119" s="10">
        <f>IF(AND(H118&lt;&gt;"", H118&gt;0.001), D118+C119, "")</f>
        <v>616412.60891526088</v>
      </c>
      <c r="E119" s="10">
        <f t="shared" si="2"/>
        <v>0</v>
      </c>
      <c r="F119" s="10">
        <f t="shared" si="3"/>
        <v>0</v>
      </c>
      <c r="G119" s="9">
        <f>IF(AND(H118&lt;&gt;"", H118&gt;0.001), K$11, "")</f>
        <v>6744.9434079684634</v>
      </c>
      <c r="H119" s="10">
        <f>IF(AND(H118&lt;&gt;"", H118&gt;0.001), H118-B119, "")</f>
        <v>945509.28677498223</v>
      </c>
    </row>
    <row r="120" spans="1:8" x14ac:dyDescent="0.2">
      <c r="A120" s="11">
        <f>IF(AND(H119&lt;&gt;"", H119&gt;0.001),IF(MOD(12,K$7)=0, EDATE(A119,K$13), A119+365/K$7), "")</f>
        <v>49310</v>
      </c>
      <c r="B120" s="9">
        <f>IF(AND(H119&lt;&gt;"", H119&gt;0.001), K$11-C120, "")</f>
        <v>2017.3969740935518</v>
      </c>
      <c r="C120" s="10">
        <f>IF(AND(H119&lt;&gt;"", H119&gt;0.001), $K$12*H119, "")</f>
        <v>4727.5464338749116</v>
      </c>
      <c r="D120" s="10">
        <f>IF(AND(H119&lt;&gt;"", H119&gt;0.001), D119+C120, "")</f>
        <v>621140.15534913575</v>
      </c>
      <c r="E120" s="10">
        <f t="shared" si="2"/>
        <v>0</v>
      </c>
      <c r="F120" s="10">
        <f t="shared" si="3"/>
        <v>0</v>
      </c>
      <c r="G120" s="9">
        <f>IF(AND(H119&lt;&gt;"", H119&gt;0.001), K$11, "")</f>
        <v>6744.9434079684634</v>
      </c>
      <c r="H120" s="10">
        <f>IF(AND(H119&lt;&gt;"", H119&gt;0.001), H119-B120, "")</f>
        <v>943491.88980088872</v>
      </c>
    </row>
    <row r="121" spans="1:8" x14ac:dyDescent="0.2">
      <c r="A121" s="11">
        <f>IF(AND(H120&lt;&gt;"", H120&gt;0.001),IF(MOD(12,K$7)=0, EDATE(A120,K$13), A120+365/K$7), "")</f>
        <v>49341</v>
      </c>
      <c r="B121" s="9">
        <f>IF(AND(H120&lt;&gt;"", H120&gt;0.001), K$11-C121, "")</f>
        <v>2027.4839589640196</v>
      </c>
      <c r="C121" s="10">
        <f>IF(AND(H120&lt;&gt;"", H120&gt;0.001), $K$12*H120, "")</f>
        <v>4717.4594490044437</v>
      </c>
      <c r="D121" s="10">
        <f>IF(AND(H120&lt;&gt;"", H120&gt;0.001), D120+C121, "")</f>
        <v>625857.61479814025</v>
      </c>
      <c r="E121" s="10">
        <f t="shared" si="2"/>
        <v>0</v>
      </c>
      <c r="F121" s="10">
        <f t="shared" si="3"/>
        <v>0</v>
      </c>
      <c r="G121" s="9">
        <f>IF(AND(H120&lt;&gt;"", H120&gt;0.001), K$11, "")</f>
        <v>6744.9434079684634</v>
      </c>
      <c r="H121" s="10">
        <f>IF(AND(H120&lt;&gt;"", H120&gt;0.001), H120-B121, "")</f>
        <v>941464.40584192472</v>
      </c>
    </row>
    <row r="122" spans="1:8" x14ac:dyDescent="0.2">
      <c r="A122" s="11">
        <f>IF(AND(H121&lt;&gt;"", H121&gt;0.001),IF(MOD(12,K$7)=0, EDATE(A121,K$13), A121+365/K$7), "")</f>
        <v>49369</v>
      </c>
      <c r="B122" s="9">
        <f>IF(AND(H121&lt;&gt;"", H121&gt;0.001), K$11-C122, "")</f>
        <v>2037.6213787588395</v>
      </c>
      <c r="C122" s="10">
        <f>IF(AND(H121&lt;&gt;"", H121&gt;0.001), $K$12*H121, "")</f>
        <v>4707.3220292096239</v>
      </c>
      <c r="D122" s="10">
        <f>IF(AND(H121&lt;&gt;"", H121&gt;0.001), D121+C122, "")</f>
        <v>630564.93682734983</v>
      </c>
      <c r="E122" s="10">
        <f t="shared" si="2"/>
        <v>0</v>
      </c>
      <c r="F122" s="10">
        <f t="shared" si="3"/>
        <v>0</v>
      </c>
      <c r="G122" s="9">
        <f>IF(AND(H121&lt;&gt;"", H121&gt;0.001), K$11, "")</f>
        <v>6744.9434079684634</v>
      </c>
      <c r="H122" s="10">
        <f>IF(AND(H121&lt;&gt;"", H121&gt;0.001), H121-B122, "")</f>
        <v>939426.78446316591</v>
      </c>
    </row>
    <row r="123" spans="1:8" x14ac:dyDescent="0.2">
      <c r="A123" s="11">
        <f>IF(AND(H122&lt;&gt;"", H122&gt;0.001),IF(MOD(12,K$7)=0, EDATE(A122,K$13), A122+365/K$7), "")</f>
        <v>49400</v>
      </c>
      <c r="B123" s="9">
        <f>IF(AND(H122&lt;&gt;"", H122&gt;0.001), K$11-C123, "")</f>
        <v>2047.8094856526341</v>
      </c>
      <c r="C123" s="10">
        <f>IF(AND(H122&lt;&gt;"", H122&gt;0.001), $K$12*H122, "")</f>
        <v>4697.1339223158293</v>
      </c>
      <c r="D123" s="10">
        <f>IF(AND(H122&lt;&gt;"", H122&gt;0.001), D122+C123, "")</f>
        <v>635262.07074966561</v>
      </c>
      <c r="E123" s="10">
        <f t="shared" si="2"/>
        <v>0</v>
      </c>
      <c r="F123" s="10">
        <f t="shared" si="3"/>
        <v>0</v>
      </c>
      <c r="G123" s="9">
        <f>IF(AND(H122&lt;&gt;"", H122&gt;0.001), K$11, "")</f>
        <v>6744.9434079684634</v>
      </c>
      <c r="H123" s="10">
        <f>IF(AND(H122&lt;&gt;"", H122&gt;0.001), H122-B123, "")</f>
        <v>937378.97497751331</v>
      </c>
    </row>
    <row r="124" spans="1:8" x14ac:dyDescent="0.2">
      <c r="A124" s="11">
        <f>IF(AND(H123&lt;&gt;"", H123&gt;0.001),IF(MOD(12,K$7)=0, EDATE(A123,K$13), A123+365/K$7), "")</f>
        <v>49430</v>
      </c>
      <c r="B124" s="9">
        <f>IF(AND(H123&lt;&gt;"", H123&gt;0.001), K$11-C124, "")</f>
        <v>2058.048533080897</v>
      </c>
      <c r="C124" s="10">
        <f>IF(AND(H123&lt;&gt;"", H123&gt;0.001), $K$12*H123, "")</f>
        <v>4686.8948748875664</v>
      </c>
      <c r="D124" s="10">
        <f>IF(AND(H123&lt;&gt;"", H123&gt;0.001), D123+C124, "")</f>
        <v>639948.96562455315</v>
      </c>
      <c r="E124" s="10">
        <f t="shared" si="2"/>
        <v>0</v>
      </c>
      <c r="F124" s="10">
        <f t="shared" si="3"/>
        <v>0</v>
      </c>
      <c r="G124" s="9">
        <f>IF(AND(H123&lt;&gt;"", H123&gt;0.001), K$11, "")</f>
        <v>6744.9434079684634</v>
      </c>
      <c r="H124" s="10">
        <f>IF(AND(H123&lt;&gt;"", H123&gt;0.001), H123-B124, "")</f>
        <v>935320.92644443247</v>
      </c>
    </row>
    <row r="125" spans="1:8" x14ac:dyDescent="0.2">
      <c r="A125" s="11">
        <f>IF(AND(H124&lt;&gt;"", H124&gt;0.001),IF(MOD(12,K$7)=0, EDATE(A124,K$13), A124+365/K$7), "")</f>
        <v>49461</v>
      </c>
      <c r="B125" s="9">
        <f>IF(AND(H124&lt;&gt;"", H124&gt;0.001), K$11-C125, "")</f>
        <v>2068.3387757463006</v>
      </c>
      <c r="C125" s="10">
        <f>IF(AND(H124&lt;&gt;"", H124&gt;0.001), $K$12*H124, "")</f>
        <v>4676.6046322221628</v>
      </c>
      <c r="D125" s="10">
        <f>IF(AND(H124&lt;&gt;"", H124&gt;0.001), D124+C125, "")</f>
        <v>644625.57025677536</v>
      </c>
      <c r="E125" s="10">
        <f t="shared" si="2"/>
        <v>0</v>
      </c>
      <c r="F125" s="10">
        <f t="shared" si="3"/>
        <v>0</v>
      </c>
      <c r="G125" s="9">
        <f>IF(AND(H124&lt;&gt;"", H124&gt;0.001), K$11, "")</f>
        <v>6744.9434079684634</v>
      </c>
      <c r="H125" s="10">
        <f>IF(AND(H124&lt;&gt;"", H124&gt;0.001), H124-B125, "")</f>
        <v>933252.58766868617</v>
      </c>
    </row>
    <row r="126" spans="1:8" x14ac:dyDescent="0.2">
      <c r="A126" s="11">
        <f>IF(AND(H125&lt;&gt;"", H125&gt;0.001),IF(MOD(12,K$7)=0, EDATE(A125,K$13), A125+365/K$7), "")</f>
        <v>49491</v>
      </c>
      <c r="B126" s="9">
        <f>IF(AND(H125&lt;&gt;"", H125&gt;0.001), K$11-C126, "")</f>
        <v>2078.6804696250319</v>
      </c>
      <c r="C126" s="10">
        <f>IF(AND(H125&lt;&gt;"", H125&gt;0.001), $K$12*H125, "")</f>
        <v>4666.2629383434314</v>
      </c>
      <c r="D126" s="10">
        <f>IF(AND(H125&lt;&gt;"", H125&gt;0.001), D125+C126, "")</f>
        <v>649291.83319511882</v>
      </c>
      <c r="E126" s="10">
        <f t="shared" si="2"/>
        <v>0</v>
      </c>
      <c r="F126" s="10">
        <f t="shared" si="3"/>
        <v>0</v>
      </c>
      <c r="G126" s="9">
        <f>IF(AND(H125&lt;&gt;"", H125&gt;0.001), K$11, "")</f>
        <v>6744.9434079684634</v>
      </c>
      <c r="H126" s="10">
        <f>IF(AND(H125&lt;&gt;"", H125&gt;0.001), H125-B126, "")</f>
        <v>931173.90719906113</v>
      </c>
    </row>
    <row r="127" spans="1:8" x14ac:dyDescent="0.2">
      <c r="A127" s="11">
        <f>IF(AND(H126&lt;&gt;"", H126&gt;0.001),IF(MOD(12,K$7)=0, EDATE(A126,K$13), A126+365/K$7), "")</f>
        <v>49522</v>
      </c>
      <c r="B127" s="9">
        <f>IF(AND(H126&lt;&gt;"", H126&gt;0.001), K$11-C127, "")</f>
        <v>2089.073871973158</v>
      </c>
      <c r="C127" s="10">
        <f>IF(AND(H126&lt;&gt;"", H126&gt;0.001), $K$12*H126, "")</f>
        <v>4655.8695359953053</v>
      </c>
      <c r="D127" s="10">
        <f>IF(AND(H126&lt;&gt;"", H126&gt;0.001), D126+C127, "")</f>
        <v>653947.70273111411</v>
      </c>
      <c r="E127" s="10">
        <f t="shared" si="2"/>
        <v>0</v>
      </c>
      <c r="F127" s="10">
        <f t="shared" si="3"/>
        <v>0</v>
      </c>
      <c r="G127" s="9">
        <f>IF(AND(H126&lt;&gt;"", H126&gt;0.001), K$11, "")</f>
        <v>6744.9434079684634</v>
      </c>
      <c r="H127" s="10">
        <f>IF(AND(H126&lt;&gt;"", H126&gt;0.001), H126-B127, "")</f>
        <v>929084.83332708792</v>
      </c>
    </row>
    <row r="128" spans="1:8" x14ac:dyDescent="0.2">
      <c r="A128" s="11">
        <f>IF(AND(H127&lt;&gt;"", H127&gt;0.001),IF(MOD(12,K$7)=0, EDATE(A127,K$13), A127+365/K$7), "")</f>
        <v>49553</v>
      </c>
      <c r="B128" s="9">
        <f>IF(AND(H127&lt;&gt;"", H127&gt;0.001), K$11-C128, "")</f>
        <v>2099.5192413330233</v>
      </c>
      <c r="C128" s="10">
        <f>IF(AND(H127&lt;&gt;"", H127&gt;0.001), $K$12*H127, "")</f>
        <v>4645.4241666354401</v>
      </c>
      <c r="D128" s="10">
        <f>IF(AND(H127&lt;&gt;"", H127&gt;0.001), D127+C128, "")</f>
        <v>658593.12689774961</v>
      </c>
      <c r="E128" s="10">
        <f t="shared" si="2"/>
        <v>0</v>
      </c>
      <c r="F128" s="10">
        <f t="shared" si="3"/>
        <v>0</v>
      </c>
      <c r="G128" s="9">
        <f>IF(AND(H127&lt;&gt;"", H127&gt;0.001), K$11, "")</f>
        <v>6744.9434079684634</v>
      </c>
      <c r="H128" s="10">
        <f>IF(AND(H127&lt;&gt;"", H127&gt;0.001), H127-B128, "")</f>
        <v>926985.31408575492</v>
      </c>
    </row>
    <row r="129" spans="1:8" x14ac:dyDescent="0.2">
      <c r="A129" s="11">
        <f>IF(AND(H128&lt;&gt;"", H128&gt;0.001),IF(MOD(12,K$7)=0, EDATE(A128,K$13), A128+365/K$7), "")</f>
        <v>49583</v>
      </c>
      <c r="B129" s="9">
        <f>IF(AND(H128&lt;&gt;"", H128&gt;0.001), K$11-C129, "")</f>
        <v>2110.0168375396888</v>
      </c>
      <c r="C129" s="10">
        <f>IF(AND(H128&lt;&gt;"", H128&gt;0.001), $K$12*H128, "")</f>
        <v>4634.9265704287745</v>
      </c>
      <c r="D129" s="10">
        <f>IF(AND(H128&lt;&gt;"", H128&gt;0.001), D128+C129, "")</f>
        <v>663228.05346817838</v>
      </c>
      <c r="E129" s="10">
        <f t="shared" si="2"/>
        <v>0</v>
      </c>
      <c r="F129" s="10">
        <f t="shared" si="3"/>
        <v>0</v>
      </c>
      <c r="G129" s="9">
        <f>IF(AND(H128&lt;&gt;"", H128&gt;0.001), K$11, "")</f>
        <v>6744.9434079684634</v>
      </c>
      <c r="H129" s="10">
        <f>IF(AND(H128&lt;&gt;"", H128&gt;0.001), H128-B129, "")</f>
        <v>924875.29724821518</v>
      </c>
    </row>
    <row r="130" spans="1:8" x14ac:dyDescent="0.2">
      <c r="A130" s="11">
        <f>IF(AND(H129&lt;&gt;"", H129&gt;0.001),IF(MOD(12,K$7)=0, EDATE(A129,K$13), A129+365/K$7), "")</f>
        <v>49614</v>
      </c>
      <c r="B130" s="9">
        <f>IF(AND(H129&lt;&gt;"", H129&gt;0.001), K$11-C130, "")</f>
        <v>2120.5669217273871</v>
      </c>
      <c r="C130" s="10">
        <f>IF(AND(H129&lt;&gt;"", H129&gt;0.001), $K$12*H129, "")</f>
        <v>4624.3764862410762</v>
      </c>
      <c r="D130" s="10">
        <f>IF(AND(H129&lt;&gt;"", H129&gt;0.001), D129+C130, "")</f>
        <v>667852.42995441949</v>
      </c>
      <c r="E130" s="10">
        <f t="shared" si="2"/>
        <v>0</v>
      </c>
      <c r="F130" s="10">
        <f t="shared" si="3"/>
        <v>0</v>
      </c>
      <c r="G130" s="9">
        <f>IF(AND(H129&lt;&gt;"", H129&gt;0.001), K$11, "")</f>
        <v>6744.9434079684634</v>
      </c>
      <c r="H130" s="10">
        <f>IF(AND(H129&lt;&gt;"", H129&gt;0.001), H129-B130, "")</f>
        <v>922754.7303264878</v>
      </c>
    </row>
    <row r="131" spans="1:8" x14ac:dyDescent="0.2">
      <c r="A131" s="11">
        <f>IF(AND(H130&lt;&gt;"", H130&gt;0.001),IF(MOD(12,K$7)=0, EDATE(A130,K$13), A130+365/K$7), "")</f>
        <v>49644</v>
      </c>
      <c r="B131" s="9">
        <f>IF(AND(H130&lt;&gt;"", H130&gt;0.001), K$11-C131, "")</f>
        <v>2131.169756336024</v>
      </c>
      <c r="C131" s="10">
        <f>IF(AND(H130&lt;&gt;"", H130&gt;0.001), $K$12*H130, "")</f>
        <v>4613.7736516324394</v>
      </c>
      <c r="D131" s="10">
        <f>IF(AND(H130&lt;&gt;"", H130&gt;0.001), D130+C131, "")</f>
        <v>672466.20360605197</v>
      </c>
      <c r="E131" s="10">
        <f t="shared" si="2"/>
        <v>0</v>
      </c>
      <c r="F131" s="10">
        <f t="shared" si="3"/>
        <v>0</v>
      </c>
      <c r="G131" s="9">
        <f>IF(AND(H130&lt;&gt;"", H130&gt;0.001), K$11, "")</f>
        <v>6744.9434079684634</v>
      </c>
      <c r="H131" s="10">
        <f>IF(AND(H130&lt;&gt;"", H130&gt;0.001), H130-B131, "")</f>
        <v>920623.56057015178</v>
      </c>
    </row>
    <row r="132" spans="1:8" x14ac:dyDescent="0.2">
      <c r="A132" s="11">
        <f>IF(AND(H131&lt;&gt;"", H131&gt;0.001),IF(MOD(12,K$7)=0, EDATE(A131,K$13), A131+365/K$7), "")</f>
        <v>49675</v>
      </c>
      <c r="B132" s="9">
        <f>IF(AND(H131&lt;&gt;"", H131&gt;0.001), K$11-C132, "")</f>
        <v>2141.8256051177041</v>
      </c>
      <c r="C132" s="10">
        <f>IF(AND(H131&lt;&gt;"", H131&gt;0.001), $K$12*H131, "")</f>
        <v>4603.1178028507593</v>
      </c>
      <c r="D132" s="10">
        <f>IF(AND(H131&lt;&gt;"", H131&gt;0.001), D131+C132, "")</f>
        <v>677069.32140890276</v>
      </c>
      <c r="E132" s="10">
        <f t="shared" ref="E132:E195" si="4">IF(AND(H131&lt;&gt;"", H131&gt;0.001), IF(H131&gt;0.8*K$3, K$8*K$11, 0), "")</f>
        <v>0</v>
      </c>
      <c r="F132" s="10">
        <f t="shared" ref="F132:F195" si="5">IF(AND(H131&lt;&gt;"", H131&gt;0.001), 0, "")</f>
        <v>0</v>
      </c>
      <c r="G132" s="9">
        <f>IF(AND(H131&lt;&gt;"", H131&gt;0.001), K$11, "")</f>
        <v>6744.9434079684634</v>
      </c>
      <c r="H132" s="10">
        <f>IF(AND(H131&lt;&gt;"", H131&gt;0.001), H131-B132, "")</f>
        <v>918481.73496503406</v>
      </c>
    </row>
    <row r="133" spans="1:8" x14ac:dyDescent="0.2">
      <c r="A133" s="11">
        <f>IF(AND(H132&lt;&gt;"", H132&gt;0.001),IF(MOD(12,K$7)=0, EDATE(A132,K$13), A132+365/K$7), "")</f>
        <v>49706</v>
      </c>
      <c r="B133" s="9">
        <f>IF(AND(H132&lt;&gt;"", H132&gt;0.001), K$11-C133, "")</f>
        <v>2152.5347331432931</v>
      </c>
      <c r="C133" s="10">
        <f>IF(AND(H132&lt;&gt;"", H132&gt;0.001), $K$12*H132, "")</f>
        <v>4592.4086748251702</v>
      </c>
      <c r="D133" s="10">
        <f>IF(AND(H132&lt;&gt;"", H132&gt;0.001), D132+C133, "")</f>
        <v>681661.73008372798</v>
      </c>
      <c r="E133" s="10">
        <f t="shared" si="4"/>
        <v>0</v>
      </c>
      <c r="F133" s="10">
        <f t="shared" si="5"/>
        <v>0</v>
      </c>
      <c r="G133" s="9">
        <f>IF(AND(H132&lt;&gt;"", H132&gt;0.001), K$11, "")</f>
        <v>6744.9434079684634</v>
      </c>
      <c r="H133" s="10">
        <f>IF(AND(H132&lt;&gt;"", H132&gt;0.001), H132-B133, "")</f>
        <v>916329.20023189078</v>
      </c>
    </row>
    <row r="134" spans="1:8" x14ac:dyDescent="0.2">
      <c r="A134" s="11">
        <f>IF(AND(H133&lt;&gt;"", H133&gt;0.001),IF(MOD(12,K$7)=0, EDATE(A133,K$13), A133+365/K$7), "")</f>
        <v>49735</v>
      </c>
      <c r="B134" s="9">
        <f>IF(AND(H133&lt;&gt;"", H133&gt;0.001), K$11-C134, "")</f>
        <v>2163.2974068090098</v>
      </c>
      <c r="C134" s="10">
        <f>IF(AND(H133&lt;&gt;"", H133&gt;0.001), $K$12*H133, "")</f>
        <v>4581.6460011594536</v>
      </c>
      <c r="D134" s="10">
        <f>IF(AND(H133&lt;&gt;"", H133&gt;0.001), D133+C134, "")</f>
        <v>686243.37608488742</v>
      </c>
      <c r="E134" s="10">
        <f t="shared" si="4"/>
        <v>0</v>
      </c>
      <c r="F134" s="10">
        <f t="shared" si="5"/>
        <v>0</v>
      </c>
      <c r="G134" s="9">
        <f>IF(AND(H133&lt;&gt;"", H133&gt;0.001), K$11, "")</f>
        <v>6744.9434079684634</v>
      </c>
      <c r="H134" s="10">
        <f>IF(AND(H133&lt;&gt;"", H133&gt;0.001), H133-B134, "")</f>
        <v>914165.90282508172</v>
      </c>
    </row>
    <row r="135" spans="1:8" x14ac:dyDescent="0.2">
      <c r="A135" s="11">
        <f>IF(AND(H134&lt;&gt;"", H134&gt;0.001),IF(MOD(12,K$7)=0, EDATE(A134,K$13), A134+365/K$7), "")</f>
        <v>49766</v>
      </c>
      <c r="B135" s="9">
        <f>IF(AND(H134&lt;&gt;"", H134&gt;0.001), K$11-C135, "")</f>
        <v>2174.1138938430549</v>
      </c>
      <c r="C135" s="10">
        <f>IF(AND(H134&lt;&gt;"", H134&gt;0.001), $K$12*H134, "")</f>
        <v>4570.8295141254084</v>
      </c>
      <c r="D135" s="10">
        <f>IF(AND(H134&lt;&gt;"", H134&gt;0.001), D134+C135, "")</f>
        <v>690814.20559901278</v>
      </c>
      <c r="E135" s="10">
        <f t="shared" si="4"/>
        <v>0</v>
      </c>
      <c r="F135" s="10">
        <f t="shared" si="5"/>
        <v>0</v>
      </c>
      <c r="G135" s="9">
        <f>IF(AND(H134&lt;&gt;"", H134&gt;0.001), K$11, "")</f>
        <v>6744.9434079684634</v>
      </c>
      <c r="H135" s="10">
        <f>IF(AND(H134&lt;&gt;"", H134&gt;0.001), H134-B135, "")</f>
        <v>911991.7889312387</v>
      </c>
    </row>
    <row r="136" spans="1:8" x14ac:dyDescent="0.2">
      <c r="A136" s="11">
        <f>IF(AND(H135&lt;&gt;"", H135&gt;0.001),IF(MOD(12,K$7)=0, EDATE(A135,K$13), A135+365/K$7), "")</f>
        <v>49796</v>
      </c>
      <c r="B136" s="9">
        <f>IF(AND(H135&lt;&gt;"", H135&gt;0.001), K$11-C136, "")</f>
        <v>2184.9844633122693</v>
      </c>
      <c r="C136" s="10">
        <f>IF(AND(H135&lt;&gt;"", H135&gt;0.001), $K$12*H135, "")</f>
        <v>4559.958944656194</v>
      </c>
      <c r="D136" s="10">
        <f>IF(AND(H135&lt;&gt;"", H135&gt;0.001), D135+C136, "")</f>
        <v>695374.16454366897</v>
      </c>
      <c r="E136" s="10">
        <f t="shared" si="4"/>
        <v>0</v>
      </c>
      <c r="F136" s="10">
        <f t="shared" si="5"/>
        <v>0</v>
      </c>
      <c r="G136" s="9">
        <f>IF(AND(H135&lt;&gt;"", H135&gt;0.001), K$11, "")</f>
        <v>6744.9434079684634</v>
      </c>
      <c r="H136" s="10">
        <f>IF(AND(H135&lt;&gt;"", H135&gt;0.001), H135-B136, "")</f>
        <v>909806.80446792638</v>
      </c>
    </row>
    <row r="137" spans="1:8" x14ac:dyDescent="0.2">
      <c r="A137" s="11">
        <f>IF(AND(H136&lt;&gt;"", H136&gt;0.001),IF(MOD(12,K$7)=0, EDATE(A136,K$13), A136+365/K$7), "")</f>
        <v>49827</v>
      </c>
      <c r="B137" s="9">
        <f>IF(AND(H136&lt;&gt;"", H136&gt;0.001), K$11-C137, "")</f>
        <v>2195.9093856288309</v>
      </c>
      <c r="C137" s="10">
        <f>IF(AND(H136&lt;&gt;"", H136&gt;0.001), $K$12*H136, "")</f>
        <v>4549.0340223396324</v>
      </c>
      <c r="D137" s="10">
        <f>IF(AND(H136&lt;&gt;"", H136&gt;0.001), D136+C137, "")</f>
        <v>699923.19856600859</v>
      </c>
      <c r="E137" s="10">
        <f t="shared" si="4"/>
        <v>0</v>
      </c>
      <c r="F137" s="10">
        <f t="shared" si="5"/>
        <v>0</v>
      </c>
      <c r="G137" s="9">
        <f>IF(AND(H136&lt;&gt;"", H136&gt;0.001), K$11, "")</f>
        <v>6744.9434079684634</v>
      </c>
      <c r="H137" s="10">
        <f>IF(AND(H136&lt;&gt;"", H136&gt;0.001), H136-B137, "")</f>
        <v>907610.8950822975</v>
      </c>
    </row>
    <row r="138" spans="1:8" x14ac:dyDescent="0.2">
      <c r="A138" s="11">
        <f>IF(AND(H137&lt;&gt;"", H137&gt;0.001),IF(MOD(12,K$7)=0, EDATE(A137,K$13), A137+365/K$7), "")</f>
        <v>49857</v>
      </c>
      <c r="B138" s="9">
        <f>IF(AND(H137&lt;&gt;"", H137&gt;0.001), K$11-C138, "")</f>
        <v>2206.8889325569753</v>
      </c>
      <c r="C138" s="10">
        <f>IF(AND(H137&lt;&gt;"", H137&gt;0.001), $K$12*H137, "")</f>
        <v>4538.0544754114881</v>
      </c>
      <c r="D138" s="10">
        <f>IF(AND(H137&lt;&gt;"", H137&gt;0.001), D137+C138, "")</f>
        <v>704461.25304142013</v>
      </c>
      <c r="E138" s="10">
        <f t="shared" si="4"/>
        <v>0</v>
      </c>
      <c r="F138" s="10">
        <f t="shared" si="5"/>
        <v>0</v>
      </c>
      <c r="G138" s="9">
        <f>IF(AND(H137&lt;&gt;"", H137&gt;0.001), K$11, "")</f>
        <v>6744.9434079684634</v>
      </c>
      <c r="H138" s="10">
        <f>IF(AND(H137&lt;&gt;"", H137&gt;0.001), H137-B138, "")</f>
        <v>905404.00614974054</v>
      </c>
    </row>
    <row r="139" spans="1:8" x14ac:dyDescent="0.2">
      <c r="A139" s="11">
        <f>IF(AND(H138&lt;&gt;"", H138&gt;0.001),IF(MOD(12,K$7)=0, EDATE(A138,K$13), A138+365/K$7), "")</f>
        <v>49888</v>
      </c>
      <c r="B139" s="9">
        <f>IF(AND(H138&lt;&gt;"", H138&gt;0.001), K$11-C139, "")</f>
        <v>2217.9233772197604</v>
      </c>
      <c r="C139" s="10">
        <f>IF(AND(H138&lt;&gt;"", H138&gt;0.001), $K$12*H138, "")</f>
        <v>4527.020030748703</v>
      </c>
      <c r="D139" s="10">
        <f>IF(AND(H138&lt;&gt;"", H138&gt;0.001), D138+C139, "")</f>
        <v>708988.27307216881</v>
      </c>
      <c r="E139" s="10">
        <f t="shared" si="4"/>
        <v>0</v>
      </c>
      <c r="F139" s="10">
        <f t="shared" si="5"/>
        <v>0</v>
      </c>
      <c r="G139" s="9">
        <f>IF(AND(H138&lt;&gt;"", H138&gt;0.001), K$11, "")</f>
        <v>6744.9434079684634</v>
      </c>
      <c r="H139" s="10">
        <f>IF(AND(H138&lt;&gt;"", H138&gt;0.001), H138-B139, "")</f>
        <v>903186.08277252084</v>
      </c>
    </row>
    <row r="140" spans="1:8" x14ac:dyDescent="0.2">
      <c r="A140" s="11">
        <f>IF(AND(H139&lt;&gt;"", H139&gt;0.001),IF(MOD(12,K$7)=0, EDATE(A139,K$13), A139+365/K$7), "")</f>
        <v>49919</v>
      </c>
      <c r="B140" s="9">
        <f>IF(AND(H139&lt;&gt;"", H139&gt;0.001), K$11-C140, "")</f>
        <v>2229.0129941058594</v>
      </c>
      <c r="C140" s="10">
        <f>IF(AND(H139&lt;&gt;"", H139&gt;0.001), $K$12*H139, "")</f>
        <v>4515.9304138626039</v>
      </c>
      <c r="D140" s="10">
        <f>IF(AND(H139&lt;&gt;"", H139&gt;0.001), D139+C140, "")</f>
        <v>713504.20348603139</v>
      </c>
      <c r="E140" s="10">
        <f t="shared" si="4"/>
        <v>0</v>
      </c>
      <c r="F140" s="10">
        <f t="shared" si="5"/>
        <v>0</v>
      </c>
      <c r="G140" s="9">
        <f>IF(AND(H139&lt;&gt;"", H139&gt;0.001), K$11, "")</f>
        <v>6744.9434079684634</v>
      </c>
      <c r="H140" s="10">
        <f>IF(AND(H139&lt;&gt;"", H139&gt;0.001), H139-B140, "")</f>
        <v>900957.06977841503</v>
      </c>
    </row>
    <row r="141" spans="1:8" x14ac:dyDescent="0.2">
      <c r="A141" s="11">
        <f>IF(AND(H140&lt;&gt;"", H140&gt;0.001),IF(MOD(12,K$7)=0, EDATE(A140,K$13), A140+365/K$7), "")</f>
        <v>49949</v>
      </c>
      <c r="B141" s="9">
        <f>IF(AND(H140&lt;&gt;"", H140&gt;0.001), K$11-C141, "")</f>
        <v>2240.1580590763879</v>
      </c>
      <c r="C141" s="10">
        <f>IF(AND(H140&lt;&gt;"", H140&gt;0.001), $K$12*H140, "")</f>
        <v>4504.7853488920755</v>
      </c>
      <c r="D141" s="10">
        <f>IF(AND(H140&lt;&gt;"", H140&gt;0.001), D140+C141, "")</f>
        <v>718008.98883492348</v>
      </c>
      <c r="E141" s="10">
        <f t="shared" si="4"/>
        <v>0</v>
      </c>
      <c r="F141" s="10">
        <f t="shared" si="5"/>
        <v>0</v>
      </c>
      <c r="G141" s="9">
        <f>IF(AND(H140&lt;&gt;"", H140&gt;0.001), K$11, "")</f>
        <v>6744.9434079684634</v>
      </c>
      <c r="H141" s="10">
        <f>IF(AND(H140&lt;&gt;"", H140&gt;0.001), H140-B141, "")</f>
        <v>898716.91171933862</v>
      </c>
    </row>
    <row r="142" spans="1:8" x14ac:dyDescent="0.2">
      <c r="A142" s="11">
        <f>IF(AND(H141&lt;&gt;"", H141&gt;0.001),IF(MOD(12,K$7)=0, EDATE(A141,K$13), A141+365/K$7), "")</f>
        <v>49980</v>
      </c>
      <c r="B142" s="9">
        <f>IF(AND(H141&lt;&gt;"", H141&gt;0.001), K$11-C142, "")</f>
        <v>2251.3588493717698</v>
      </c>
      <c r="C142" s="10">
        <f>IF(AND(H141&lt;&gt;"", H141&gt;0.001), $K$12*H141, "")</f>
        <v>4493.5845585966936</v>
      </c>
      <c r="D142" s="10">
        <f>IF(AND(H141&lt;&gt;"", H141&gt;0.001), D141+C142, "")</f>
        <v>722502.5733935202</v>
      </c>
      <c r="E142" s="10">
        <f t="shared" si="4"/>
        <v>0</v>
      </c>
      <c r="F142" s="10">
        <f t="shared" si="5"/>
        <v>0</v>
      </c>
      <c r="G142" s="9">
        <f>IF(AND(H141&lt;&gt;"", H141&gt;0.001), K$11, "")</f>
        <v>6744.9434079684634</v>
      </c>
      <c r="H142" s="10">
        <f>IF(AND(H141&lt;&gt;"", H141&gt;0.001), H141-B142, "")</f>
        <v>896465.55286996684</v>
      </c>
    </row>
    <row r="143" spans="1:8" x14ac:dyDescent="0.2">
      <c r="A143" s="11">
        <f>IF(AND(H142&lt;&gt;"", H142&gt;0.001),IF(MOD(12,K$7)=0, EDATE(A142,K$13), A142+365/K$7), "")</f>
        <v>50010</v>
      </c>
      <c r="B143" s="9">
        <f>IF(AND(H142&lt;&gt;"", H142&gt;0.001), K$11-C143, "")</f>
        <v>2262.6156436186293</v>
      </c>
      <c r="C143" s="10">
        <f>IF(AND(H142&lt;&gt;"", H142&gt;0.001), $K$12*H142, "")</f>
        <v>4482.3277643498341</v>
      </c>
      <c r="D143" s="10">
        <f>IF(AND(H142&lt;&gt;"", H142&gt;0.001), D142+C143, "")</f>
        <v>726984.90115787007</v>
      </c>
      <c r="E143" s="10">
        <f t="shared" si="4"/>
        <v>0</v>
      </c>
      <c r="F143" s="10">
        <f t="shared" si="5"/>
        <v>0</v>
      </c>
      <c r="G143" s="9">
        <f>IF(AND(H142&lt;&gt;"", H142&gt;0.001), K$11, "")</f>
        <v>6744.9434079684634</v>
      </c>
      <c r="H143" s="10">
        <f>IF(AND(H142&lt;&gt;"", H142&gt;0.001), H142-B143, "")</f>
        <v>894202.93722634821</v>
      </c>
    </row>
    <row r="144" spans="1:8" x14ac:dyDescent="0.2">
      <c r="A144" s="11">
        <f>IF(AND(H143&lt;&gt;"", H143&gt;0.001),IF(MOD(12,K$7)=0, EDATE(A143,K$13), A143+365/K$7), "")</f>
        <v>50041</v>
      </c>
      <c r="B144" s="9">
        <f>IF(AND(H143&lt;&gt;"", H143&gt;0.001), K$11-C144, "")</f>
        <v>2273.9287218367226</v>
      </c>
      <c r="C144" s="10">
        <f>IF(AND(H143&lt;&gt;"", H143&gt;0.001), $K$12*H143, "")</f>
        <v>4471.0146861317407</v>
      </c>
      <c r="D144" s="10">
        <f>IF(AND(H143&lt;&gt;"", H143&gt;0.001), D143+C144, "")</f>
        <v>731455.91584400181</v>
      </c>
      <c r="E144" s="10">
        <f t="shared" si="4"/>
        <v>0</v>
      </c>
      <c r="F144" s="10">
        <f t="shared" si="5"/>
        <v>0</v>
      </c>
      <c r="G144" s="9">
        <f>IF(AND(H143&lt;&gt;"", H143&gt;0.001), K$11, "")</f>
        <v>6744.9434079684634</v>
      </c>
      <c r="H144" s="10">
        <f>IF(AND(H143&lt;&gt;"", H143&gt;0.001), H143-B144, "")</f>
        <v>891929.00850451144</v>
      </c>
    </row>
    <row r="145" spans="1:8" x14ac:dyDescent="0.2">
      <c r="A145" s="11">
        <f>IF(AND(H144&lt;&gt;"", H144&gt;0.001),IF(MOD(12,K$7)=0, EDATE(A144,K$13), A144+365/K$7), "")</f>
        <v>50072</v>
      </c>
      <c r="B145" s="9">
        <f>IF(AND(H144&lt;&gt;"", H144&gt;0.001), K$11-C145, "")</f>
        <v>2285.2983654459058</v>
      </c>
      <c r="C145" s="10">
        <f>IF(AND(H144&lt;&gt;"", H144&gt;0.001), $K$12*H144, "")</f>
        <v>4459.6450425225576</v>
      </c>
      <c r="D145" s="10">
        <f>IF(AND(H144&lt;&gt;"", H144&gt;0.001), D144+C145, "")</f>
        <v>735915.56088652438</v>
      </c>
      <c r="E145" s="10">
        <f t="shared" si="4"/>
        <v>0</v>
      </c>
      <c r="F145" s="10">
        <f t="shared" si="5"/>
        <v>0</v>
      </c>
      <c r="G145" s="9">
        <f>IF(AND(H144&lt;&gt;"", H144&gt;0.001), K$11, "")</f>
        <v>6744.9434079684634</v>
      </c>
      <c r="H145" s="10">
        <f>IF(AND(H144&lt;&gt;"", H144&gt;0.001), H144-B145, "")</f>
        <v>889643.71013906552</v>
      </c>
    </row>
    <row r="146" spans="1:8" x14ac:dyDescent="0.2">
      <c r="A146" s="11">
        <f>IF(AND(H145&lt;&gt;"", H145&gt;0.001),IF(MOD(12,K$7)=0, EDATE(A145,K$13), A145+365/K$7), "")</f>
        <v>50100</v>
      </c>
      <c r="B146" s="9">
        <f>IF(AND(H145&lt;&gt;"", H145&gt;0.001), K$11-C146, "")</f>
        <v>2296.724857273136</v>
      </c>
      <c r="C146" s="10">
        <f>IF(AND(H145&lt;&gt;"", H145&gt;0.001), $K$12*H145, "")</f>
        <v>4448.2185506953274</v>
      </c>
      <c r="D146" s="10">
        <f>IF(AND(H145&lt;&gt;"", H145&gt;0.001), D145+C146, "")</f>
        <v>740363.77943721972</v>
      </c>
      <c r="E146" s="10">
        <f t="shared" si="4"/>
        <v>0</v>
      </c>
      <c r="F146" s="10">
        <f t="shared" si="5"/>
        <v>0</v>
      </c>
      <c r="G146" s="9">
        <f>IF(AND(H145&lt;&gt;"", H145&gt;0.001), K$11, "")</f>
        <v>6744.9434079684634</v>
      </c>
      <c r="H146" s="10">
        <f>IF(AND(H145&lt;&gt;"", H145&gt;0.001), H145-B146, "")</f>
        <v>887346.98528179235</v>
      </c>
    </row>
    <row r="147" spans="1:8" x14ac:dyDescent="0.2">
      <c r="A147" s="11">
        <f>IF(AND(H146&lt;&gt;"", H146&gt;0.001),IF(MOD(12,K$7)=0, EDATE(A146,K$13), A146+365/K$7), "")</f>
        <v>50131</v>
      </c>
      <c r="B147" s="9">
        <f>IF(AND(H146&lt;&gt;"", H146&gt;0.001), K$11-C147, "")</f>
        <v>2308.2084815595017</v>
      </c>
      <c r="C147" s="10">
        <f>IF(AND(H146&lt;&gt;"", H146&gt;0.001), $K$12*H146, "")</f>
        <v>4436.7349264089617</v>
      </c>
      <c r="D147" s="10">
        <f>IF(AND(H146&lt;&gt;"", H146&gt;0.001), D146+C147, "")</f>
        <v>744800.5143636287</v>
      </c>
      <c r="E147" s="10">
        <f t="shared" si="4"/>
        <v>0</v>
      </c>
      <c r="F147" s="10">
        <f t="shared" si="5"/>
        <v>0</v>
      </c>
      <c r="G147" s="9">
        <f>IF(AND(H146&lt;&gt;"", H146&gt;0.001), K$11, "")</f>
        <v>6744.9434079684634</v>
      </c>
      <c r="H147" s="10">
        <f>IF(AND(H146&lt;&gt;"", H146&gt;0.001), H146-B147, "")</f>
        <v>885038.77680023282</v>
      </c>
    </row>
    <row r="148" spans="1:8" x14ac:dyDescent="0.2">
      <c r="A148" s="11">
        <f>IF(AND(H147&lt;&gt;"", H147&gt;0.001),IF(MOD(12,K$7)=0, EDATE(A147,K$13), A147+365/K$7), "")</f>
        <v>50161</v>
      </c>
      <c r="B148" s="9">
        <f>IF(AND(H147&lt;&gt;"", H147&gt;0.001), K$11-C148, "")</f>
        <v>2319.749523967299</v>
      </c>
      <c r="C148" s="10">
        <f>IF(AND(H147&lt;&gt;"", H147&gt;0.001), $K$12*H147, "")</f>
        <v>4425.1938840011644</v>
      </c>
      <c r="D148" s="10">
        <f>IF(AND(H147&lt;&gt;"", H147&gt;0.001), D147+C148, "")</f>
        <v>749225.70824762981</v>
      </c>
      <c r="E148" s="10">
        <f t="shared" si="4"/>
        <v>0</v>
      </c>
      <c r="F148" s="10">
        <f t="shared" si="5"/>
        <v>0</v>
      </c>
      <c r="G148" s="9">
        <f>IF(AND(H147&lt;&gt;"", H147&gt;0.001), K$11, "")</f>
        <v>6744.9434079684634</v>
      </c>
      <c r="H148" s="10">
        <f>IF(AND(H147&lt;&gt;"", H147&gt;0.001), H147-B148, "")</f>
        <v>882719.02727626555</v>
      </c>
    </row>
    <row r="149" spans="1:8" x14ac:dyDescent="0.2">
      <c r="A149" s="11">
        <f>IF(AND(H148&lt;&gt;"", H148&gt;0.001),IF(MOD(12,K$7)=0, EDATE(A148,K$13), A148+365/K$7), "")</f>
        <v>50192</v>
      </c>
      <c r="B149" s="9">
        <f>IF(AND(H148&lt;&gt;"", H148&gt;0.001), K$11-C149, "")</f>
        <v>2331.3482715871351</v>
      </c>
      <c r="C149" s="10">
        <f>IF(AND(H148&lt;&gt;"", H148&gt;0.001), $K$12*H148, "")</f>
        <v>4413.5951363813283</v>
      </c>
      <c r="D149" s="10">
        <f>IF(AND(H148&lt;&gt;"", H148&gt;0.001), D148+C149, "")</f>
        <v>753639.30338401115</v>
      </c>
      <c r="E149" s="10">
        <f t="shared" si="4"/>
        <v>0</v>
      </c>
      <c r="F149" s="10">
        <f t="shared" si="5"/>
        <v>0</v>
      </c>
      <c r="G149" s="9">
        <f>IF(AND(H148&lt;&gt;"", H148&gt;0.001), K$11, "")</f>
        <v>6744.9434079684634</v>
      </c>
      <c r="H149" s="10">
        <f>IF(AND(H148&lt;&gt;"", H148&gt;0.001), H148-B149, "")</f>
        <v>880387.67900467839</v>
      </c>
    </row>
    <row r="150" spans="1:8" x14ac:dyDescent="0.2">
      <c r="A150" s="11">
        <f>IF(AND(H149&lt;&gt;"", H149&gt;0.001),IF(MOD(12,K$7)=0, EDATE(A149,K$13), A149+365/K$7), "")</f>
        <v>50222</v>
      </c>
      <c r="B150" s="9">
        <f>IF(AND(H149&lt;&gt;"", H149&gt;0.001), K$11-C150, "")</f>
        <v>2343.005012945071</v>
      </c>
      <c r="C150" s="10">
        <f>IF(AND(H149&lt;&gt;"", H149&gt;0.001), $K$12*H149, "")</f>
        <v>4401.9383950233923</v>
      </c>
      <c r="D150" s="10">
        <f>IF(AND(H149&lt;&gt;"", H149&gt;0.001), D149+C150, "")</f>
        <v>758041.24177903449</v>
      </c>
      <c r="E150" s="10">
        <f t="shared" si="4"/>
        <v>0</v>
      </c>
      <c r="F150" s="10">
        <f t="shared" si="5"/>
        <v>0</v>
      </c>
      <c r="G150" s="9">
        <f>IF(AND(H149&lt;&gt;"", H149&gt;0.001), K$11, "")</f>
        <v>6744.9434079684634</v>
      </c>
      <c r="H150" s="10">
        <f>IF(AND(H149&lt;&gt;"", H149&gt;0.001), H149-B150, "")</f>
        <v>878044.67399173335</v>
      </c>
    </row>
    <row r="151" spans="1:8" x14ac:dyDescent="0.2">
      <c r="A151" s="11">
        <f>IF(AND(H150&lt;&gt;"", H150&gt;0.001),IF(MOD(12,K$7)=0, EDATE(A150,K$13), A150+365/K$7), "")</f>
        <v>50253</v>
      </c>
      <c r="B151" s="9">
        <f>IF(AND(H150&lt;&gt;"", H150&gt;0.001), K$11-C151, "")</f>
        <v>2354.7200380097966</v>
      </c>
      <c r="C151" s="10">
        <f>IF(AND(H150&lt;&gt;"", H150&gt;0.001), $K$12*H150, "")</f>
        <v>4390.2233699586668</v>
      </c>
      <c r="D151" s="10">
        <f>IF(AND(H150&lt;&gt;"", H150&gt;0.001), D150+C151, "")</f>
        <v>762431.46514899319</v>
      </c>
      <c r="E151" s="10">
        <f t="shared" si="4"/>
        <v>0</v>
      </c>
      <c r="F151" s="10">
        <f t="shared" si="5"/>
        <v>0</v>
      </c>
      <c r="G151" s="9">
        <f>IF(AND(H150&lt;&gt;"", H150&gt;0.001), K$11, "")</f>
        <v>6744.9434079684634</v>
      </c>
      <c r="H151" s="10">
        <f>IF(AND(H150&lt;&gt;"", H150&gt;0.001), H150-B151, "")</f>
        <v>875689.95395372354</v>
      </c>
    </row>
    <row r="152" spans="1:8" x14ac:dyDescent="0.2">
      <c r="A152" s="11">
        <f>IF(AND(H151&lt;&gt;"", H151&gt;0.001),IF(MOD(12,K$7)=0, EDATE(A151,K$13), A151+365/K$7), "")</f>
        <v>50284</v>
      </c>
      <c r="B152" s="9">
        <f>IF(AND(H151&lt;&gt;"", H151&gt;0.001), K$11-C152, "")</f>
        <v>2366.4936381998459</v>
      </c>
      <c r="C152" s="10">
        <f>IF(AND(H151&lt;&gt;"", H151&gt;0.001), $K$12*H151, "")</f>
        <v>4378.4497697686174</v>
      </c>
      <c r="D152" s="10">
        <f>IF(AND(H151&lt;&gt;"", H151&gt;0.001), D151+C152, "")</f>
        <v>766809.91491876182</v>
      </c>
      <c r="E152" s="10">
        <f t="shared" si="4"/>
        <v>0</v>
      </c>
      <c r="F152" s="10">
        <f t="shared" si="5"/>
        <v>0</v>
      </c>
      <c r="G152" s="9">
        <f>IF(AND(H151&lt;&gt;"", H151&gt;0.001), K$11, "")</f>
        <v>6744.9434079684634</v>
      </c>
      <c r="H152" s="10">
        <f>IF(AND(H151&lt;&gt;"", H151&gt;0.001), H151-B152, "")</f>
        <v>873323.46031552367</v>
      </c>
    </row>
    <row r="153" spans="1:8" x14ac:dyDescent="0.2">
      <c r="A153" s="11">
        <f>IF(AND(H152&lt;&gt;"", H152&gt;0.001),IF(MOD(12,K$7)=0, EDATE(A152,K$13), A152+365/K$7), "")</f>
        <v>50314</v>
      </c>
      <c r="B153" s="9">
        <f>IF(AND(H152&lt;&gt;"", H152&gt;0.001), K$11-C153, "")</f>
        <v>2378.3261063908449</v>
      </c>
      <c r="C153" s="10">
        <f>IF(AND(H152&lt;&gt;"", H152&gt;0.001), $K$12*H152, "")</f>
        <v>4366.6173015776185</v>
      </c>
      <c r="D153" s="10">
        <f>IF(AND(H152&lt;&gt;"", H152&gt;0.001), D152+C153, "")</f>
        <v>771176.5322203394</v>
      </c>
      <c r="E153" s="10">
        <f t="shared" si="4"/>
        <v>0</v>
      </c>
      <c r="F153" s="10">
        <f t="shared" si="5"/>
        <v>0</v>
      </c>
      <c r="G153" s="9">
        <f>IF(AND(H152&lt;&gt;"", H152&gt;0.001), K$11, "")</f>
        <v>6744.9434079684634</v>
      </c>
      <c r="H153" s="10">
        <f>IF(AND(H152&lt;&gt;"", H152&gt;0.001), H152-B153, "")</f>
        <v>870945.13420913287</v>
      </c>
    </row>
    <row r="154" spans="1:8" x14ac:dyDescent="0.2">
      <c r="A154" s="11">
        <f>IF(AND(H153&lt;&gt;"", H153&gt;0.001),IF(MOD(12,K$7)=0, EDATE(A153,K$13), A153+365/K$7), "")</f>
        <v>50345</v>
      </c>
      <c r="B154" s="9">
        <f>IF(AND(H153&lt;&gt;"", H153&gt;0.001), K$11-C154, "")</f>
        <v>2390.2177369227993</v>
      </c>
      <c r="C154" s="10">
        <f>IF(AND(H153&lt;&gt;"", H153&gt;0.001), $K$12*H153, "")</f>
        <v>4354.7256710456641</v>
      </c>
      <c r="D154" s="10">
        <f>IF(AND(H153&lt;&gt;"", H153&gt;0.001), D153+C154, "")</f>
        <v>775531.25789138512</v>
      </c>
      <c r="E154" s="10">
        <f t="shared" si="4"/>
        <v>0</v>
      </c>
      <c r="F154" s="10">
        <f t="shared" si="5"/>
        <v>0</v>
      </c>
      <c r="G154" s="9">
        <f>IF(AND(H153&lt;&gt;"", H153&gt;0.001), K$11, "")</f>
        <v>6744.9434079684634</v>
      </c>
      <c r="H154" s="10">
        <f>IF(AND(H153&lt;&gt;"", H153&gt;0.001), H153-B154, "")</f>
        <v>868554.91647221008</v>
      </c>
    </row>
    <row r="155" spans="1:8" x14ac:dyDescent="0.2">
      <c r="A155" s="11">
        <f>IF(AND(H154&lt;&gt;"", H154&gt;0.001),IF(MOD(12,K$7)=0, EDATE(A154,K$13), A154+365/K$7), "")</f>
        <v>50375</v>
      </c>
      <c r="B155" s="9">
        <f>IF(AND(H154&lt;&gt;"", H154&gt;0.001), K$11-C155, "")</f>
        <v>2402.1688256074131</v>
      </c>
      <c r="C155" s="10">
        <f>IF(AND(H154&lt;&gt;"", H154&gt;0.001), $K$12*H154, "")</f>
        <v>4342.7745823610503</v>
      </c>
      <c r="D155" s="10">
        <f>IF(AND(H154&lt;&gt;"", H154&gt;0.001), D154+C155, "")</f>
        <v>779874.03247374622</v>
      </c>
      <c r="E155" s="10">
        <f t="shared" si="4"/>
        <v>0</v>
      </c>
      <c r="F155" s="10">
        <f t="shared" si="5"/>
        <v>0</v>
      </c>
      <c r="G155" s="9">
        <f>IF(AND(H154&lt;&gt;"", H154&gt;0.001), K$11, "")</f>
        <v>6744.9434079684634</v>
      </c>
      <c r="H155" s="10">
        <f>IF(AND(H154&lt;&gt;"", H154&gt;0.001), H154-B155, "")</f>
        <v>866152.74764660269</v>
      </c>
    </row>
    <row r="156" spans="1:8" x14ac:dyDescent="0.2">
      <c r="A156" s="11">
        <f>IF(AND(H155&lt;&gt;"", H155&gt;0.001),IF(MOD(12,K$7)=0, EDATE(A155,K$13), A155+365/K$7), "")</f>
        <v>50406</v>
      </c>
      <c r="B156" s="9">
        <f>IF(AND(H155&lt;&gt;"", H155&gt;0.001), K$11-C156, "")</f>
        <v>2414.1796697354503</v>
      </c>
      <c r="C156" s="10">
        <f>IF(AND(H155&lt;&gt;"", H155&gt;0.001), $K$12*H155, "")</f>
        <v>4330.7637382330131</v>
      </c>
      <c r="D156" s="10">
        <f>IF(AND(H155&lt;&gt;"", H155&gt;0.001), D155+C156, "")</f>
        <v>784204.79621197924</v>
      </c>
      <c r="E156" s="10">
        <f t="shared" si="4"/>
        <v>0</v>
      </c>
      <c r="F156" s="10">
        <f t="shared" si="5"/>
        <v>0</v>
      </c>
      <c r="G156" s="9">
        <f>IF(AND(H155&lt;&gt;"", H155&gt;0.001), K$11, "")</f>
        <v>6744.9434079684634</v>
      </c>
      <c r="H156" s="10">
        <f>IF(AND(H155&lt;&gt;"", H155&gt;0.001), H155-B156, "")</f>
        <v>863738.5679768672</v>
      </c>
    </row>
    <row r="157" spans="1:8" x14ac:dyDescent="0.2">
      <c r="A157" s="11">
        <f>IF(AND(H156&lt;&gt;"", H156&gt;0.001),IF(MOD(12,K$7)=0, EDATE(A156,K$13), A156+365/K$7), "")</f>
        <v>50437</v>
      </c>
      <c r="B157" s="9">
        <f>IF(AND(H156&lt;&gt;"", H156&gt;0.001), K$11-C157, "")</f>
        <v>2426.2505680841277</v>
      </c>
      <c r="C157" s="10">
        <f>IF(AND(H156&lt;&gt;"", H156&gt;0.001), $K$12*H156, "")</f>
        <v>4318.6928398843356</v>
      </c>
      <c r="D157" s="10">
        <f>IF(AND(H156&lt;&gt;"", H156&gt;0.001), D156+C157, "")</f>
        <v>788523.48905186355</v>
      </c>
      <c r="E157" s="10">
        <f t="shared" si="4"/>
        <v>0</v>
      </c>
      <c r="F157" s="10">
        <f t="shared" si="5"/>
        <v>0</v>
      </c>
      <c r="G157" s="9">
        <f>IF(AND(H156&lt;&gt;"", H156&gt;0.001), K$11, "")</f>
        <v>6744.9434079684634</v>
      </c>
      <c r="H157" s="10">
        <f>IF(AND(H156&lt;&gt;"", H156&gt;0.001), H156-B157, "")</f>
        <v>861312.31740878313</v>
      </c>
    </row>
    <row r="158" spans="1:8" x14ac:dyDescent="0.2">
      <c r="A158" s="11">
        <f>IF(AND(H157&lt;&gt;"", H157&gt;0.001),IF(MOD(12,K$7)=0, EDATE(A157,K$13), A157+365/K$7), "")</f>
        <v>50465</v>
      </c>
      <c r="B158" s="9">
        <f>IF(AND(H157&lt;&gt;"", H157&gt;0.001), K$11-C158, "")</f>
        <v>2438.3818209245474</v>
      </c>
      <c r="C158" s="10">
        <f>IF(AND(H157&lt;&gt;"", H157&gt;0.001), $K$12*H157, "")</f>
        <v>4306.561587043916</v>
      </c>
      <c r="D158" s="10">
        <f>IF(AND(H157&lt;&gt;"", H157&gt;0.001), D157+C158, "")</f>
        <v>792830.05063890747</v>
      </c>
      <c r="E158" s="10">
        <f t="shared" si="4"/>
        <v>0</v>
      </c>
      <c r="F158" s="10">
        <f t="shared" si="5"/>
        <v>0</v>
      </c>
      <c r="G158" s="9">
        <f>IF(AND(H157&lt;&gt;"", H157&gt;0.001), K$11, "")</f>
        <v>6744.9434079684634</v>
      </c>
      <c r="H158" s="10">
        <f>IF(AND(H157&lt;&gt;"", H157&gt;0.001), H157-B158, "")</f>
        <v>858873.93558785855</v>
      </c>
    </row>
    <row r="159" spans="1:8" x14ac:dyDescent="0.2">
      <c r="A159" s="11">
        <f>IF(AND(H158&lt;&gt;"", H158&gt;0.001),IF(MOD(12,K$7)=0, EDATE(A158,K$13), A158+365/K$7), "")</f>
        <v>50496</v>
      </c>
      <c r="B159" s="9">
        <f>IF(AND(H158&lt;&gt;"", H158&gt;0.001), K$11-C159, "")</f>
        <v>2450.5737300291703</v>
      </c>
      <c r="C159" s="10">
        <f>IF(AND(H158&lt;&gt;"", H158&gt;0.001), $K$12*H158, "")</f>
        <v>4294.3696779392931</v>
      </c>
      <c r="D159" s="10">
        <f>IF(AND(H158&lt;&gt;"", H158&gt;0.001), D158+C159, "")</f>
        <v>797124.42031684681</v>
      </c>
      <c r="E159" s="10">
        <f t="shared" si="4"/>
        <v>0</v>
      </c>
      <c r="F159" s="10">
        <f t="shared" si="5"/>
        <v>0</v>
      </c>
      <c r="G159" s="9">
        <f>IF(AND(H158&lt;&gt;"", H158&gt;0.001), K$11, "")</f>
        <v>6744.9434079684634</v>
      </c>
      <c r="H159" s="10">
        <f>IF(AND(H158&lt;&gt;"", H158&gt;0.001), H158-B159, "")</f>
        <v>856423.36185782938</v>
      </c>
    </row>
    <row r="160" spans="1:8" x14ac:dyDescent="0.2">
      <c r="A160" s="11">
        <f>IF(AND(H159&lt;&gt;"", H159&gt;0.001),IF(MOD(12,K$7)=0, EDATE(A159,K$13), A159+365/K$7), "")</f>
        <v>50526</v>
      </c>
      <c r="B160" s="9">
        <f>IF(AND(H159&lt;&gt;"", H159&gt;0.001), K$11-C160, "")</f>
        <v>2462.8265986793167</v>
      </c>
      <c r="C160" s="10">
        <f>IF(AND(H159&lt;&gt;"", H159&gt;0.001), $K$12*H159, "")</f>
        <v>4282.1168092891467</v>
      </c>
      <c r="D160" s="10">
        <f>IF(AND(H159&lt;&gt;"", H159&gt;0.001), D159+C160, "")</f>
        <v>801406.53712613601</v>
      </c>
      <c r="E160" s="10">
        <f t="shared" si="4"/>
        <v>0</v>
      </c>
      <c r="F160" s="10">
        <f t="shared" si="5"/>
        <v>0</v>
      </c>
      <c r="G160" s="9">
        <f>IF(AND(H159&lt;&gt;"", H159&gt;0.001), K$11, "")</f>
        <v>6744.9434079684634</v>
      </c>
      <c r="H160" s="10">
        <f>IF(AND(H159&lt;&gt;"", H159&gt;0.001), H159-B160, "")</f>
        <v>853960.53525915009</v>
      </c>
    </row>
    <row r="161" spans="1:8" x14ac:dyDescent="0.2">
      <c r="A161" s="11">
        <f>IF(AND(H160&lt;&gt;"", H160&gt;0.001),IF(MOD(12,K$7)=0, EDATE(A160,K$13), A160+365/K$7), "")</f>
        <v>50557</v>
      </c>
      <c r="B161" s="9">
        <f>IF(AND(H160&lt;&gt;"", H160&gt;0.001), K$11-C161, "")</f>
        <v>2475.1407316727127</v>
      </c>
      <c r="C161" s="10">
        <f>IF(AND(H160&lt;&gt;"", H160&gt;0.001), $K$12*H160, "")</f>
        <v>4269.8026762957506</v>
      </c>
      <c r="D161" s="10">
        <f>IF(AND(H160&lt;&gt;"", H160&gt;0.001), D160+C161, "")</f>
        <v>805676.33980243176</v>
      </c>
      <c r="E161" s="10">
        <f t="shared" si="4"/>
        <v>0</v>
      </c>
      <c r="F161" s="10">
        <f t="shared" si="5"/>
        <v>0</v>
      </c>
      <c r="G161" s="9">
        <f>IF(AND(H160&lt;&gt;"", H160&gt;0.001), K$11, "")</f>
        <v>6744.9434079684634</v>
      </c>
      <c r="H161" s="10">
        <f>IF(AND(H160&lt;&gt;"", H160&gt;0.001), H160-B161, "")</f>
        <v>851485.39452747733</v>
      </c>
    </row>
    <row r="162" spans="1:8" x14ac:dyDescent="0.2">
      <c r="A162" s="11">
        <f>IF(AND(H161&lt;&gt;"", H161&gt;0.001),IF(MOD(12,K$7)=0, EDATE(A161,K$13), A161+365/K$7), "")</f>
        <v>50587</v>
      </c>
      <c r="B162" s="9">
        <f>IF(AND(H161&lt;&gt;"", H161&gt;0.001), K$11-C162, "")</f>
        <v>2487.5164353310765</v>
      </c>
      <c r="C162" s="10">
        <f>IF(AND(H161&lt;&gt;"", H161&gt;0.001), $K$12*H161, "")</f>
        <v>4257.4269726373868</v>
      </c>
      <c r="D162" s="10">
        <f>IF(AND(H161&lt;&gt;"", H161&gt;0.001), D161+C162, "")</f>
        <v>809933.76677506918</v>
      </c>
      <c r="E162" s="10">
        <f t="shared" si="4"/>
        <v>0</v>
      </c>
      <c r="F162" s="10">
        <f t="shared" si="5"/>
        <v>0</v>
      </c>
      <c r="G162" s="9">
        <f>IF(AND(H161&lt;&gt;"", H161&gt;0.001), K$11, "")</f>
        <v>6744.9434079684634</v>
      </c>
      <c r="H162" s="10">
        <f>IF(AND(H161&lt;&gt;"", H161&gt;0.001), H161-B162, "")</f>
        <v>848997.87809214625</v>
      </c>
    </row>
    <row r="163" spans="1:8" x14ac:dyDescent="0.2">
      <c r="A163" s="11">
        <f>IF(AND(H162&lt;&gt;"", H162&gt;0.001),IF(MOD(12,K$7)=0, EDATE(A162,K$13), A162+365/K$7), "")</f>
        <v>50618</v>
      </c>
      <c r="B163" s="9">
        <f>IF(AND(H162&lt;&gt;"", H162&gt;0.001), K$11-C163, "")</f>
        <v>2499.9540175077318</v>
      </c>
      <c r="C163" s="10">
        <f>IF(AND(H162&lt;&gt;"", H162&gt;0.001), $K$12*H162, "")</f>
        <v>4244.9893904607316</v>
      </c>
      <c r="D163" s="10">
        <f>IF(AND(H162&lt;&gt;"", H162&gt;0.001), D162+C163, "")</f>
        <v>814178.75616552995</v>
      </c>
      <c r="E163" s="10">
        <f t="shared" si="4"/>
        <v>0</v>
      </c>
      <c r="F163" s="10">
        <f t="shared" si="5"/>
        <v>0</v>
      </c>
      <c r="G163" s="9">
        <f>IF(AND(H162&lt;&gt;"", H162&gt;0.001), K$11, "")</f>
        <v>6744.9434079684634</v>
      </c>
      <c r="H163" s="10">
        <f>IF(AND(H162&lt;&gt;"", H162&gt;0.001), H162-B163, "")</f>
        <v>846497.92407463852</v>
      </c>
    </row>
    <row r="164" spans="1:8" x14ac:dyDescent="0.2">
      <c r="A164" s="11">
        <f>IF(AND(H163&lt;&gt;"", H163&gt;0.001),IF(MOD(12,K$7)=0, EDATE(A163,K$13), A163+365/K$7), "")</f>
        <v>50649</v>
      </c>
      <c r="B164" s="9">
        <f>IF(AND(H163&lt;&gt;"", H163&gt;0.001), K$11-C164, "")</f>
        <v>2512.453787595271</v>
      </c>
      <c r="C164" s="10">
        <f>IF(AND(H163&lt;&gt;"", H163&gt;0.001), $K$12*H163, "")</f>
        <v>4232.4896203731923</v>
      </c>
      <c r="D164" s="10">
        <f>IF(AND(H163&lt;&gt;"", H163&gt;0.001), D163+C164, "")</f>
        <v>818411.24578590319</v>
      </c>
      <c r="E164" s="10">
        <f t="shared" si="4"/>
        <v>0</v>
      </c>
      <c r="F164" s="10">
        <f t="shared" si="5"/>
        <v>0</v>
      </c>
      <c r="G164" s="9">
        <f>IF(AND(H163&lt;&gt;"", H163&gt;0.001), K$11, "")</f>
        <v>6744.9434079684634</v>
      </c>
      <c r="H164" s="10">
        <f>IF(AND(H163&lt;&gt;"", H163&gt;0.001), H163-B164, "")</f>
        <v>843985.47028704325</v>
      </c>
    </row>
    <row r="165" spans="1:8" x14ac:dyDescent="0.2">
      <c r="A165" s="11">
        <f>IF(AND(H164&lt;&gt;"", H164&gt;0.001),IF(MOD(12,K$7)=0, EDATE(A164,K$13), A164+365/K$7), "")</f>
        <v>50679</v>
      </c>
      <c r="B165" s="9">
        <f>IF(AND(H164&lt;&gt;"", H164&gt;0.001), K$11-C165, "")</f>
        <v>2525.0160565332471</v>
      </c>
      <c r="C165" s="10">
        <f>IF(AND(H164&lt;&gt;"", H164&gt;0.001), $K$12*H164, "")</f>
        <v>4219.9273514352162</v>
      </c>
      <c r="D165" s="10">
        <f>IF(AND(H164&lt;&gt;"", H164&gt;0.001), D164+C165, "")</f>
        <v>822631.17313733837</v>
      </c>
      <c r="E165" s="10">
        <f t="shared" si="4"/>
        <v>0</v>
      </c>
      <c r="F165" s="10">
        <f t="shared" si="5"/>
        <v>0</v>
      </c>
      <c r="G165" s="9">
        <f>IF(AND(H164&lt;&gt;"", H164&gt;0.001), K$11, "")</f>
        <v>6744.9434079684634</v>
      </c>
      <c r="H165" s="10">
        <f>IF(AND(H164&lt;&gt;"", H164&gt;0.001), H164-B165, "")</f>
        <v>841460.45423051005</v>
      </c>
    </row>
    <row r="166" spans="1:8" x14ac:dyDescent="0.2">
      <c r="A166" s="11">
        <f>IF(AND(H165&lt;&gt;"", H165&gt;0.001),IF(MOD(12,K$7)=0, EDATE(A165,K$13), A165+365/K$7), "")</f>
        <v>50710</v>
      </c>
      <c r="B166" s="9">
        <f>IF(AND(H165&lt;&gt;"", H165&gt;0.001), K$11-C166, "")</f>
        <v>2537.6411368159133</v>
      </c>
      <c r="C166" s="10">
        <f>IF(AND(H165&lt;&gt;"", H165&gt;0.001), $K$12*H165, "")</f>
        <v>4207.30227115255</v>
      </c>
      <c r="D166" s="10">
        <f>IF(AND(H165&lt;&gt;"", H165&gt;0.001), D165+C166, "")</f>
        <v>826838.47540849086</v>
      </c>
      <c r="E166" s="10">
        <f t="shared" si="4"/>
        <v>0</v>
      </c>
      <c r="F166" s="10">
        <f t="shared" si="5"/>
        <v>0</v>
      </c>
      <c r="G166" s="9">
        <f>IF(AND(H165&lt;&gt;"", H165&gt;0.001), K$11, "")</f>
        <v>6744.9434079684634</v>
      </c>
      <c r="H166" s="10">
        <f>IF(AND(H165&lt;&gt;"", H165&gt;0.001), H165-B166, "")</f>
        <v>838922.81309369416</v>
      </c>
    </row>
    <row r="167" spans="1:8" x14ac:dyDescent="0.2">
      <c r="A167" s="11">
        <f>IF(AND(H166&lt;&gt;"", H166&gt;0.001),IF(MOD(12,K$7)=0, EDATE(A166,K$13), A166+365/K$7), "")</f>
        <v>50740</v>
      </c>
      <c r="B167" s="9">
        <f>IF(AND(H166&lt;&gt;"", H166&gt;0.001), K$11-C167, "")</f>
        <v>2550.3293424999929</v>
      </c>
      <c r="C167" s="10">
        <f>IF(AND(H166&lt;&gt;"", H166&gt;0.001), $K$12*H166, "")</f>
        <v>4194.6140654684705</v>
      </c>
      <c r="D167" s="10">
        <f>IF(AND(H166&lt;&gt;"", H166&gt;0.001), D166+C167, "")</f>
        <v>831033.08947395929</v>
      </c>
      <c r="E167" s="10">
        <f t="shared" si="4"/>
        <v>0</v>
      </c>
      <c r="F167" s="10">
        <f t="shared" si="5"/>
        <v>0</v>
      </c>
      <c r="G167" s="9">
        <f>IF(AND(H166&lt;&gt;"", H166&gt;0.001), K$11, "")</f>
        <v>6744.9434079684634</v>
      </c>
      <c r="H167" s="10">
        <f>IF(AND(H166&lt;&gt;"", H166&gt;0.001), H166-B167, "")</f>
        <v>836372.4837511942</v>
      </c>
    </row>
    <row r="168" spans="1:8" x14ac:dyDescent="0.2">
      <c r="A168" s="11">
        <f>IF(AND(H167&lt;&gt;"", H167&gt;0.001),IF(MOD(12,K$7)=0, EDATE(A167,K$13), A167+365/K$7), "")</f>
        <v>50771</v>
      </c>
      <c r="B168" s="9">
        <f>IF(AND(H167&lt;&gt;"", H167&gt;0.001), K$11-C168, "")</f>
        <v>2563.0809892124926</v>
      </c>
      <c r="C168" s="10">
        <f>IF(AND(H167&lt;&gt;"", H167&gt;0.001), $K$12*H167, "")</f>
        <v>4181.8624187559708</v>
      </c>
      <c r="D168" s="10">
        <f>IF(AND(H167&lt;&gt;"", H167&gt;0.001), D167+C168, "")</f>
        <v>835214.9518927153</v>
      </c>
      <c r="E168" s="10">
        <f t="shared" si="4"/>
        <v>0</v>
      </c>
      <c r="F168" s="10">
        <f t="shared" si="5"/>
        <v>0</v>
      </c>
      <c r="G168" s="9">
        <f>IF(AND(H167&lt;&gt;"", H167&gt;0.001), K$11, "")</f>
        <v>6744.9434079684634</v>
      </c>
      <c r="H168" s="10">
        <f>IF(AND(H167&lt;&gt;"", H167&gt;0.001), H167-B168, "")</f>
        <v>833809.40276198171</v>
      </c>
    </row>
    <row r="169" spans="1:8" x14ac:dyDescent="0.2">
      <c r="A169" s="11">
        <f>IF(AND(H168&lt;&gt;"", H168&gt;0.001),IF(MOD(12,K$7)=0, EDATE(A168,K$13), A168+365/K$7), "")</f>
        <v>50802</v>
      </c>
      <c r="B169" s="9">
        <f>IF(AND(H168&lt;&gt;"", H168&gt;0.001), K$11-C169, "")</f>
        <v>2575.8963941585544</v>
      </c>
      <c r="C169" s="10">
        <f>IF(AND(H168&lt;&gt;"", H168&gt;0.001), $K$12*H168, "")</f>
        <v>4169.047013809909</v>
      </c>
      <c r="D169" s="10">
        <f>IF(AND(H168&lt;&gt;"", H168&gt;0.001), D168+C169, "")</f>
        <v>839383.9989065252</v>
      </c>
      <c r="E169" s="10">
        <f t="shared" si="4"/>
        <v>0</v>
      </c>
      <c r="F169" s="10">
        <f t="shared" si="5"/>
        <v>0</v>
      </c>
      <c r="G169" s="9">
        <f>IF(AND(H168&lt;&gt;"", H168&gt;0.001), K$11, "")</f>
        <v>6744.9434079684634</v>
      </c>
      <c r="H169" s="10">
        <f>IF(AND(H168&lt;&gt;"", H168&gt;0.001), H168-B169, "")</f>
        <v>831233.50636782311</v>
      </c>
    </row>
    <row r="170" spans="1:8" x14ac:dyDescent="0.2">
      <c r="A170" s="11">
        <f>IF(AND(H169&lt;&gt;"", H169&gt;0.001),IF(MOD(12,K$7)=0, EDATE(A169,K$13), A169+365/K$7), "")</f>
        <v>50830</v>
      </c>
      <c r="B170" s="9">
        <f>IF(AND(H169&lt;&gt;"", H169&gt;0.001), K$11-C170, "")</f>
        <v>2588.775876129348</v>
      </c>
      <c r="C170" s="10">
        <f>IF(AND(H169&lt;&gt;"", H169&gt;0.001), $K$12*H169, "")</f>
        <v>4156.1675318391153</v>
      </c>
      <c r="D170" s="10">
        <f>IF(AND(H169&lt;&gt;"", H169&gt;0.001), D169+C170, "")</f>
        <v>843540.16643836431</v>
      </c>
      <c r="E170" s="10">
        <f t="shared" si="4"/>
        <v>0</v>
      </c>
      <c r="F170" s="10">
        <f t="shared" si="5"/>
        <v>0</v>
      </c>
      <c r="G170" s="9">
        <f>IF(AND(H169&lt;&gt;"", H169&gt;0.001), K$11, "")</f>
        <v>6744.9434079684634</v>
      </c>
      <c r="H170" s="10">
        <f>IF(AND(H169&lt;&gt;"", H169&gt;0.001), H169-B170, "")</f>
        <v>828644.73049169371</v>
      </c>
    </row>
    <row r="171" spans="1:8" x14ac:dyDescent="0.2">
      <c r="A171" s="11">
        <f>IF(AND(H170&lt;&gt;"", H170&gt;0.001),IF(MOD(12,K$7)=0, EDATE(A170,K$13), A170+365/K$7), "")</f>
        <v>50861</v>
      </c>
      <c r="B171" s="9">
        <f>IF(AND(H170&lt;&gt;"", H170&gt;0.001), K$11-C171, "")</f>
        <v>2601.7197555099947</v>
      </c>
      <c r="C171" s="10">
        <f>IF(AND(H170&lt;&gt;"", H170&gt;0.001), $K$12*H170, "")</f>
        <v>4143.2236524584687</v>
      </c>
      <c r="D171" s="10">
        <f>IF(AND(H170&lt;&gt;"", H170&gt;0.001), D170+C171, "")</f>
        <v>847683.39009082282</v>
      </c>
      <c r="E171" s="10">
        <f t="shared" si="4"/>
        <v>0</v>
      </c>
      <c r="F171" s="10">
        <f t="shared" si="5"/>
        <v>0</v>
      </c>
      <c r="G171" s="9">
        <f>IF(AND(H170&lt;&gt;"", H170&gt;0.001), K$11, "")</f>
        <v>6744.9434079684634</v>
      </c>
      <c r="H171" s="10">
        <f>IF(AND(H170&lt;&gt;"", H170&gt;0.001), H170-B171, "")</f>
        <v>826043.01073618373</v>
      </c>
    </row>
    <row r="172" spans="1:8" x14ac:dyDescent="0.2">
      <c r="A172" s="11">
        <f>IF(AND(H171&lt;&gt;"", H171&gt;0.001),IF(MOD(12,K$7)=0, EDATE(A171,K$13), A171+365/K$7), "")</f>
        <v>50891</v>
      </c>
      <c r="B172" s="9">
        <f>IF(AND(H171&lt;&gt;"", H171&gt;0.001), K$11-C172, "")</f>
        <v>2614.7283542875448</v>
      </c>
      <c r="C172" s="10">
        <f>IF(AND(H171&lt;&gt;"", H171&gt;0.001), $K$12*H171, "")</f>
        <v>4130.2150536809186</v>
      </c>
      <c r="D172" s="10">
        <f>IF(AND(H171&lt;&gt;"", H171&gt;0.001), D171+C172, "")</f>
        <v>851813.60514450376</v>
      </c>
      <c r="E172" s="10">
        <f t="shared" si="4"/>
        <v>0</v>
      </c>
      <c r="F172" s="10">
        <f t="shared" si="5"/>
        <v>0</v>
      </c>
      <c r="G172" s="9">
        <f>IF(AND(H171&lt;&gt;"", H171&gt;0.001), K$11, "")</f>
        <v>6744.9434079684634</v>
      </c>
      <c r="H172" s="10">
        <f>IF(AND(H171&lt;&gt;"", H171&gt;0.001), H171-B172, "")</f>
        <v>823428.28238189616</v>
      </c>
    </row>
    <row r="173" spans="1:8" x14ac:dyDescent="0.2">
      <c r="A173" s="11">
        <f>IF(AND(H172&lt;&gt;"", H172&gt;0.001),IF(MOD(12,K$7)=0, EDATE(A172,K$13), A172+365/K$7), "")</f>
        <v>50922</v>
      </c>
      <c r="B173" s="9">
        <f>IF(AND(H172&lt;&gt;"", H172&gt;0.001), K$11-C173, "")</f>
        <v>2627.8019960589827</v>
      </c>
      <c r="C173" s="10">
        <f>IF(AND(H172&lt;&gt;"", H172&gt;0.001), $K$12*H172, "")</f>
        <v>4117.1414119094807</v>
      </c>
      <c r="D173" s="10">
        <f>IF(AND(H172&lt;&gt;"", H172&gt;0.001), D172+C173, "")</f>
        <v>855930.74655641324</v>
      </c>
      <c r="E173" s="10">
        <f t="shared" si="4"/>
        <v>0</v>
      </c>
      <c r="F173" s="10">
        <f t="shared" si="5"/>
        <v>0</v>
      </c>
      <c r="G173" s="9">
        <f>IF(AND(H172&lt;&gt;"", H172&gt;0.001), K$11, "")</f>
        <v>6744.9434079684634</v>
      </c>
      <c r="H173" s="10">
        <f>IF(AND(H172&lt;&gt;"", H172&gt;0.001), H172-B173, "")</f>
        <v>820800.48038583715</v>
      </c>
    </row>
    <row r="174" spans="1:8" x14ac:dyDescent="0.2">
      <c r="A174" s="11">
        <f>IF(AND(H173&lt;&gt;"", H173&gt;0.001),IF(MOD(12,K$7)=0, EDATE(A173,K$13), A173+365/K$7), "")</f>
        <v>50952</v>
      </c>
      <c r="B174" s="9">
        <f>IF(AND(H173&lt;&gt;"", H173&gt;0.001), K$11-C174, "")</f>
        <v>2640.9410060392775</v>
      </c>
      <c r="C174" s="10">
        <f>IF(AND(H173&lt;&gt;"", H173&gt;0.001), $K$12*H173, "")</f>
        <v>4104.0024019291859</v>
      </c>
      <c r="D174" s="10">
        <f>IF(AND(H173&lt;&gt;"", H173&gt;0.001), D173+C174, "")</f>
        <v>860034.74895834248</v>
      </c>
      <c r="E174" s="10">
        <f t="shared" si="4"/>
        <v>0</v>
      </c>
      <c r="F174" s="10">
        <f t="shared" si="5"/>
        <v>0</v>
      </c>
      <c r="G174" s="9">
        <f>IF(AND(H173&lt;&gt;"", H173&gt;0.001), K$11, "")</f>
        <v>6744.9434079684634</v>
      </c>
      <c r="H174" s="10">
        <f>IF(AND(H173&lt;&gt;"", H173&gt;0.001), H173-B174, "")</f>
        <v>818159.53937979788</v>
      </c>
    </row>
    <row r="175" spans="1:8" x14ac:dyDescent="0.2">
      <c r="A175" s="11">
        <f>IF(AND(H174&lt;&gt;"", H174&gt;0.001),IF(MOD(12,K$7)=0, EDATE(A174,K$13), A174+365/K$7), "")</f>
        <v>50983</v>
      </c>
      <c r="B175" s="9">
        <f>IF(AND(H174&lt;&gt;"", H174&gt;0.001), K$11-C175, "")</f>
        <v>2654.1457110694737</v>
      </c>
      <c r="C175" s="10">
        <f>IF(AND(H174&lt;&gt;"", H174&gt;0.001), $K$12*H174, "")</f>
        <v>4090.7976968989897</v>
      </c>
      <c r="D175" s="10">
        <f>IF(AND(H174&lt;&gt;"", H174&gt;0.001), D174+C175, "")</f>
        <v>864125.54665524152</v>
      </c>
      <c r="E175" s="10">
        <f t="shared" si="4"/>
        <v>0</v>
      </c>
      <c r="F175" s="10">
        <f t="shared" si="5"/>
        <v>0</v>
      </c>
      <c r="G175" s="9">
        <f>IF(AND(H174&lt;&gt;"", H174&gt;0.001), K$11, "")</f>
        <v>6744.9434079684634</v>
      </c>
      <c r="H175" s="10">
        <f>IF(AND(H174&lt;&gt;"", H174&gt;0.001), H174-B175, "")</f>
        <v>815505.39366872841</v>
      </c>
    </row>
    <row r="176" spans="1:8" x14ac:dyDescent="0.2">
      <c r="A176" s="11">
        <f>IF(AND(H175&lt;&gt;"", H175&gt;0.001),IF(MOD(12,K$7)=0, EDATE(A175,K$13), A175+365/K$7), "")</f>
        <v>51014</v>
      </c>
      <c r="B176" s="9">
        <f>IF(AND(H175&lt;&gt;"", H175&gt;0.001), K$11-C176, "")</f>
        <v>2667.4164396248211</v>
      </c>
      <c r="C176" s="10">
        <f>IF(AND(H175&lt;&gt;"", H175&gt;0.001), $K$12*H175, "")</f>
        <v>4077.5269683436422</v>
      </c>
      <c r="D176" s="10">
        <f>IF(AND(H175&lt;&gt;"", H175&gt;0.001), D175+C176, "")</f>
        <v>868203.07362358517</v>
      </c>
      <c r="E176" s="10">
        <f t="shared" si="4"/>
        <v>0</v>
      </c>
      <c r="F176" s="10">
        <f t="shared" si="5"/>
        <v>0</v>
      </c>
      <c r="G176" s="9">
        <f>IF(AND(H175&lt;&gt;"", H175&gt;0.001), K$11, "")</f>
        <v>6744.9434079684634</v>
      </c>
      <c r="H176" s="10">
        <f>IF(AND(H175&lt;&gt;"", H175&gt;0.001), H175-B176, "")</f>
        <v>812837.97722910356</v>
      </c>
    </row>
    <row r="177" spans="1:8" x14ac:dyDescent="0.2">
      <c r="A177" s="11">
        <f>IF(AND(H176&lt;&gt;"", H176&gt;0.001),IF(MOD(12,K$7)=0, EDATE(A176,K$13), A176+365/K$7), "")</f>
        <v>51044</v>
      </c>
      <c r="B177" s="9">
        <f>IF(AND(H176&lt;&gt;"", H176&gt;0.001), K$11-C177, "")</f>
        <v>2680.7535218229455</v>
      </c>
      <c r="C177" s="10">
        <f>IF(AND(H176&lt;&gt;"", H176&gt;0.001), $K$12*H176, "")</f>
        <v>4064.1898861455179</v>
      </c>
      <c r="D177" s="10">
        <f>IF(AND(H176&lt;&gt;"", H176&gt;0.001), D176+C177, "")</f>
        <v>872267.26350973069</v>
      </c>
      <c r="E177" s="10">
        <f t="shared" si="4"/>
        <v>0</v>
      </c>
      <c r="F177" s="10">
        <f t="shared" si="5"/>
        <v>0</v>
      </c>
      <c r="G177" s="9">
        <f>IF(AND(H176&lt;&gt;"", H176&gt;0.001), K$11, "")</f>
        <v>6744.9434079684634</v>
      </c>
      <c r="H177" s="10">
        <f>IF(AND(H176&lt;&gt;"", H176&gt;0.001), H176-B177, "")</f>
        <v>810157.22370728059</v>
      </c>
    </row>
    <row r="178" spans="1:8" x14ac:dyDescent="0.2">
      <c r="A178" s="11">
        <f>IF(AND(H177&lt;&gt;"", H177&gt;0.001),IF(MOD(12,K$7)=0, EDATE(A177,K$13), A177+365/K$7), "")</f>
        <v>51075</v>
      </c>
      <c r="B178" s="9">
        <f>IF(AND(H177&lt;&gt;"", H177&gt;0.001), K$11-C178, "")</f>
        <v>2694.1572894320602</v>
      </c>
      <c r="C178" s="10">
        <f>IF(AND(H177&lt;&gt;"", H177&gt;0.001), $K$12*H177, "")</f>
        <v>4050.7861185364031</v>
      </c>
      <c r="D178" s="10">
        <f>IF(AND(H177&lt;&gt;"", H177&gt;0.001), D177+C178, "")</f>
        <v>876318.04962826706</v>
      </c>
      <c r="E178" s="10">
        <f t="shared" si="4"/>
        <v>0</v>
      </c>
      <c r="F178" s="10">
        <f t="shared" si="5"/>
        <v>0</v>
      </c>
      <c r="G178" s="9">
        <f>IF(AND(H177&lt;&gt;"", H177&gt;0.001), K$11, "")</f>
        <v>6744.9434079684634</v>
      </c>
      <c r="H178" s="10">
        <f>IF(AND(H177&lt;&gt;"", H177&gt;0.001), H177-B178, "")</f>
        <v>807463.06641784857</v>
      </c>
    </row>
    <row r="179" spans="1:8" x14ac:dyDescent="0.2">
      <c r="A179" s="11">
        <f>IF(AND(H178&lt;&gt;"", H178&gt;0.001),IF(MOD(12,K$7)=0, EDATE(A178,K$13), A178+365/K$7), "")</f>
        <v>51105</v>
      </c>
      <c r="B179" s="9">
        <f>IF(AND(H178&lt;&gt;"", H178&gt;0.001), K$11-C179, "")</f>
        <v>2707.6280758792204</v>
      </c>
      <c r="C179" s="10">
        <f>IF(AND(H178&lt;&gt;"", H178&gt;0.001), $K$12*H178, "")</f>
        <v>4037.3153320892429</v>
      </c>
      <c r="D179" s="10">
        <f>IF(AND(H178&lt;&gt;"", H178&gt;0.001), D178+C179, "")</f>
        <v>880355.36496035627</v>
      </c>
      <c r="E179" s="10">
        <f t="shared" si="4"/>
        <v>0</v>
      </c>
      <c r="F179" s="10">
        <f t="shared" si="5"/>
        <v>0</v>
      </c>
      <c r="G179" s="9">
        <f>IF(AND(H178&lt;&gt;"", H178&gt;0.001), K$11, "")</f>
        <v>6744.9434079684634</v>
      </c>
      <c r="H179" s="10">
        <f>IF(AND(H178&lt;&gt;"", H178&gt;0.001), H178-B179, "")</f>
        <v>804755.43834196939</v>
      </c>
    </row>
    <row r="180" spans="1:8" x14ac:dyDescent="0.2">
      <c r="A180" s="11">
        <f>IF(AND(H179&lt;&gt;"", H179&gt;0.001),IF(MOD(12,K$7)=0, EDATE(A179,K$13), A179+365/K$7), "")</f>
        <v>51136</v>
      </c>
      <c r="B180" s="9">
        <f>IF(AND(H179&lt;&gt;"", H179&gt;0.001), K$11-C180, "")</f>
        <v>2721.1662162586163</v>
      </c>
      <c r="C180" s="10">
        <f>IF(AND(H179&lt;&gt;"", H179&gt;0.001), $K$12*H179, "")</f>
        <v>4023.7771917098471</v>
      </c>
      <c r="D180" s="10">
        <f>IF(AND(H179&lt;&gt;"", H179&gt;0.001), D179+C180, "")</f>
        <v>884379.14215206611</v>
      </c>
      <c r="E180" s="10">
        <f t="shared" si="4"/>
        <v>0</v>
      </c>
      <c r="F180" s="10">
        <f t="shared" si="5"/>
        <v>0</v>
      </c>
      <c r="G180" s="9">
        <f>IF(AND(H179&lt;&gt;"", H179&gt;0.001), K$11, "")</f>
        <v>6744.9434079684634</v>
      </c>
      <c r="H180" s="10">
        <f>IF(AND(H179&lt;&gt;"", H179&gt;0.001), H179-B180, "")</f>
        <v>802034.27212571073</v>
      </c>
    </row>
    <row r="181" spans="1:8" x14ac:dyDescent="0.2">
      <c r="A181" s="11">
        <f>IF(AND(H180&lt;&gt;"", H180&gt;0.001),IF(MOD(12,K$7)=0, EDATE(A180,K$13), A180+365/K$7), "")</f>
        <v>51167</v>
      </c>
      <c r="B181" s="9">
        <f>IF(AND(H180&lt;&gt;"", H180&gt;0.001), K$11-C181, "")</f>
        <v>2734.7720473399095</v>
      </c>
      <c r="C181" s="10">
        <f>IF(AND(H180&lt;&gt;"", H180&gt;0.001), $K$12*H180, "")</f>
        <v>4010.1713606285539</v>
      </c>
      <c r="D181" s="10">
        <f>IF(AND(H180&lt;&gt;"", H180&gt;0.001), D180+C181, "")</f>
        <v>888389.31351269467</v>
      </c>
      <c r="E181" s="10">
        <f t="shared" si="4"/>
        <v>0</v>
      </c>
      <c r="F181" s="10">
        <f t="shared" si="5"/>
        <v>0</v>
      </c>
      <c r="G181" s="9">
        <f>IF(AND(H180&lt;&gt;"", H180&gt;0.001), K$11, "")</f>
        <v>6744.9434079684634</v>
      </c>
      <c r="H181" s="10">
        <f>IF(AND(H180&lt;&gt;"", H180&gt;0.001), H180-B181, "")</f>
        <v>799299.50007837079</v>
      </c>
    </row>
    <row r="182" spans="1:8" x14ac:dyDescent="0.2">
      <c r="A182" s="11">
        <f>IF(AND(H181&lt;&gt;"", H181&gt;0.001),IF(MOD(12,K$7)=0, EDATE(A181,K$13), A181+365/K$7), "")</f>
        <v>51196</v>
      </c>
      <c r="B182" s="9">
        <f>IF(AND(H181&lt;&gt;"", H181&gt;0.001), K$11-C182, "")</f>
        <v>2748.4459075766094</v>
      </c>
      <c r="C182" s="10">
        <f>IF(AND(H181&lt;&gt;"", H181&gt;0.001), $K$12*H181, "")</f>
        <v>3996.4975003918539</v>
      </c>
      <c r="D182" s="10">
        <f>IF(AND(H181&lt;&gt;"", H181&gt;0.001), D181+C182, "")</f>
        <v>892385.81101308658</v>
      </c>
      <c r="E182" s="10">
        <f t="shared" si="4"/>
        <v>0</v>
      </c>
      <c r="F182" s="10">
        <f t="shared" si="5"/>
        <v>0</v>
      </c>
      <c r="G182" s="9">
        <f>IF(AND(H181&lt;&gt;"", H181&gt;0.001), K$11, "")</f>
        <v>6744.9434079684634</v>
      </c>
      <c r="H182" s="10">
        <f>IF(AND(H181&lt;&gt;"", H181&gt;0.001), H181-B182, "")</f>
        <v>796551.0541707942</v>
      </c>
    </row>
    <row r="183" spans="1:8" x14ac:dyDescent="0.2">
      <c r="A183" s="11">
        <f>IF(AND(H182&lt;&gt;"", H182&gt;0.001),IF(MOD(12,K$7)=0, EDATE(A182,K$13), A182+365/K$7), "")</f>
        <v>51227</v>
      </c>
      <c r="B183" s="9">
        <f>IF(AND(H182&lt;&gt;"", H182&gt;0.001), K$11-C183, "")</f>
        <v>2762.1881371144923</v>
      </c>
      <c r="C183" s="10">
        <f>IF(AND(H182&lt;&gt;"", H182&gt;0.001), $K$12*H182, "")</f>
        <v>3982.7552708539711</v>
      </c>
      <c r="D183" s="10">
        <f>IF(AND(H182&lt;&gt;"", H182&gt;0.001), D182+C183, "")</f>
        <v>896368.56628394057</v>
      </c>
      <c r="E183" s="10">
        <f t="shared" si="4"/>
        <v>0</v>
      </c>
      <c r="F183" s="10">
        <f t="shared" si="5"/>
        <v>0</v>
      </c>
      <c r="G183" s="9">
        <f>IF(AND(H182&lt;&gt;"", H182&gt;0.001), K$11, "")</f>
        <v>6744.9434079684634</v>
      </c>
      <c r="H183" s="10">
        <f>IF(AND(H182&lt;&gt;"", H182&gt;0.001), H182-B183, "")</f>
        <v>793788.86603367969</v>
      </c>
    </row>
    <row r="184" spans="1:8" x14ac:dyDescent="0.2">
      <c r="A184" s="11">
        <f>IF(AND(H183&lt;&gt;"", H183&gt;0.001),IF(MOD(12,K$7)=0, EDATE(A183,K$13), A183+365/K$7), "")</f>
        <v>51257</v>
      </c>
      <c r="B184" s="9">
        <f>IF(AND(H183&lt;&gt;"", H183&gt;0.001), K$11-C184, "")</f>
        <v>2775.9990778000647</v>
      </c>
      <c r="C184" s="10">
        <f>IF(AND(H183&lt;&gt;"", H183&gt;0.001), $K$12*H183, "")</f>
        <v>3968.9443301683987</v>
      </c>
      <c r="D184" s="10">
        <f>IF(AND(H183&lt;&gt;"", H183&gt;0.001), D183+C184, "")</f>
        <v>900337.51061410899</v>
      </c>
      <c r="E184" s="10">
        <f t="shared" si="4"/>
        <v>0</v>
      </c>
      <c r="F184" s="10">
        <f t="shared" si="5"/>
        <v>0</v>
      </c>
      <c r="G184" s="9">
        <f>IF(AND(H183&lt;&gt;"", H183&gt;0.001), K$11, "")</f>
        <v>6744.9434079684634</v>
      </c>
      <c r="H184" s="10">
        <f>IF(AND(H183&lt;&gt;"", H183&gt;0.001), H183-B184, "")</f>
        <v>791012.86695587961</v>
      </c>
    </row>
    <row r="185" spans="1:8" x14ac:dyDescent="0.2">
      <c r="A185" s="11">
        <f>IF(AND(H184&lt;&gt;"", H184&gt;0.001),IF(MOD(12,K$7)=0, EDATE(A184,K$13), A184+365/K$7), "")</f>
        <v>51288</v>
      </c>
      <c r="B185" s="9">
        <f>IF(AND(H184&lt;&gt;"", H184&gt;0.001), K$11-C185, "")</f>
        <v>2789.8790731890654</v>
      </c>
      <c r="C185" s="10">
        <f>IF(AND(H184&lt;&gt;"", H184&gt;0.001), $K$12*H184, "")</f>
        <v>3955.064334779398</v>
      </c>
      <c r="D185" s="10">
        <f>IF(AND(H184&lt;&gt;"", H184&gt;0.001), D184+C185, "")</f>
        <v>904292.57494888839</v>
      </c>
      <c r="E185" s="10">
        <f t="shared" si="4"/>
        <v>0</v>
      </c>
      <c r="F185" s="10">
        <f t="shared" si="5"/>
        <v>0</v>
      </c>
      <c r="G185" s="9">
        <f>IF(AND(H184&lt;&gt;"", H184&gt;0.001), K$11, "")</f>
        <v>6744.9434079684634</v>
      </c>
      <c r="H185" s="10">
        <f>IF(AND(H184&lt;&gt;"", H184&gt;0.001), H184-B185, "")</f>
        <v>788222.9878826905</v>
      </c>
    </row>
    <row r="186" spans="1:8" x14ac:dyDescent="0.2">
      <c r="A186" s="11">
        <f>IF(AND(H185&lt;&gt;"", H185&gt;0.001),IF(MOD(12,K$7)=0, EDATE(A185,K$13), A185+365/K$7), "")</f>
        <v>51318</v>
      </c>
      <c r="B186" s="9">
        <f>IF(AND(H185&lt;&gt;"", H185&gt;0.001), K$11-C186, "")</f>
        <v>2803.8284685550107</v>
      </c>
      <c r="C186" s="10">
        <f>IF(AND(H185&lt;&gt;"", H185&gt;0.001), $K$12*H185, "")</f>
        <v>3941.1149394134527</v>
      </c>
      <c r="D186" s="10">
        <f>IF(AND(H185&lt;&gt;"", H185&gt;0.001), D185+C186, "")</f>
        <v>908233.68988830189</v>
      </c>
      <c r="E186" s="10">
        <f t="shared" si="4"/>
        <v>0</v>
      </c>
      <c r="F186" s="10">
        <f t="shared" si="5"/>
        <v>0</v>
      </c>
      <c r="G186" s="9">
        <f>IF(AND(H185&lt;&gt;"", H185&gt;0.001), K$11, "")</f>
        <v>6744.9434079684634</v>
      </c>
      <c r="H186" s="10">
        <f>IF(AND(H185&lt;&gt;"", H185&gt;0.001), H185-B186, "")</f>
        <v>785419.1594141355</v>
      </c>
    </row>
    <row r="187" spans="1:8" x14ac:dyDescent="0.2">
      <c r="A187" s="11">
        <f>IF(AND(H186&lt;&gt;"", H186&gt;0.001),IF(MOD(12,K$7)=0, EDATE(A186,K$13), A186+365/K$7), "")</f>
        <v>51349</v>
      </c>
      <c r="B187" s="9">
        <f>IF(AND(H186&lt;&gt;"", H186&gt;0.001), K$11-C187, "")</f>
        <v>2817.8476108977857</v>
      </c>
      <c r="C187" s="10">
        <f>IF(AND(H186&lt;&gt;"", H186&gt;0.001), $K$12*H186, "")</f>
        <v>3927.0957970706777</v>
      </c>
      <c r="D187" s="10">
        <f>IF(AND(H186&lt;&gt;"", H186&gt;0.001), D186+C187, "")</f>
        <v>912160.78568537254</v>
      </c>
      <c r="E187" s="10">
        <f t="shared" si="4"/>
        <v>0</v>
      </c>
      <c r="F187" s="10">
        <f t="shared" si="5"/>
        <v>0</v>
      </c>
      <c r="G187" s="9">
        <f>IF(AND(H186&lt;&gt;"", H186&gt;0.001), K$11, "")</f>
        <v>6744.9434079684634</v>
      </c>
      <c r="H187" s="10">
        <f>IF(AND(H186&lt;&gt;"", H186&gt;0.001), H186-B187, "")</f>
        <v>782601.31180323777</v>
      </c>
    </row>
    <row r="188" spans="1:8" x14ac:dyDescent="0.2">
      <c r="A188" s="11">
        <f>IF(AND(H187&lt;&gt;"", H187&gt;0.001),IF(MOD(12,K$7)=0, EDATE(A187,K$13), A187+365/K$7), "")</f>
        <v>51380</v>
      </c>
      <c r="B188" s="9">
        <f>IF(AND(H187&lt;&gt;"", H187&gt;0.001), K$11-C188, "")</f>
        <v>2831.9368489522744</v>
      </c>
      <c r="C188" s="10">
        <f>IF(AND(H187&lt;&gt;"", H187&gt;0.001), $K$12*H187, "")</f>
        <v>3913.0065590161889</v>
      </c>
      <c r="D188" s="10">
        <f>IF(AND(H187&lt;&gt;"", H187&gt;0.001), D187+C188, "")</f>
        <v>916073.79224438872</v>
      </c>
      <c r="E188" s="10">
        <f t="shared" si="4"/>
        <v>0</v>
      </c>
      <c r="F188" s="10">
        <f t="shared" si="5"/>
        <v>0</v>
      </c>
      <c r="G188" s="9">
        <f>IF(AND(H187&lt;&gt;"", H187&gt;0.001), K$11, "")</f>
        <v>6744.9434079684634</v>
      </c>
      <c r="H188" s="10">
        <f>IF(AND(H187&lt;&gt;"", H187&gt;0.001), H187-B188, "")</f>
        <v>779769.37495428545</v>
      </c>
    </row>
    <row r="189" spans="1:8" x14ac:dyDescent="0.2">
      <c r="A189" s="11">
        <f>IF(AND(H188&lt;&gt;"", H188&gt;0.001),IF(MOD(12,K$7)=0, EDATE(A188,K$13), A188+365/K$7), "")</f>
        <v>51410</v>
      </c>
      <c r="B189" s="9">
        <f>IF(AND(H188&lt;&gt;"", H188&gt;0.001), K$11-C189, "")</f>
        <v>2846.096533197036</v>
      </c>
      <c r="C189" s="10">
        <f>IF(AND(H188&lt;&gt;"", H188&gt;0.001), $K$12*H188, "")</f>
        <v>3898.8468747714273</v>
      </c>
      <c r="D189" s="10">
        <f>IF(AND(H188&lt;&gt;"", H188&gt;0.001), D188+C189, "")</f>
        <v>919972.63911916013</v>
      </c>
      <c r="E189" s="10">
        <f t="shared" si="4"/>
        <v>0</v>
      </c>
      <c r="F189" s="10">
        <f t="shared" si="5"/>
        <v>0</v>
      </c>
      <c r="G189" s="9">
        <f>IF(AND(H188&lt;&gt;"", H188&gt;0.001), K$11, "")</f>
        <v>6744.9434079684634</v>
      </c>
      <c r="H189" s="10">
        <f>IF(AND(H188&lt;&gt;"", H188&gt;0.001), H188-B189, "")</f>
        <v>776923.27842108847</v>
      </c>
    </row>
    <row r="190" spans="1:8" x14ac:dyDescent="0.2">
      <c r="A190" s="11">
        <f>IF(AND(H189&lt;&gt;"", H189&gt;0.001),IF(MOD(12,K$7)=0, EDATE(A189,K$13), A189+365/K$7), "")</f>
        <v>51441</v>
      </c>
      <c r="B190" s="9">
        <f>IF(AND(H189&lt;&gt;"", H189&gt;0.001), K$11-C190, "")</f>
        <v>2860.3270158630207</v>
      </c>
      <c r="C190" s="10">
        <f>IF(AND(H189&lt;&gt;"", H189&gt;0.001), $K$12*H189, "")</f>
        <v>3884.6163921054426</v>
      </c>
      <c r="D190" s="10">
        <f>IF(AND(H189&lt;&gt;"", H189&gt;0.001), D189+C190, "")</f>
        <v>923857.2555112656</v>
      </c>
      <c r="E190" s="10">
        <f t="shared" si="4"/>
        <v>0</v>
      </c>
      <c r="F190" s="10">
        <f t="shared" si="5"/>
        <v>0</v>
      </c>
      <c r="G190" s="9">
        <f>IF(AND(H189&lt;&gt;"", H189&gt;0.001), K$11, "")</f>
        <v>6744.9434079684634</v>
      </c>
      <c r="H190" s="10">
        <f>IF(AND(H189&lt;&gt;"", H189&gt;0.001), H189-B190, "")</f>
        <v>774062.95140522544</v>
      </c>
    </row>
    <row r="191" spans="1:8" x14ac:dyDescent="0.2">
      <c r="A191" s="11">
        <f>IF(AND(H190&lt;&gt;"", H190&gt;0.001),IF(MOD(12,K$7)=0, EDATE(A190,K$13), A190+365/K$7), "")</f>
        <v>51471</v>
      </c>
      <c r="B191" s="9">
        <f>IF(AND(H190&lt;&gt;"", H190&gt;0.001), K$11-C191, "")</f>
        <v>2874.6286509423362</v>
      </c>
      <c r="C191" s="10">
        <f>IF(AND(H190&lt;&gt;"", H190&gt;0.001), $K$12*H190, "")</f>
        <v>3870.3147570261272</v>
      </c>
      <c r="D191" s="10">
        <f>IF(AND(H190&lt;&gt;"", H190&gt;0.001), D190+C191, "")</f>
        <v>927727.57026829175</v>
      </c>
      <c r="E191" s="10">
        <f t="shared" si="4"/>
        <v>0</v>
      </c>
      <c r="F191" s="10">
        <f t="shared" si="5"/>
        <v>0</v>
      </c>
      <c r="G191" s="9">
        <f>IF(AND(H190&lt;&gt;"", H190&gt;0.001), K$11, "")</f>
        <v>6744.9434079684634</v>
      </c>
      <c r="H191" s="10">
        <f>IF(AND(H190&lt;&gt;"", H190&gt;0.001), H190-B191, "")</f>
        <v>771188.32275428309</v>
      </c>
    </row>
    <row r="192" spans="1:8" x14ac:dyDescent="0.2">
      <c r="A192" s="11">
        <f>IF(AND(H191&lt;&gt;"", H191&gt;0.001),IF(MOD(12,K$7)=0, EDATE(A191,K$13), A191+365/K$7), "")</f>
        <v>51502</v>
      </c>
      <c r="B192" s="9">
        <f>IF(AND(H191&lt;&gt;"", H191&gt;0.001), K$11-C192, "")</f>
        <v>2889.0017941970477</v>
      </c>
      <c r="C192" s="10">
        <f>IF(AND(H191&lt;&gt;"", H191&gt;0.001), $K$12*H191, "")</f>
        <v>3855.9416137714156</v>
      </c>
      <c r="D192" s="10">
        <f>IF(AND(H191&lt;&gt;"", H191&gt;0.001), D191+C192, "")</f>
        <v>931583.51188206312</v>
      </c>
      <c r="E192" s="10">
        <f t="shared" si="4"/>
        <v>0</v>
      </c>
      <c r="F192" s="10">
        <f t="shared" si="5"/>
        <v>0</v>
      </c>
      <c r="G192" s="9">
        <f>IF(AND(H191&lt;&gt;"", H191&gt;0.001), K$11, "")</f>
        <v>6744.9434079684634</v>
      </c>
      <c r="H192" s="10">
        <f>IF(AND(H191&lt;&gt;"", H191&gt;0.001), H191-B192, "")</f>
        <v>768299.32096008607</v>
      </c>
    </row>
    <row r="193" spans="1:8" x14ac:dyDescent="0.2">
      <c r="A193" s="11">
        <f>IF(AND(H192&lt;&gt;"", H192&gt;0.001),IF(MOD(12,K$7)=0, EDATE(A192,K$13), A192+365/K$7), "")</f>
        <v>51533</v>
      </c>
      <c r="B193" s="9">
        <f>IF(AND(H192&lt;&gt;"", H192&gt;0.001), K$11-C193, "")</f>
        <v>2903.4468031680331</v>
      </c>
      <c r="C193" s="10">
        <f>IF(AND(H192&lt;&gt;"", H192&gt;0.001), $K$12*H192, "")</f>
        <v>3841.4966048004303</v>
      </c>
      <c r="D193" s="10">
        <f>IF(AND(H192&lt;&gt;"", H192&gt;0.001), D192+C193, "")</f>
        <v>935425.00848686357</v>
      </c>
      <c r="E193" s="10">
        <f t="shared" si="4"/>
        <v>0</v>
      </c>
      <c r="F193" s="10">
        <f t="shared" si="5"/>
        <v>0</v>
      </c>
      <c r="G193" s="9">
        <f>IF(AND(H192&lt;&gt;"", H192&gt;0.001), K$11, "")</f>
        <v>6744.9434079684634</v>
      </c>
      <c r="H193" s="10">
        <f>IF(AND(H192&lt;&gt;"", H192&gt;0.001), H192-B193, "")</f>
        <v>765395.87415691803</v>
      </c>
    </row>
    <row r="194" spans="1:8" x14ac:dyDescent="0.2">
      <c r="A194" s="11">
        <f>IF(AND(H193&lt;&gt;"", H193&gt;0.001),IF(MOD(12,K$7)=0, EDATE(A193,K$13), A193+365/K$7), "")</f>
        <v>51561</v>
      </c>
      <c r="B194" s="9">
        <f>IF(AND(H193&lt;&gt;"", H193&gt;0.001), K$11-C194, "")</f>
        <v>2917.9640371838732</v>
      </c>
      <c r="C194" s="10">
        <f>IF(AND(H193&lt;&gt;"", H193&gt;0.001), $K$12*H193, "")</f>
        <v>3826.9793707845902</v>
      </c>
      <c r="D194" s="10">
        <f>IF(AND(H193&lt;&gt;"", H193&gt;0.001), D193+C194, "")</f>
        <v>939251.98785764817</v>
      </c>
      <c r="E194" s="10">
        <f t="shared" si="4"/>
        <v>0</v>
      </c>
      <c r="F194" s="10">
        <f t="shared" si="5"/>
        <v>0</v>
      </c>
      <c r="G194" s="9">
        <f>IF(AND(H193&lt;&gt;"", H193&gt;0.001), K$11, "")</f>
        <v>6744.9434079684634</v>
      </c>
      <c r="H194" s="10">
        <f>IF(AND(H193&lt;&gt;"", H193&gt;0.001), H193-B194, "")</f>
        <v>762477.91011973412</v>
      </c>
    </row>
    <row r="195" spans="1:8" x14ac:dyDescent="0.2">
      <c r="A195" s="11">
        <f>IF(AND(H194&lt;&gt;"", H194&gt;0.001),IF(MOD(12,K$7)=0, EDATE(A194,K$13), A194+365/K$7), "")</f>
        <v>51592</v>
      </c>
      <c r="B195" s="9">
        <f>IF(AND(H194&lt;&gt;"", H194&gt;0.001), K$11-C195, "")</f>
        <v>2932.5538573697927</v>
      </c>
      <c r="C195" s="10">
        <f>IF(AND(H194&lt;&gt;"", H194&gt;0.001), $K$12*H194, "")</f>
        <v>3812.3895505986707</v>
      </c>
      <c r="D195" s="10">
        <f>IF(AND(H194&lt;&gt;"", H194&gt;0.001), D194+C195, "")</f>
        <v>943064.37740824686</v>
      </c>
      <c r="E195" s="10">
        <f t="shared" si="4"/>
        <v>0</v>
      </c>
      <c r="F195" s="10">
        <f t="shared" si="5"/>
        <v>0</v>
      </c>
      <c r="G195" s="9">
        <f>IF(AND(H194&lt;&gt;"", H194&gt;0.001), K$11, "")</f>
        <v>6744.9434079684634</v>
      </c>
      <c r="H195" s="10">
        <f>IF(AND(H194&lt;&gt;"", H194&gt;0.001), H194-B195, "")</f>
        <v>759545.35626236431</v>
      </c>
    </row>
    <row r="196" spans="1:8" x14ac:dyDescent="0.2">
      <c r="A196" s="11">
        <f>IF(AND(H195&lt;&gt;"", H195&gt;0.001),IF(MOD(12,K$7)=0, EDATE(A195,K$13), A195+365/K$7), "")</f>
        <v>51622</v>
      </c>
      <c r="B196" s="9">
        <f>IF(AND(H195&lt;&gt;"", H195&gt;0.001), K$11-C196, "")</f>
        <v>2947.2166266566419</v>
      </c>
      <c r="C196" s="10">
        <f>IF(AND(H195&lt;&gt;"", H195&gt;0.001), $K$12*H195, "")</f>
        <v>3797.7267813118215</v>
      </c>
      <c r="D196" s="10">
        <f>IF(AND(H195&lt;&gt;"", H195&gt;0.001), D195+C196, "")</f>
        <v>946862.10418955865</v>
      </c>
      <c r="E196" s="10">
        <f t="shared" ref="E196:E259" si="6">IF(AND(H195&lt;&gt;"", H195&gt;0.001), IF(H195&gt;0.8*K$3, K$8*K$11, 0), "")</f>
        <v>0</v>
      </c>
      <c r="F196" s="10">
        <f t="shared" ref="F196:F259" si="7">IF(AND(H195&lt;&gt;"", H195&gt;0.001), 0, "")</f>
        <v>0</v>
      </c>
      <c r="G196" s="9">
        <f>IF(AND(H195&lt;&gt;"", H195&gt;0.001), K$11, "")</f>
        <v>6744.9434079684634</v>
      </c>
      <c r="H196" s="10">
        <f>IF(AND(H195&lt;&gt;"", H195&gt;0.001), H195-B196, "")</f>
        <v>756598.13963570772</v>
      </c>
    </row>
    <row r="197" spans="1:8" x14ac:dyDescent="0.2">
      <c r="A197" s="11">
        <f>IF(AND(H196&lt;&gt;"", H196&gt;0.001),IF(MOD(12,K$7)=0, EDATE(A196,K$13), A196+365/K$7), "")</f>
        <v>51653</v>
      </c>
      <c r="B197" s="9">
        <f>IF(AND(H196&lt;&gt;"", H196&gt;0.001), K$11-C197, "")</f>
        <v>2961.9527097899245</v>
      </c>
      <c r="C197" s="10">
        <f>IF(AND(H196&lt;&gt;"", H196&gt;0.001), $K$12*H196, "")</f>
        <v>3782.9906981785389</v>
      </c>
      <c r="D197" s="10">
        <f>IF(AND(H196&lt;&gt;"", H196&gt;0.001), D196+C197, "")</f>
        <v>950645.09488773718</v>
      </c>
      <c r="E197" s="10">
        <f t="shared" si="6"/>
        <v>0</v>
      </c>
      <c r="F197" s="10">
        <f t="shared" si="7"/>
        <v>0</v>
      </c>
      <c r="G197" s="9">
        <f>IF(AND(H196&lt;&gt;"", H196&gt;0.001), K$11, "")</f>
        <v>6744.9434079684634</v>
      </c>
      <c r="H197" s="10">
        <f>IF(AND(H196&lt;&gt;"", H196&gt;0.001), H196-B197, "")</f>
        <v>753636.18692591775</v>
      </c>
    </row>
    <row r="198" spans="1:8" x14ac:dyDescent="0.2">
      <c r="A198" s="11">
        <f>IF(AND(H197&lt;&gt;"", H197&gt;0.001),IF(MOD(12,K$7)=0, EDATE(A197,K$13), A197+365/K$7), "")</f>
        <v>51683</v>
      </c>
      <c r="B198" s="9">
        <f>IF(AND(H197&lt;&gt;"", H197&gt;0.001), K$11-C198, "")</f>
        <v>2976.7624733388748</v>
      </c>
      <c r="C198" s="10">
        <f>IF(AND(H197&lt;&gt;"", H197&gt;0.001), $K$12*H197, "")</f>
        <v>3768.1809346295886</v>
      </c>
      <c r="D198" s="10">
        <f>IF(AND(H197&lt;&gt;"", H197&gt;0.001), D197+C198, "")</f>
        <v>954413.27582236682</v>
      </c>
      <c r="E198" s="10">
        <f t="shared" si="6"/>
        <v>0</v>
      </c>
      <c r="F198" s="10">
        <f t="shared" si="7"/>
        <v>0</v>
      </c>
      <c r="G198" s="9">
        <f>IF(AND(H197&lt;&gt;"", H197&gt;0.001), K$11, "")</f>
        <v>6744.9434079684634</v>
      </c>
      <c r="H198" s="10">
        <f>IF(AND(H197&lt;&gt;"", H197&gt;0.001), H197-B198, "")</f>
        <v>750659.42445257888</v>
      </c>
    </row>
    <row r="199" spans="1:8" x14ac:dyDescent="0.2">
      <c r="A199" s="11">
        <f>IF(AND(H198&lt;&gt;"", H198&gt;0.001),IF(MOD(12,K$7)=0, EDATE(A198,K$13), A198+365/K$7), "")</f>
        <v>51714</v>
      </c>
      <c r="B199" s="9">
        <f>IF(AND(H198&lt;&gt;"", H198&gt;0.001), K$11-C199, "")</f>
        <v>2991.646285705569</v>
      </c>
      <c r="C199" s="10">
        <f>IF(AND(H198&lt;&gt;"", H198&gt;0.001), $K$12*H198, "")</f>
        <v>3753.2971222628944</v>
      </c>
      <c r="D199" s="10">
        <f>IF(AND(H198&lt;&gt;"", H198&gt;0.001), D198+C199, "")</f>
        <v>958166.5729446297</v>
      </c>
      <c r="E199" s="10">
        <f t="shared" si="6"/>
        <v>0</v>
      </c>
      <c r="F199" s="10">
        <f t="shared" si="7"/>
        <v>0</v>
      </c>
      <c r="G199" s="9">
        <f>IF(AND(H198&lt;&gt;"", H198&gt;0.001), K$11, "")</f>
        <v>6744.9434079684634</v>
      </c>
      <c r="H199" s="10">
        <f>IF(AND(H198&lt;&gt;"", H198&gt;0.001), H198-B199, "")</f>
        <v>747667.77816687326</v>
      </c>
    </row>
    <row r="200" spans="1:8" x14ac:dyDescent="0.2">
      <c r="A200" s="11">
        <f>IF(AND(H199&lt;&gt;"", H199&gt;0.001),IF(MOD(12,K$7)=0, EDATE(A199,K$13), A199+365/K$7), "")</f>
        <v>51745</v>
      </c>
      <c r="B200" s="9">
        <f>IF(AND(H199&lt;&gt;"", H199&gt;0.001), K$11-C200, "")</f>
        <v>3006.604517134097</v>
      </c>
      <c r="C200" s="10">
        <f>IF(AND(H199&lt;&gt;"", H199&gt;0.001), $K$12*H199, "")</f>
        <v>3738.3388908343663</v>
      </c>
      <c r="D200" s="10">
        <f>IF(AND(H199&lt;&gt;"", H199&gt;0.001), D199+C200, "")</f>
        <v>961904.91183546407</v>
      </c>
      <c r="E200" s="10">
        <f t="shared" si="6"/>
        <v>0</v>
      </c>
      <c r="F200" s="10">
        <f t="shared" si="7"/>
        <v>0</v>
      </c>
      <c r="G200" s="9">
        <f>IF(AND(H199&lt;&gt;"", H199&gt;0.001), K$11, "")</f>
        <v>6744.9434079684634</v>
      </c>
      <c r="H200" s="10">
        <f>IF(AND(H199&lt;&gt;"", H199&gt;0.001), H199-B200, "")</f>
        <v>744661.17364973912</v>
      </c>
    </row>
    <row r="201" spans="1:8" x14ac:dyDescent="0.2">
      <c r="A201" s="11">
        <f>IF(AND(H200&lt;&gt;"", H200&gt;0.001),IF(MOD(12,K$7)=0, EDATE(A200,K$13), A200+365/K$7), "")</f>
        <v>51775</v>
      </c>
      <c r="B201" s="9">
        <f>IF(AND(H200&lt;&gt;"", H200&gt;0.001), K$11-C201, "")</f>
        <v>3021.6375397197676</v>
      </c>
      <c r="C201" s="10">
        <f>IF(AND(H200&lt;&gt;"", H200&gt;0.001), $K$12*H200, "")</f>
        <v>3723.3058682486958</v>
      </c>
      <c r="D201" s="10">
        <f>IF(AND(H200&lt;&gt;"", H200&gt;0.001), D200+C201, "")</f>
        <v>965628.21770371275</v>
      </c>
      <c r="E201" s="10">
        <f t="shared" si="6"/>
        <v>0</v>
      </c>
      <c r="F201" s="10">
        <f t="shared" si="7"/>
        <v>0</v>
      </c>
      <c r="G201" s="9">
        <f>IF(AND(H200&lt;&gt;"", H200&gt;0.001), K$11, "")</f>
        <v>6744.9434079684634</v>
      </c>
      <c r="H201" s="10">
        <f>IF(AND(H200&lt;&gt;"", H200&gt;0.001), H200-B201, "")</f>
        <v>741639.53611001931</v>
      </c>
    </row>
    <row r="202" spans="1:8" x14ac:dyDescent="0.2">
      <c r="A202" s="11">
        <f>IF(AND(H201&lt;&gt;"", H201&gt;0.001),IF(MOD(12,K$7)=0, EDATE(A201,K$13), A201+365/K$7), "")</f>
        <v>51806</v>
      </c>
      <c r="B202" s="9">
        <f>IF(AND(H201&lt;&gt;"", H201&gt;0.001), K$11-C202, "")</f>
        <v>3036.7457274183666</v>
      </c>
      <c r="C202" s="10">
        <f>IF(AND(H201&lt;&gt;"", H201&gt;0.001), $K$12*H201, "")</f>
        <v>3708.1976805500967</v>
      </c>
      <c r="D202" s="10">
        <f>IF(AND(H201&lt;&gt;"", H201&gt;0.001), D201+C202, "")</f>
        <v>969336.4153842628</v>
      </c>
      <c r="E202" s="10">
        <f t="shared" si="6"/>
        <v>0</v>
      </c>
      <c r="F202" s="10">
        <f t="shared" si="7"/>
        <v>0</v>
      </c>
      <c r="G202" s="9">
        <f>IF(AND(H201&lt;&gt;"", H201&gt;0.001), K$11, "")</f>
        <v>6744.9434079684634</v>
      </c>
      <c r="H202" s="10">
        <f>IF(AND(H201&lt;&gt;"", H201&gt;0.001), H201-B202, "")</f>
        <v>738602.79038260097</v>
      </c>
    </row>
    <row r="203" spans="1:8" x14ac:dyDescent="0.2">
      <c r="A203" s="11">
        <f>IF(AND(H202&lt;&gt;"", H202&gt;0.001),IF(MOD(12,K$7)=0, EDATE(A202,K$13), A202+365/K$7), "")</f>
        <v>51836</v>
      </c>
      <c r="B203" s="9">
        <f>IF(AND(H202&lt;&gt;"", H202&gt;0.001), K$11-C203, "")</f>
        <v>3051.9294560554586</v>
      </c>
      <c r="C203" s="10">
        <f>IF(AND(H202&lt;&gt;"", H202&gt;0.001), $K$12*H202, "")</f>
        <v>3693.0139519130048</v>
      </c>
      <c r="D203" s="10">
        <f>IF(AND(H202&lt;&gt;"", H202&gt;0.001), D202+C203, "")</f>
        <v>973029.42933617579</v>
      </c>
      <c r="E203" s="10">
        <f t="shared" si="6"/>
        <v>0</v>
      </c>
      <c r="F203" s="10">
        <f t="shared" si="7"/>
        <v>0</v>
      </c>
      <c r="G203" s="9">
        <f>IF(AND(H202&lt;&gt;"", H202&gt;0.001), K$11, "")</f>
        <v>6744.9434079684634</v>
      </c>
      <c r="H203" s="10">
        <f>IF(AND(H202&lt;&gt;"", H202&gt;0.001), H202-B203, "")</f>
        <v>735550.86092654546</v>
      </c>
    </row>
    <row r="204" spans="1:8" x14ac:dyDescent="0.2">
      <c r="A204" s="11">
        <f>IF(AND(H203&lt;&gt;"", H203&gt;0.001),IF(MOD(12,K$7)=0, EDATE(A203,K$13), A203+365/K$7), "")</f>
        <v>51867</v>
      </c>
      <c r="B204" s="9">
        <f>IF(AND(H203&lt;&gt;"", H203&gt;0.001), K$11-C204, "")</f>
        <v>3067.189103335736</v>
      </c>
      <c r="C204" s="10">
        <f>IF(AND(H203&lt;&gt;"", H203&gt;0.001), $K$12*H203, "")</f>
        <v>3677.7543046327273</v>
      </c>
      <c r="D204" s="10">
        <f>IF(AND(H203&lt;&gt;"", H203&gt;0.001), D203+C204, "")</f>
        <v>976707.18364080857</v>
      </c>
      <c r="E204" s="10">
        <f t="shared" si="6"/>
        <v>0</v>
      </c>
      <c r="F204" s="10">
        <f t="shared" si="7"/>
        <v>0</v>
      </c>
      <c r="G204" s="9">
        <f>IF(AND(H203&lt;&gt;"", H203&gt;0.001), K$11, "")</f>
        <v>6744.9434079684634</v>
      </c>
      <c r="H204" s="10">
        <f>IF(AND(H203&lt;&gt;"", H203&gt;0.001), H203-B204, "")</f>
        <v>732483.67182320973</v>
      </c>
    </row>
    <row r="205" spans="1:8" x14ac:dyDescent="0.2">
      <c r="A205" s="11">
        <f>IF(AND(H204&lt;&gt;"", H204&gt;0.001),IF(MOD(12,K$7)=0, EDATE(A204,K$13), A204+365/K$7), "")</f>
        <v>51898</v>
      </c>
      <c r="B205" s="9">
        <f>IF(AND(H204&lt;&gt;"", H204&gt;0.001), K$11-C205, "")</f>
        <v>3082.5250488524148</v>
      </c>
      <c r="C205" s="10">
        <f>IF(AND(H204&lt;&gt;"", H204&gt;0.001), $K$12*H204, "")</f>
        <v>3662.4183591160486</v>
      </c>
      <c r="D205" s="10">
        <f>IF(AND(H204&lt;&gt;"", H204&gt;0.001), D204+C205, "")</f>
        <v>980369.60199992463</v>
      </c>
      <c r="E205" s="10">
        <f t="shared" si="6"/>
        <v>0</v>
      </c>
      <c r="F205" s="10">
        <f t="shared" si="7"/>
        <v>0</v>
      </c>
      <c r="G205" s="9">
        <f>IF(AND(H204&lt;&gt;"", H204&gt;0.001), K$11, "")</f>
        <v>6744.9434079684634</v>
      </c>
      <c r="H205" s="10">
        <f>IF(AND(H204&lt;&gt;"", H204&gt;0.001), H204-B205, "")</f>
        <v>729401.1467743573</v>
      </c>
    </row>
    <row r="206" spans="1:8" x14ac:dyDescent="0.2">
      <c r="A206" s="11">
        <f>IF(AND(H205&lt;&gt;"", H205&gt;0.001),IF(MOD(12,K$7)=0, EDATE(A205,K$13), A205+365/K$7), "")</f>
        <v>51926</v>
      </c>
      <c r="B206" s="9">
        <f>IF(AND(H205&lt;&gt;"", H205&gt;0.001), K$11-C206, "")</f>
        <v>3097.9376740966768</v>
      </c>
      <c r="C206" s="10">
        <f>IF(AND(H205&lt;&gt;"", H205&gt;0.001), $K$12*H205, "")</f>
        <v>3647.0057338717866</v>
      </c>
      <c r="D206" s="10">
        <f>IF(AND(H205&lt;&gt;"", H205&gt;0.001), D205+C206, "")</f>
        <v>984016.60773379647</v>
      </c>
      <c r="E206" s="10">
        <f t="shared" si="6"/>
        <v>0</v>
      </c>
      <c r="F206" s="10">
        <f t="shared" si="7"/>
        <v>0</v>
      </c>
      <c r="G206" s="9">
        <f>IF(AND(H205&lt;&gt;"", H205&gt;0.001), K$11, "")</f>
        <v>6744.9434079684634</v>
      </c>
      <c r="H206" s="10">
        <f>IF(AND(H205&lt;&gt;"", H205&gt;0.001), H205-B206, "")</f>
        <v>726303.20910026063</v>
      </c>
    </row>
    <row r="207" spans="1:8" x14ac:dyDescent="0.2">
      <c r="A207" s="11">
        <f>IF(AND(H206&lt;&gt;"", H206&gt;0.001),IF(MOD(12,K$7)=0, EDATE(A206,K$13), A206+365/K$7), "")</f>
        <v>51957</v>
      </c>
      <c r="B207" s="9">
        <f>IF(AND(H206&lt;&gt;"", H206&gt;0.001), K$11-C207, "")</f>
        <v>3113.42736246716</v>
      </c>
      <c r="C207" s="10">
        <f>IF(AND(H206&lt;&gt;"", H206&gt;0.001), $K$12*H206, "")</f>
        <v>3631.5160455013033</v>
      </c>
      <c r="D207" s="10">
        <f>IF(AND(H206&lt;&gt;"", H206&gt;0.001), D206+C207, "")</f>
        <v>987648.12377929781</v>
      </c>
      <c r="E207" s="10">
        <f t="shared" si="6"/>
        <v>0</v>
      </c>
      <c r="F207" s="10">
        <f t="shared" si="7"/>
        <v>0</v>
      </c>
      <c r="G207" s="9">
        <f>IF(AND(H206&lt;&gt;"", H206&gt;0.001), K$11, "")</f>
        <v>6744.9434079684634</v>
      </c>
      <c r="H207" s="10">
        <f>IF(AND(H206&lt;&gt;"", H206&gt;0.001), H206-B207, "")</f>
        <v>723189.78173779347</v>
      </c>
    </row>
    <row r="208" spans="1:8" x14ac:dyDescent="0.2">
      <c r="A208" s="11">
        <f>IF(AND(H207&lt;&gt;"", H207&gt;0.001),IF(MOD(12,K$7)=0, EDATE(A207,K$13), A207+365/K$7), "")</f>
        <v>51987</v>
      </c>
      <c r="B208" s="9">
        <f>IF(AND(H207&lt;&gt;"", H207&gt;0.001), K$11-C208, "")</f>
        <v>3128.9944992794958</v>
      </c>
      <c r="C208" s="10">
        <f>IF(AND(H207&lt;&gt;"", H207&gt;0.001), $K$12*H207, "")</f>
        <v>3615.9489086889675</v>
      </c>
      <c r="D208" s="10">
        <f>IF(AND(H207&lt;&gt;"", H207&gt;0.001), D207+C208, "")</f>
        <v>991264.07268798677</v>
      </c>
      <c r="E208" s="10">
        <f t="shared" si="6"/>
        <v>0</v>
      </c>
      <c r="F208" s="10">
        <f t="shared" si="7"/>
        <v>0</v>
      </c>
      <c r="G208" s="9">
        <f>IF(AND(H207&lt;&gt;"", H207&gt;0.001), K$11, "")</f>
        <v>6744.9434079684634</v>
      </c>
      <c r="H208" s="10">
        <f>IF(AND(H207&lt;&gt;"", H207&gt;0.001), H207-B208, "")</f>
        <v>720060.78723851393</v>
      </c>
    </row>
    <row r="209" spans="1:8" x14ac:dyDescent="0.2">
      <c r="A209" s="11">
        <f>IF(AND(H208&lt;&gt;"", H208&gt;0.001),IF(MOD(12,K$7)=0, EDATE(A208,K$13), A208+365/K$7), "")</f>
        <v>52018</v>
      </c>
      <c r="B209" s="9">
        <f>IF(AND(H208&lt;&gt;"", H208&gt;0.001), K$11-C209, "")</f>
        <v>3144.6394717758935</v>
      </c>
      <c r="C209" s="10">
        <f>IF(AND(H208&lt;&gt;"", H208&gt;0.001), $K$12*H208, "")</f>
        <v>3600.3039361925698</v>
      </c>
      <c r="D209" s="10">
        <f>IF(AND(H208&lt;&gt;"", H208&gt;0.001), D208+C209, "")</f>
        <v>994864.37662417931</v>
      </c>
      <c r="E209" s="10">
        <f t="shared" si="6"/>
        <v>0</v>
      </c>
      <c r="F209" s="10">
        <f t="shared" si="7"/>
        <v>0</v>
      </c>
      <c r="G209" s="9">
        <f>IF(AND(H208&lt;&gt;"", H208&gt;0.001), K$11, "")</f>
        <v>6744.9434079684634</v>
      </c>
      <c r="H209" s="10">
        <f>IF(AND(H208&lt;&gt;"", H208&gt;0.001), H208-B209, "")</f>
        <v>716916.14776673808</v>
      </c>
    </row>
    <row r="210" spans="1:8" x14ac:dyDescent="0.2">
      <c r="A210" s="11">
        <f>IF(AND(H209&lt;&gt;"", H209&gt;0.001),IF(MOD(12,K$7)=0, EDATE(A209,K$13), A209+365/K$7), "")</f>
        <v>52048</v>
      </c>
      <c r="B210" s="9">
        <f>IF(AND(H209&lt;&gt;"", H209&gt;0.001), K$11-C210, "")</f>
        <v>3160.3626691347727</v>
      </c>
      <c r="C210" s="10">
        <f>IF(AND(H209&lt;&gt;"", H209&gt;0.001), $K$12*H209, "")</f>
        <v>3584.5807388336907</v>
      </c>
      <c r="D210" s="10">
        <f>IF(AND(H209&lt;&gt;"", H209&gt;0.001), D209+C210, "")</f>
        <v>998448.95736301295</v>
      </c>
      <c r="E210" s="10">
        <f t="shared" si="6"/>
        <v>0</v>
      </c>
      <c r="F210" s="10">
        <f t="shared" si="7"/>
        <v>0</v>
      </c>
      <c r="G210" s="9">
        <f>IF(AND(H209&lt;&gt;"", H209&gt;0.001), K$11, "")</f>
        <v>6744.9434079684634</v>
      </c>
      <c r="H210" s="10">
        <f>IF(AND(H209&lt;&gt;"", H209&gt;0.001), H209-B210, "")</f>
        <v>713755.78509760334</v>
      </c>
    </row>
    <row r="211" spans="1:8" x14ac:dyDescent="0.2">
      <c r="A211" s="11">
        <f>IF(AND(H210&lt;&gt;"", H210&gt;0.001),IF(MOD(12,K$7)=0, EDATE(A210,K$13), A210+365/K$7), "")</f>
        <v>52079</v>
      </c>
      <c r="B211" s="9">
        <f>IF(AND(H210&lt;&gt;"", H210&gt;0.001), K$11-C211, "")</f>
        <v>3176.1644824804466</v>
      </c>
      <c r="C211" s="10">
        <f>IF(AND(H210&lt;&gt;"", H210&gt;0.001), $K$12*H210, "")</f>
        <v>3568.7789254880167</v>
      </c>
      <c r="D211" s="10">
        <f>IF(AND(H210&lt;&gt;"", H210&gt;0.001), D210+C211, "")</f>
        <v>1002017.7362885009</v>
      </c>
      <c r="E211" s="10">
        <f t="shared" si="6"/>
        <v>0</v>
      </c>
      <c r="F211" s="10">
        <f t="shared" si="7"/>
        <v>0</v>
      </c>
      <c r="G211" s="9">
        <f>IF(AND(H210&lt;&gt;"", H210&gt;0.001), K$11, "")</f>
        <v>6744.9434079684634</v>
      </c>
      <c r="H211" s="10">
        <f>IF(AND(H210&lt;&gt;"", H210&gt;0.001), H210-B211, "")</f>
        <v>710579.62061512284</v>
      </c>
    </row>
    <row r="212" spans="1:8" x14ac:dyDescent="0.2">
      <c r="A212" s="11">
        <f>IF(AND(H211&lt;&gt;"", H211&gt;0.001),IF(MOD(12,K$7)=0, EDATE(A211,K$13), A211+365/K$7), "")</f>
        <v>52110</v>
      </c>
      <c r="B212" s="9">
        <f>IF(AND(H211&lt;&gt;"", H211&gt;0.001), K$11-C212, "")</f>
        <v>3192.0453048928489</v>
      </c>
      <c r="C212" s="10">
        <f>IF(AND(H211&lt;&gt;"", H211&gt;0.001), $K$12*H211, "")</f>
        <v>3552.8981030756145</v>
      </c>
      <c r="D212" s="10">
        <f>IF(AND(H211&lt;&gt;"", H211&gt;0.001), D211+C212, "")</f>
        <v>1005570.6343915765</v>
      </c>
      <c r="E212" s="10">
        <f t="shared" si="6"/>
        <v>0</v>
      </c>
      <c r="F212" s="10">
        <f t="shared" si="7"/>
        <v>0</v>
      </c>
      <c r="G212" s="9">
        <f>IF(AND(H211&lt;&gt;"", H211&gt;0.001), K$11, "")</f>
        <v>6744.9434079684634</v>
      </c>
      <c r="H212" s="10">
        <f>IF(AND(H211&lt;&gt;"", H211&gt;0.001), H211-B212, "")</f>
        <v>707387.57531023002</v>
      </c>
    </row>
    <row r="213" spans="1:8" x14ac:dyDescent="0.2">
      <c r="A213" s="11">
        <f>IF(AND(H212&lt;&gt;"", H212&gt;0.001),IF(MOD(12,K$7)=0, EDATE(A212,K$13), A212+365/K$7), "")</f>
        <v>52140</v>
      </c>
      <c r="B213" s="9">
        <f>IF(AND(H212&lt;&gt;"", H212&gt;0.001), K$11-C213, "")</f>
        <v>3208.0055314173133</v>
      </c>
      <c r="C213" s="10">
        <f>IF(AND(H212&lt;&gt;"", H212&gt;0.001), $K$12*H212, "")</f>
        <v>3536.9378765511501</v>
      </c>
      <c r="D213" s="10">
        <f>IF(AND(H212&lt;&gt;"", H212&gt;0.001), D212+C213, "")</f>
        <v>1009107.5722681277</v>
      </c>
      <c r="E213" s="10">
        <f t="shared" si="6"/>
        <v>0</v>
      </c>
      <c r="F213" s="10">
        <f t="shared" si="7"/>
        <v>0</v>
      </c>
      <c r="G213" s="9">
        <f>IF(AND(H212&lt;&gt;"", H212&gt;0.001), K$11, "")</f>
        <v>6744.9434079684634</v>
      </c>
      <c r="H213" s="10">
        <f>IF(AND(H212&lt;&gt;"", H212&gt;0.001), H212-B213, "")</f>
        <v>704179.5697788127</v>
      </c>
    </row>
    <row r="214" spans="1:8" x14ac:dyDescent="0.2">
      <c r="A214" s="11">
        <f>IF(AND(H213&lt;&gt;"", H213&gt;0.001),IF(MOD(12,K$7)=0, EDATE(A213,K$13), A213+365/K$7), "")</f>
        <v>52171</v>
      </c>
      <c r="B214" s="9">
        <f>IF(AND(H213&lt;&gt;"", H213&gt;0.001), K$11-C214, "")</f>
        <v>3224.0455590744</v>
      </c>
      <c r="C214" s="10">
        <f>IF(AND(H213&lt;&gt;"", H213&gt;0.001), $K$12*H213, "")</f>
        <v>3520.8978488940634</v>
      </c>
      <c r="D214" s="10">
        <f>IF(AND(H213&lt;&gt;"", H213&gt;0.001), D213+C214, "")</f>
        <v>1012628.4701170218</v>
      </c>
      <c r="E214" s="10">
        <f t="shared" si="6"/>
        <v>0</v>
      </c>
      <c r="F214" s="10">
        <f t="shared" si="7"/>
        <v>0</v>
      </c>
      <c r="G214" s="9">
        <f>IF(AND(H213&lt;&gt;"", H213&gt;0.001), K$11, "")</f>
        <v>6744.9434079684634</v>
      </c>
      <c r="H214" s="10">
        <f>IF(AND(H213&lt;&gt;"", H213&gt;0.001), H213-B214, "")</f>
        <v>700955.52421973832</v>
      </c>
    </row>
    <row r="215" spans="1:8" x14ac:dyDescent="0.2">
      <c r="A215" s="11">
        <f>IF(AND(H214&lt;&gt;"", H214&gt;0.001),IF(MOD(12,K$7)=0, EDATE(A214,K$13), A214+365/K$7), "")</f>
        <v>52201</v>
      </c>
      <c r="B215" s="9">
        <f>IF(AND(H214&lt;&gt;"", H214&gt;0.001), K$11-C215, "")</f>
        <v>3240.1657868697716</v>
      </c>
      <c r="C215" s="10">
        <f>IF(AND(H214&lt;&gt;"", H214&gt;0.001), $K$12*H214, "")</f>
        <v>3504.7776210986917</v>
      </c>
      <c r="D215" s="10">
        <f>IF(AND(H214&lt;&gt;"", H214&gt;0.001), D214+C215, "")</f>
        <v>1016133.2477381205</v>
      </c>
      <c r="E215" s="10">
        <f t="shared" si="6"/>
        <v>0</v>
      </c>
      <c r="F215" s="10">
        <f t="shared" si="7"/>
        <v>0</v>
      </c>
      <c r="G215" s="9">
        <f>IF(AND(H214&lt;&gt;"", H214&gt;0.001), K$11, "")</f>
        <v>6744.9434079684634</v>
      </c>
      <c r="H215" s="10">
        <f>IF(AND(H214&lt;&gt;"", H214&gt;0.001), H214-B215, "")</f>
        <v>697715.3584328685</v>
      </c>
    </row>
    <row r="216" spans="1:8" x14ac:dyDescent="0.2">
      <c r="A216" s="11">
        <f>IF(AND(H215&lt;&gt;"", H215&gt;0.001),IF(MOD(12,K$7)=0, EDATE(A215,K$13), A215+365/K$7), "")</f>
        <v>52232</v>
      </c>
      <c r="B216" s="9">
        <f>IF(AND(H215&lt;&gt;"", H215&gt;0.001), K$11-C216, "")</f>
        <v>3256.366615804121</v>
      </c>
      <c r="C216" s="10">
        <f>IF(AND(H215&lt;&gt;"", H215&gt;0.001), $K$12*H215, "")</f>
        <v>3488.5767921643424</v>
      </c>
      <c r="D216" s="10">
        <f>IF(AND(H215&lt;&gt;"", H215&gt;0.001), D215+C216, "")</f>
        <v>1019621.8245302849</v>
      </c>
      <c r="E216" s="10">
        <f t="shared" si="6"/>
        <v>0</v>
      </c>
      <c r="F216" s="10">
        <f t="shared" si="7"/>
        <v>0</v>
      </c>
      <c r="G216" s="9">
        <f>IF(AND(H215&lt;&gt;"", H215&gt;0.001), K$11, "")</f>
        <v>6744.9434079684634</v>
      </c>
      <c r="H216" s="10">
        <f>IF(AND(H215&lt;&gt;"", H215&gt;0.001), H215-B216, "")</f>
        <v>694458.99181706435</v>
      </c>
    </row>
    <row r="217" spans="1:8" x14ac:dyDescent="0.2">
      <c r="A217" s="11">
        <f>IF(AND(H216&lt;&gt;"", H216&gt;0.001),IF(MOD(12,K$7)=0, EDATE(A216,K$13), A216+365/K$7), "")</f>
        <v>52263</v>
      </c>
      <c r="B217" s="9">
        <f>IF(AND(H216&lt;&gt;"", H216&gt;0.001), K$11-C217, "")</f>
        <v>3272.6484488831416</v>
      </c>
      <c r="C217" s="10">
        <f>IF(AND(H216&lt;&gt;"", H216&gt;0.001), $K$12*H216, "")</f>
        <v>3472.2949590853218</v>
      </c>
      <c r="D217" s="10">
        <f>IF(AND(H216&lt;&gt;"", H216&gt;0.001), D216+C217, "")</f>
        <v>1023094.1194893701</v>
      </c>
      <c r="E217" s="10">
        <f t="shared" si="6"/>
        <v>0</v>
      </c>
      <c r="F217" s="10">
        <f t="shared" si="7"/>
        <v>0</v>
      </c>
      <c r="G217" s="9">
        <f>IF(AND(H216&lt;&gt;"", H216&gt;0.001), K$11, "")</f>
        <v>6744.9434079684634</v>
      </c>
      <c r="H217" s="10">
        <f>IF(AND(H216&lt;&gt;"", H216&gt;0.001), H216-B217, "")</f>
        <v>691186.34336818126</v>
      </c>
    </row>
    <row r="218" spans="1:8" x14ac:dyDescent="0.2">
      <c r="A218" s="11">
        <f>IF(AND(H217&lt;&gt;"", H217&gt;0.001),IF(MOD(12,K$7)=0, EDATE(A217,K$13), A217+365/K$7), "")</f>
        <v>52291</v>
      </c>
      <c r="B218" s="9">
        <f>IF(AND(H217&lt;&gt;"", H217&gt;0.001), K$11-C218, "")</f>
        <v>3289.0116911275568</v>
      </c>
      <c r="C218" s="10">
        <f>IF(AND(H217&lt;&gt;"", H217&gt;0.001), $K$12*H217, "")</f>
        <v>3455.9317168409066</v>
      </c>
      <c r="D218" s="10">
        <f>IF(AND(H217&lt;&gt;"", H217&gt;0.001), D217+C218, "")</f>
        <v>1026550.0512062111</v>
      </c>
      <c r="E218" s="10">
        <f t="shared" si="6"/>
        <v>0</v>
      </c>
      <c r="F218" s="10">
        <f t="shared" si="7"/>
        <v>0</v>
      </c>
      <c r="G218" s="9">
        <f>IF(AND(H217&lt;&gt;"", H217&gt;0.001), K$11, "")</f>
        <v>6744.9434079684634</v>
      </c>
      <c r="H218" s="10">
        <f>IF(AND(H217&lt;&gt;"", H217&gt;0.001), H217-B218, "")</f>
        <v>687897.33167705371</v>
      </c>
    </row>
    <row r="219" spans="1:8" x14ac:dyDescent="0.2">
      <c r="A219" s="11">
        <f>IF(AND(H218&lt;&gt;"", H218&gt;0.001),IF(MOD(12,K$7)=0, EDATE(A218,K$13), A218+365/K$7), "")</f>
        <v>52322</v>
      </c>
      <c r="B219" s="9">
        <f>IF(AND(H218&lt;&gt;"", H218&gt;0.001), K$11-C219, "")</f>
        <v>3305.4567495831948</v>
      </c>
      <c r="C219" s="10">
        <f>IF(AND(H218&lt;&gt;"", H218&gt;0.001), $K$12*H218, "")</f>
        <v>3439.4866583852686</v>
      </c>
      <c r="D219" s="10">
        <f>IF(AND(H218&lt;&gt;"", H218&gt;0.001), D218+C219, "")</f>
        <v>1029989.5378645964</v>
      </c>
      <c r="E219" s="10">
        <f t="shared" si="6"/>
        <v>0</v>
      </c>
      <c r="F219" s="10">
        <f t="shared" si="7"/>
        <v>0</v>
      </c>
      <c r="G219" s="9">
        <f>IF(AND(H218&lt;&gt;"", H218&gt;0.001), K$11, "")</f>
        <v>6744.9434079684634</v>
      </c>
      <c r="H219" s="10">
        <f>IF(AND(H218&lt;&gt;"", H218&gt;0.001), H218-B219, "")</f>
        <v>684591.87492747046</v>
      </c>
    </row>
    <row r="220" spans="1:8" x14ac:dyDescent="0.2">
      <c r="A220" s="11">
        <f>IF(AND(H219&lt;&gt;"", H219&gt;0.001),IF(MOD(12,K$7)=0, EDATE(A219,K$13), A219+365/K$7), "")</f>
        <v>52352</v>
      </c>
      <c r="B220" s="9">
        <f>IF(AND(H219&lt;&gt;"", H219&gt;0.001), K$11-C220, "")</f>
        <v>3321.9840333311108</v>
      </c>
      <c r="C220" s="10">
        <f>IF(AND(H219&lt;&gt;"", H219&gt;0.001), $K$12*H219, "")</f>
        <v>3422.9593746373525</v>
      </c>
      <c r="D220" s="10">
        <f>IF(AND(H219&lt;&gt;"", H219&gt;0.001), D219+C220, "")</f>
        <v>1033412.4972392337</v>
      </c>
      <c r="E220" s="10">
        <f t="shared" si="6"/>
        <v>0</v>
      </c>
      <c r="F220" s="10">
        <f t="shared" si="7"/>
        <v>0</v>
      </c>
      <c r="G220" s="9">
        <f>IF(AND(H219&lt;&gt;"", H219&gt;0.001), K$11, "")</f>
        <v>6744.9434079684634</v>
      </c>
      <c r="H220" s="10">
        <f>IF(AND(H219&lt;&gt;"", H219&gt;0.001), H219-B220, "")</f>
        <v>681269.8908941393</v>
      </c>
    </row>
    <row r="221" spans="1:8" x14ac:dyDescent="0.2">
      <c r="A221" s="11">
        <f>IF(AND(H220&lt;&gt;"", H220&gt;0.001),IF(MOD(12,K$7)=0, EDATE(A220,K$13), A220+365/K$7), "")</f>
        <v>52383</v>
      </c>
      <c r="B221" s="9">
        <f>IF(AND(H220&lt;&gt;"", H220&gt;0.001), K$11-C221, "")</f>
        <v>3338.593953497767</v>
      </c>
      <c r="C221" s="10">
        <f>IF(AND(H220&lt;&gt;"", H220&gt;0.001), $K$12*H220, "")</f>
        <v>3406.3494544706964</v>
      </c>
      <c r="D221" s="10">
        <f>IF(AND(H220&lt;&gt;"", H220&gt;0.001), D220+C221, "")</f>
        <v>1036818.8466937044</v>
      </c>
      <c r="E221" s="10">
        <f t="shared" si="6"/>
        <v>0</v>
      </c>
      <c r="F221" s="10">
        <f t="shared" si="7"/>
        <v>0</v>
      </c>
      <c r="G221" s="9">
        <f>IF(AND(H220&lt;&gt;"", H220&gt;0.001), K$11, "")</f>
        <v>6744.9434079684634</v>
      </c>
      <c r="H221" s="10">
        <f>IF(AND(H220&lt;&gt;"", H220&gt;0.001), H220-B221, "")</f>
        <v>677931.29694064148</v>
      </c>
    </row>
    <row r="222" spans="1:8" x14ac:dyDescent="0.2">
      <c r="A222" s="11">
        <f>IF(AND(H221&lt;&gt;"", H221&gt;0.001),IF(MOD(12,K$7)=0, EDATE(A221,K$13), A221+365/K$7), "")</f>
        <v>52413</v>
      </c>
      <c r="B222" s="9">
        <f>IF(AND(H221&lt;&gt;"", H221&gt;0.001), K$11-C222, "")</f>
        <v>3355.2869232652561</v>
      </c>
      <c r="C222" s="10">
        <f>IF(AND(H221&lt;&gt;"", H221&gt;0.001), $K$12*H221, "")</f>
        <v>3389.6564847032073</v>
      </c>
      <c r="D222" s="10">
        <f>IF(AND(H221&lt;&gt;"", H221&gt;0.001), D221+C222, "")</f>
        <v>1040208.5031784076</v>
      </c>
      <c r="E222" s="10">
        <f t="shared" si="6"/>
        <v>0</v>
      </c>
      <c r="F222" s="10">
        <f t="shared" si="7"/>
        <v>0</v>
      </c>
      <c r="G222" s="9">
        <f>IF(AND(H221&lt;&gt;"", H221&gt;0.001), K$11, "")</f>
        <v>6744.9434079684634</v>
      </c>
      <c r="H222" s="10">
        <f>IF(AND(H221&lt;&gt;"", H221&gt;0.001), H221-B222, "")</f>
        <v>674576.01001737628</v>
      </c>
    </row>
    <row r="223" spans="1:8" x14ac:dyDescent="0.2">
      <c r="A223" s="11">
        <f>IF(AND(H222&lt;&gt;"", H222&gt;0.001),IF(MOD(12,K$7)=0, EDATE(A222,K$13), A222+365/K$7), "")</f>
        <v>52444</v>
      </c>
      <c r="B223" s="9">
        <f>IF(AND(H222&lt;&gt;"", H222&gt;0.001), K$11-C223, "")</f>
        <v>3372.0633578815819</v>
      </c>
      <c r="C223" s="10">
        <f>IF(AND(H222&lt;&gt;"", H222&gt;0.001), $K$12*H222, "")</f>
        <v>3372.8800500868815</v>
      </c>
      <c r="D223" s="10">
        <f>IF(AND(H222&lt;&gt;"", H222&gt;0.001), D222+C223, "")</f>
        <v>1043581.3832284944</v>
      </c>
      <c r="E223" s="10">
        <f t="shared" si="6"/>
        <v>0</v>
      </c>
      <c r="F223" s="10">
        <f t="shared" si="7"/>
        <v>0</v>
      </c>
      <c r="G223" s="9">
        <f>IF(AND(H222&lt;&gt;"", H222&gt;0.001), K$11, "")</f>
        <v>6744.9434079684634</v>
      </c>
      <c r="H223" s="10">
        <f>IF(AND(H222&lt;&gt;"", H222&gt;0.001), H222-B223, "")</f>
        <v>671203.94665949466</v>
      </c>
    </row>
    <row r="224" spans="1:8" x14ac:dyDescent="0.2">
      <c r="A224" s="11">
        <f>IF(AND(H223&lt;&gt;"", H223&gt;0.001),IF(MOD(12,K$7)=0, EDATE(A223,K$13), A223+365/K$7), "")</f>
        <v>52475</v>
      </c>
      <c r="B224" s="9">
        <f>IF(AND(H223&lt;&gt;"", H223&gt;0.001), K$11-C224, "")</f>
        <v>3388.9236746709898</v>
      </c>
      <c r="C224" s="10">
        <f>IF(AND(H223&lt;&gt;"", H223&gt;0.001), $K$12*H223, "")</f>
        <v>3356.0197332974735</v>
      </c>
      <c r="D224" s="10">
        <f>IF(AND(H223&lt;&gt;"", H223&gt;0.001), D223+C224, "")</f>
        <v>1046937.402961792</v>
      </c>
      <c r="E224" s="10">
        <f t="shared" si="6"/>
        <v>0</v>
      </c>
      <c r="F224" s="10">
        <f t="shared" si="7"/>
        <v>0</v>
      </c>
      <c r="G224" s="9">
        <f>IF(AND(H223&lt;&gt;"", H223&gt;0.001), K$11, "")</f>
        <v>6744.9434079684634</v>
      </c>
      <c r="H224" s="10">
        <f>IF(AND(H223&lt;&gt;"", H223&gt;0.001), H223-B224, "")</f>
        <v>667815.02298482368</v>
      </c>
    </row>
    <row r="225" spans="1:8" x14ac:dyDescent="0.2">
      <c r="A225" s="11">
        <f>IF(AND(H224&lt;&gt;"", H224&gt;0.001),IF(MOD(12,K$7)=0, EDATE(A224,K$13), A224+365/K$7), "")</f>
        <v>52505</v>
      </c>
      <c r="B225" s="9">
        <f>IF(AND(H224&lt;&gt;"", H224&gt;0.001), K$11-C225, "")</f>
        <v>3405.8682930443447</v>
      </c>
      <c r="C225" s="10">
        <f>IF(AND(H224&lt;&gt;"", H224&gt;0.001), $K$12*H224, "")</f>
        <v>3339.0751149241187</v>
      </c>
      <c r="D225" s="10">
        <f>IF(AND(H224&lt;&gt;"", H224&gt;0.001), D224+C225, "")</f>
        <v>1050276.4780767162</v>
      </c>
      <c r="E225" s="10">
        <f t="shared" si="6"/>
        <v>0</v>
      </c>
      <c r="F225" s="10">
        <f t="shared" si="7"/>
        <v>0</v>
      </c>
      <c r="G225" s="9">
        <f>IF(AND(H224&lt;&gt;"", H224&gt;0.001), K$11, "")</f>
        <v>6744.9434079684634</v>
      </c>
      <c r="H225" s="10">
        <f>IF(AND(H224&lt;&gt;"", H224&gt;0.001), H224-B225, "")</f>
        <v>664409.15469177929</v>
      </c>
    </row>
    <row r="226" spans="1:8" x14ac:dyDescent="0.2">
      <c r="A226" s="11">
        <f>IF(AND(H225&lt;&gt;"", H225&gt;0.001),IF(MOD(12,K$7)=0, EDATE(A225,K$13), A225+365/K$7), "")</f>
        <v>52536</v>
      </c>
      <c r="B226" s="9">
        <f>IF(AND(H225&lt;&gt;"", H225&gt;0.001), K$11-C226, "")</f>
        <v>3422.8976345095671</v>
      </c>
      <c r="C226" s="10">
        <f>IF(AND(H225&lt;&gt;"", H225&gt;0.001), $K$12*H225, "")</f>
        <v>3322.0457734588963</v>
      </c>
      <c r="D226" s="10">
        <f>IF(AND(H225&lt;&gt;"", H225&gt;0.001), D225+C226, "")</f>
        <v>1053598.5238501751</v>
      </c>
      <c r="E226" s="10">
        <f t="shared" si="6"/>
        <v>0</v>
      </c>
      <c r="F226" s="10">
        <f t="shared" si="7"/>
        <v>0</v>
      </c>
      <c r="G226" s="9">
        <f>IF(AND(H225&lt;&gt;"", H225&gt;0.001), K$11, "")</f>
        <v>6744.9434079684634</v>
      </c>
      <c r="H226" s="10">
        <f>IF(AND(H225&lt;&gt;"", H225&gt;0.001), H225-B226, "")</f>
        <v>660986.25705726969</v>
      </c>
    </row>
    <row r="227" spans="1:8" x14ac:dyDescent="0.2">
      <c r="A227" s="11">
        <f>IF(AND(H226&lt;&gt;"", H226&gt;0.001),IF(MOD(12,K$7)=0, EDATE(A226,K$13), A226+365/K$7), "")</f>
        <v>52566</v>
      </c>
      <c r="B227" s="9">
        <f>IF(AND(H226&lt;&gt;"", H226&gt;0.001), K$11-C227, "")</f>
        <v>3440.0121226821148</v>
      </c>
      <c r="C227" s="10">
        <f>IF(AND(H226&lt;&gt;"", H226&gt;0.001), $K$12*H226, "")</f>
        <v>3304.9312852863486</v>
      </c>
      <c r="D227" s="10">
        <f>IF(AND(H226&lt;&gt;"", H226&gt;0.001), D226+C227, "")</f>
        <v>1056903.4551354614</v>
      </c>
      <c r="E227" s="10">
        <f t="shared" si="6"/>
        <v>0</v>
      </c>
      <c r="F227" s="10">
        <f t="shared" si="7"/>
        <v>0</v>
      </c>
      <c r="G227" s="9">
        <f>IF(AND(H226&lt;&gt;"", H226&gt;0.001), K$11, "")</f>
        <v>6744.9434079684634</v>
      </c>
      <c r="H227" s="10">
        <f>IF(AND(H226&lt;&gt;"", H226&gt;0.001), H226-B227, "")</f>
        <v>657546.24493458762</v>
      </c>
    </row>
    <row r="228" spans="1:8" x14ac:dyDescent="0.2">
      <c r="A228" s="11">
        <f>IF(AND(H227&lt;&gt;"", H227&gt;0.001),IF(MOD(12,K$7)=0, EDATE(A227,K$13), A227+365/K$7), "")</f>
        <v>52597</v>
      </c>
      <c r="B228" s="9">
        <f>IF(AND(H227&lt;&gt;"", H227&gt;0.001), K$11-C228, "")</f>
        <v>3457.2121832955254</v>
      </c>
      <c r="C228" s="10">
        <f>IF(AND(H227&lt;&gt;"", H227&gt;0.001), $K$12*H227, "")</f>
        <v>3287.731224672938</v>
      </c>
      <c r="D228" s="10">
        <f>IF(AND(H227&lt;&gt;"", H227&gt;0.001), D227+C228, "")</f>
        <v>1060191.1863601343</v>
      </c>
      <c r="E228" s="10">
        <f t="shared" si="6"/>
        <v>0</v>
      </c>
      <c r="F228" s="10">
        <f t="shared" si="7"/>
        <v>0</v>
      </c>
      <c r="G228" s="9">
        <f>IF(AND(H227&lt;&gt;"", H227&gt;0.001), K$11, "")</f>
        <v>6744.9434079684634</v>
      </c>
      <c r="H228" s="10">
        <f>IF(AND(H227&lt;&gt;"", H227&gt;0.001), H227-B228, "")</f>
        <v>654089.03275129211</v>
      </c>
    </row>
    <row r="229" spans="1:8" x14ac:dyDescent="0.2">
      <c r="A229" s="11">
        <f>IF(AND(H228&lt;&gt;"", H228&gt;0.001),IF(MOD(12,K$7)=0, EDATE(A228,K$13), A228+365/K$7), "")</f>
        <v>52628</v>
      </c>
      <c r="B229" s="9">
        <f>IF(AND(H228&lt;&gt;"", H228&gt;0.001), K$11-C229, "")</f>
        <v>3474.4982442120026</v>
      </c>
      <c r="C229" s="10">
        <f>IF(AND(H228&lt;&gt;"", H228&gt;0.001), $K$12*H228, "")</f>
        <v>3270.4451637564607</v>
      </c>
      <c r="D229" s="10">
        <f>IF(AND(H228&lt;&gt;"", H228&gt;0.001), D228+C229, "")</f>
        <v>1063461.6315238907</v>
      </c>
      <c r="E229" s="10">
        <f t="shared" si="6"/>
        <v>0</v>
      </c>
      <c r="F229" s="10">
        <f t="shared" si="7"/>
        <v>0</v>
      </c>
      <c r="G229" s="9">
        <f>IF(AND(H228&lt;&gt;"", H228&gt;0.001), K$11, "")</f>
        <v>6744.9434079684634</v>
      </c>
      <c r="H229" s="10">
        <f>IF(AND(H228&lt;&gt;"", H228&gt;0.001), H228-B229, "")</f>
        <v>650614.5345070801</v>
      </c>
    </row>
    <row r="230" spans="1:8" x14ac:dyDescent="0.2">
      <c r="A230" s="11">
        <f>IF(AND(H229&lt;&gt;"", H229&gt;0.001),IF(MOD(12,K$7)=0, EDATE(A229,K$13), A229+365/K$7), "")</f>
        <v>52657</v>
      </c>
      <c r="B230" s="9">
        <f>IF(AND(H229&lt;&gt;"", H229&gt;0.001), K$11-C230, "")</f>
        <v>3491.8707354330627</v>
      </c>
      <c r="C230" s="10">
        <f>IF(AND(H229&lt;&gt;"", H229&gt;0.001), $K$12*H229, "")</f>
        <v>3253.0726725354007</v>
      </c>
      <c r="D230" s="10">
        <f>IF(AND(H229&lt;&gt;"", H229&gt;0.001), D229+C230, "")</f>
        <v>1066714.7041964261</v>
      </c>
      <c r="E230" s="10">
        <f t="shared" si="6"/>
        <v>0</v>
      </c>
      <c r="F230" s="10">
        <f t="shared" si="7"/>
        <v>0</v>
      </c>
      <c r="G230" s="9">
        <f>IF(AND(H229&lt;&gt;"", H229&gt;0.001), K$11, "")</f>
        <v>6744.9434079684634</v>
      </c>
      <c r="H230" s="10">
        <f>IF(AND(H229&lt;&gt;"", H229&gt;0.001), H229-B230, "")</f>
        <v>647122.66377164703</v>
      </c>
    </row>
    <row r="231" spans="1:8" x14ac:dyDescent="0.2">
      <c r="A231" s="11">
        <f>IF(AND(H230&lt;&gt;"", H230&gt;0.001),IF(MOD(12,K$7)=0, EDATE(A230,K$13), A230+365/K$7), "")</f>
        <v>52688</v>
      </c>
      <c r="B231" s="9">
        <f>IF(AND(H230&lt;&gt;"", H230&gt;0.001), K$11-C231, "")</f>
        <v>3509.3300891102281</v>
      </c>
      <c r="C231" s="10">
        <f>IF(AND(H230&lt;&gt;"", H230&gt;0.001), $K$12*H230, "")</f>
        <v>3235.6133188582353</v>
      </c>
      <c r="D231" s="10">
        <f>IF(AND(H230&lt;&gt;"", H230&gt;0.001), D230+C231, "")</f>
        <v>1069950.3175152843</v>
      </c>
      <c r="E231" s="10">
        <f t="shared" si="6"/>
        <v>0</v>
      </c>
      <c r="F231" s="10">
        <f t="shared" si="7"/>
        <v>0</v>
      </c>
      <c r="G231" s="9">
        <f>IF(AND(H230&lt;&gt;"", H230&gt;0.001), K$11, "")</f>
        <v>6744.9434079684634</v>
      </c>
      <c r="H231" s="10">
        <f>IF(AND(H230&lt;&gt;"", H230&gt;0.001), H230-B231, "")</f>
        <v>643613.33368253685</v>
      </c>
    </row>
    <row r="232" spans="1:8" x14ac:dyDescent="0.2">
      <c r="A232" s="11">
        <f>IF(AND(H231&lt;&gt;"", H231&gt;0.001),IF(MOD(12,K$7)=0, EDATE(A231,K$13), A231+365/K$7), "")</f>
        <v>52718</v>
      </c>
      <c r="B232" s="9">
        <f>IF(AND(H231&lt;&gt;"", H231&gt;0.001), K$11-C232, "")</f>
        <v>3526.8767395557788</v>
      </c>
      <c r="C232" s="10">
        <f>IF(AND(H231&lt;&gt;"", H231&gt;0.001), $K$12*H231, "")</f>
        <v>3218.0666684126845</v>
      </c>
      <c r="D232" s="10">
        <f>IF(AND(H231&lt;&gt;"", H231&gt;0.001), D231+C232, "")</f>
        <v>1073168.3841836969</v>
      </c>
      <c r="E232" s="10">
        <f t="shared" si="6"/>
        <v>0</v>
      </c>
      <c r="F232" s="10">
        <f t="shared" si="7"/>
        <v>0</v>
      </c>
      <c r="G232" s="9">
        <f>IF(AND(H231&lt;&gt;"", H231&gt;0.001), K$11, "")</f>
        <v>6744.9434079684634</v>
      </c>
      <c r="H232" s="10">
        <f>IF(AND(H231&lt;&gt;"", H231&gt;0.001), H231-B232, "")</f>
        <v>640086.45694298111</v>
      </c>
    </row>
    <row r="233" spans="1:8" x14ac:dyDescent="0.2">
      <c r="A233" s="11">
        <f>IF(AND(H232&lt;&gt;"", H232&gt;0.001),IF(MOD(12,K$7)=0, EDATE(A232,K$13), A232+365/K$7), "")</f>
        <v>52749</v>
      </c>
      <c r="B233" s="9">
        <f>IF(AND(H232&lt;&gt;"", H232&gt;0.001), K$11-C233, "")</f>
        <v>3544.5111232535578</v>
      </c>
      <c r="C233" s="10">
        <f>IF(AND(H232&lt;&gt;"", H232&gt;0.001), $K$12*H232, "")</f>
        <v>3200.4322847149056</v>
      </c>
      <c r="D233" s="10">
        <f>IF(AND(H232&lt;&gt;"", H232&gt;0.001), D232+C233, "")</f>
        <v>1076368.8164684118</v>
      </c>
      <c r="E233" s="10">
        <f t="shared" si="6"/>
        <v>0</v>
      </c>
      <c r="F233" s="10">
        <f t="shared" si="7"/>
        <v>0</v>
      </c>
      <c r="G233" s="9">
        <f>IF(AND(H232&lt;&gt;"", H232&gt;0.001), K$11, "")</f>
        <v>6744.9434079684634</v>
      </c>
      <c r="H233" s="10">
        <f>IF(AND(H232&lt;&gt;"", H232&gt;0.001), H232-B233, "")</f>
        <v>636541.94581972749</v>
      </c>
    </row>
    <row r="234" spans="1:8" x14ac:dyDescent="0.2">
      <c r="A234" s="11">
        <f>IF(AND(H233&lt;&gt;"", H233&gt;0.001),IF(MOD(12,K$7)=0, EDATE(A233,K$13), A233+365/K$7), "")</f>
        <v>52779</v>
      </c>
      <c r="B234" s="9">
        <f>IF(AND(H233&lt;&gt;"", H233&gt;0.001), K$11-C234, "")</f>
        <v>3562.2336788698258</v>
      </c>
      <c r="C234" s="10">
        <f>IF(AND(H233&lt;&gt;"", H233&gt;0.001), $K$12*H233, "")</f>
        <v>3182.7097290986376</v>
      </c>
      <c r="D234" s="10">
        <f>IF(AND(H233&lt;&gt;"", H233&gt;0.001), D233+C234, "")</f>
        <v>1079551.5261975105</v>
      </c>
      <c r="E234" s="10">
        <f t="shared" si="6"/>
        <v>0</v>
      </c>
      <c r="F234" s="10">
        <f t="shared" si="7"/>
        <v>0</v>
      </c>
      <c r="G234" s="9">
        <f>IF(AND(H233&lt;&gt;"", H233&gt;0.001), K$11, "")</f>
        <v>6744.9434079684634</v>
      </c>
      <c r="H234" s="10">
        <f>IF(AND(H233&lt;&gt;"", H233&gt;0.001), H233-B234, "")</f>
        <v>632979.71214085771</v>
      </c>
    </row>
    <row r="235" spans="1:8" x14ac:dyDescent="0.2">
      <c r="A235" s="11">
        <f>IF(AND(H234&lt;&gt;"", H234&gt;0.001),IF(MOD(12,K$7)=0, EDATE(A234,K$13), A234+365/K$7), "")</f>
        <v>52810</v>
      </c>
      <c r="B235" s="9">
        <f>IF(AND(H234&lt;&gt;"", H234&gt;0.001), K$11-C235, "")</f>
        <v>3580.0448472641747</v>
      </c>
      <c r="C235" s="10">
        <f>IF(AND(H234&lt;&gt;"", H234&gt;0.001), $K$12*H234, "")</f>
        <v>3164.8985607042887</v>
      </c>
      <c r="D235" s="10">
        <f>IF(AND(H234&lt;&gt;"", H234&gt;0.001), D234+C235, "")</f>
        <v>1082716.4247582147</v>
      </c>
      <c r="E235" s="10">
        <f t="shared" si="6"/>
        <v>0</v>
      </c>
      <c r="F235" s="10">
        <f t="shared" si="7"/>
        <v>0</v>
      </c>
      <c r="G235" s="9">
        <f>IF(AND(H234&lt;&gt;"", H234&gt;0.001), K$11, "")</f>
        <v>6744.9434079684634</v>
      </c>
      <c r="H235" s="10">
        <f>IF(AND(H234&lt;&gt;"", H234&gt;0.001), H234-B235, "")</f>
        <v>629399.66729359352</v>
      </c>
    </row>
    <row r="236" spans="1:8" x14ac:dyDescent="0.2">
      <c r="A236" s="11">
        <f>IF(AND(H235&lt;&gt;"", H235&gt;0.001),IF(MOD(12,K$7)=0, EDATE(A235,K$13), A235+365/K$7), "")</f>
        <v>52841</v>
      </c>
      <c r="B236" s="9">
        <f>IF(AND(H235&lt;&gt;"", H235&gt;0.001), K$11-C236, "")</f>
        <v>3597.9450715004955</v>
      </c>
      <c r="C236" s="10">
        <f>IF(AND(H235&lt;&gt;"", H235&gt;0.001), $K$12*H235, "")</f>
        <v>3146.9983364679679</v>
      </c>
      <c r="D236" s="10">
        <f>IF(AND(H235&lt;&gt;"", H235&gt;0.001), D235+C236, "")</f>
        <v>1085863.4230946826</v>
      </c>
      <c r="E236" s="10">
        <f t="shared" si="6"/>
        <v>0</v>
      </c>
      <c r="F236" s="10">
        <f t="shared" si="7"/>
        <v>0</v>
      </c>
      <c r="G236" s="9">
        <f>IF(AND(H235&lt;&gt;"", H235&gt;0.001), K$11, "")</f>
        <v>6744.9434079684634</v>
      </c>
      <c r="H236" s="10">
        <f>IF(AND(H235&lt;&gt;"", H235&gt;0.001), H235-B236, "")</f>
        <v>625801.72222209303</v>
      </c>
    </row>
    <row r="237" spans="1:8" x14ac:dyDescent="0.2">
      <c r="A237" s="11">
        <f>IF(AND(H236&lt;&gt;"", H236&gt;0.001),IF(MOD(12,K$7)=0, EDATE(A236,K$13), A236+365/K$7), "")</f>
        <v>52871</v>
      </c>
      <c r="B237" s="9">
        <f>IF(AND(H236&lt;&gt;"", H236&gt;0.001), K$11-C237, "")</f>
        <v>3615.9347968579982</v>
      </c>
      <c r="C237" s="10">
        <f>IF(AND(H236&lt;&gt;"", H236&gt;0.001), $K$12*H236, "")</f>
        <v>3129.0086111104652</v>
      </c>
      <c r="D237" s="10">
        <f>IF(AND(H236&lt;&gt;"", H236&gt;0.001), D236+C237, "")</f>
        <v>1088992.4317057931</v>
      </c>
      <c r="E237" s="10">
        <f t="shared" si="6"/>
        <v>0</v>
      </c>
      <c r="F237" s="10">
        <f t="shared" si="7"/>
        <v>0</v>
      </c>
      <c r="G237" s="9">
        <f>IF(AND(H236&lt;&gt;"", H236&gt;0.001), K$11, "")</f>
        <v>6744.9434079684634</v>
      </c>
      <c r="H237" s="10">
        <f>IF(AND(H236&lt;&gt;"", H236&gt;0.001), H236-B237, "")</f>
        <v>622185.78742523503</v>
      </c>
    </row>
    <row r="238" spans="1:8" x14ac:dyDescent="0.2">
      <c r="A238" s="11">
        <f>IF(AND(H237&lt;&gt;"", H237&gt;0.001),IF(MOD(12,K$7)=0, EDATE(A237,K$13), A237+365/K$7), "")</f>
        <v>52902</v>
      </c>
      <c r="B238" s="9">
        <f>IF(AND(H237&lt;&gt;"", H237&gt;0.001), K$11-C238, "")</f>
        <v>3634.0144708422881</v>
      </c>
      <c r="C238" s="10">
        <f>IF(AND(H237&lt;&gt;"", H237&gt;0.001), $K$12*H237, "")</f>
        <v>3110.9289371261752</v>
      </c>
      <c r="D238" s="10">
        <f>IF(AND(H237&lt;&gt;"", H237&gt;0.001), D237+C238, "")</f>
        <v>1092103.3606429193</v>
      </c>
      <c r="E238" s="10">
        <f t="shared" si="6"/>
        <v>0</v>
      </c>
      <c r="F238" s="10">
        <f t="shared" si="7"/>
        <v>0</v>
      </c>
      <c r="G238" s="9">
        <f>IF(AND(H237&lt;&gt;"", H237&gt;0.001), K$11, "")</f>
        <v>6744.9434079684634</v>
      </c>
      <c r="H238" s="10">
        <f>IF(AND(H237&lt;&gt;"", H237&gt;0.001), H237-B238, "")</f>
        <v>618551.77295439271</v>
      </c>
    </row>
    <row r="239" spans="1:8" x14ac:dyDescent="0.2">
      <c r="A239" s="11">
        <f>IF(AND(H238&lt;&gt;"", H238&gt;0.001),IF(MOD(12,K$7)=0, EDATE(A238,K$13), A238+365/K$7), "")</f>
        <v>52932</v>
      </c>
      <c r="B239" s="9">
        <f>IF(AND(H238&lt;&gt;"", H238&gt;0.001), K$11-C239, "")</f>
        <v>3652.1845431964998</v>
      </c>
      <c r="C239" s="10">
        <f>IF(AND(H238&lt;&gt;"", H238&gt;0.001), $K$12*H238, "")</f>
        <v>3092.7588647719635</v>
      </c>
      <c r="D239" s="10">
        <f>IF(AND(H238&lt;&gt;"", H238&gt;0.001), D238+C239, "")</f>
        <v>1095196.1195076914</v>
      </c>
      <c r="E239" s="10">
        <f t="shared" si="6"/>
        <v>0</v>
      </c>
      <c r="F239" s="10">
        <f t="shared" si="7"/>
        <v>0</v>
      </c>
      <c r="G239" s="9">
        <f>IF(AND(H238&lt;&gt;"", H238&gt;0.001), K$11, "")</f>
        <v>6744.9434079684634</v>
      </c>
      <c r="H239" s="10">
        <f>IF(AND(H238&lt;&gt;"", H238&gt;0.001), H238-B239, "")</f>
        <v>614899.58841119625</v>
      </c>
    </row>
    <row r="240" spans="1:8" x14ac:dyDescent="0.2">
      <c r="A240" s="11">
        <f>IF(AND(H239&lt;&gt;"", H239&gt;0.001),IF(MOD(12,K$7)=0, EDATE(A239,K$13), A239+365/K$7), "")</f>
        <v>52963</v>
      </c>
      <c r="B240" s="9">
        <f>IF(AND(H239&lt;&gt;"", H239&gt;0.001), K$11-C240, "")</f>
        <v>3670.4454659124822</v>
      </c>
      <c r="C240" s="10">
        <f>IF(AND(H239&lt;&gt;"", H239&gt;0.001), $K$12*H239, "")</f>
        <v>3074.4979420559812</v>
      </c>
      <c r="D240" s="10">
        <f>IF(AND(H239&lt;&gt;"", H239&gt;0.001), D239+C240, "")</f>
        <v>1098270.6174497474</v>
      </c>
      <c r="E240" s="10">
        <f t="shared" si="6"/>
        <v>0</v>
      </c>
      <c r="F240" s="10">
        <f t="shared" si="7"/>
        <v>0</v>
      </c>
      <c r="G240" s="9">
        <f>IF(AND(H239&lt;&gt;"", H239&gt;0.001), K$11, "")</f>
        <v>6744.9434079684634</v>
      </c>
      <c r="H240" s="10">
        <f>IF(AND(H239&lt;&gt;"", H239&gt;0.001), H239-B240, "")</f>
        <v>611229.14294528379</v>
      </c>
    </row>
    <row r="241" spans="1:8" x14ac:dyDescent="0.2">
      <c r="A241" s="11">
        <f>IF(AND(H240&lt;&gt;"", H240&gt;0.001),IF(MOD(12,K$7)=0, EDATE(A240,K$13), A240+365/K$7), "")</f>
        <v>52994</v>
      </c>
      <c r="B241" s="9">
        <f>IF(AND(H240&lt;&gt;"", H240&gt;0.001), K$11-C241, "")</f>
        <v>3688.7976932420443</v>
      </c>
      <c r="C241" s="10">
        <f>IF(AND(H240&lt;&gt;"", H240&gt;0.001), $K$12*H240, "")</f>
        <v>3056.1457147264191</v>
      </c>
      <c r="D241" s="10">
        <f>IF(AND(H240&lt;&gt;"", H240&gt;0.001), D240+C241, "")</f>
        <v>1101326.7631644739</v>
      </c>
      <c r="E241" s="10">
        <f t="shared" si="6"/>
        <v>0</v>
      </c>
      <c r="F241" s="10">
        <f t="shared" si="7"/>
        <v>0</v>
      </c>
      <c r="G241" s="9">
        <f>IF(AND(H240&lt;&gt;"", H240&gt;0.001), K$11, "")</f>
        <v>6744.9434079684634</v>
      </c>
      <c r="H241" s="10">
        <f>IF(AND(H240&lt;&gt;"", H240&gt;0.001), H240-B241, "")</f>
        <v>607540.3452520417</v>
      </c>
    </row>
    <row r="242" spans="1:8" x14ac:dyDescent="0.2">
      <c r="A242" s="11">
        <f>IF(AND(H241&lt;&gt;"", H241&gt;0.001),IF(MOD(12,K$7)=0, EDATE(A241,K$13), A241+365/K$7), "")</f>
        <v>53022</v>
      </c>
      <c r="B242" s="9">
        <f>IF(AND(H241&lt;&gt;"", H241&gt;0.001), K$11-C242, "")</f>
        <v>3707.2416817082549</v>
      </c>
      <c r="C242" s="10">
        <f>IF(AND(H241&lt;&gt;"", H241&gt;0.001), $K$12*H241, "")</f>
        <v>3037.7017262602085</v>
      </c>
      <c r="D242" s="10">
        <f>IF(AND(H241&lt;&gt;"", H241&gt;0.001), D241+C242, "")</f>
        <v>1104364.4648907341</v>
      </c>
      <c r="E242" s="10">
        <f t="shared" si="6"/>
        <v>0</v>
      </c>
      <c r="F242" s="10">
        <f t="shared" si="7"/>
        <v>0</v>
      </c>
      <c r="G242" s="9">
        <f>IF(AND(H241&lt;&gt;"", H241&gt;0.001), K$11, "")</f>
        <v>6744.9434079684634</v>
      </c>
      <c r="H242" s="10">
        <f>IF(AND(H241&lt;&gt;"", H241&gt;0.001), H241-B242, "")</f>
        <v>603833.10357033345</v>
      </c>
    </row>
    <row r="243" spans="1:8" x14ac:dyDescent="0.2">
      <c r="A243" s="11">
        <f>IF(AND(H242&lt;&gt;"", H242&gt;0.001),IF(MOD(12,K$7)=0, EDATE(A242,K$13), A242+365/K$7), "")</f>
        <v>53053</v>
      </c>
      <c r="B243" s="9">
        <f>IF(AND(H242&lt;&gt;"", H242&gt;0.001), K$11-C243, "")</f>
        <v>3725.7778901167962</v>
      </c>
      <c r="C243" s="10">
        <f>IF(AND(H242&lt;&gt;"", H242&gt;0.001), $K$12*H242, "")</f>
        <v>3019.1655178516671</v>
      </c>
      <c r="D243" s="10">
        <f>IF(AND(H242&lt;&gt;"", H242&gt;0.001), D242+C243, "")</f>
        <v>1107383.6304085858</v>
      </c>
      <c r="E243" s="10">
        <f t="shared" si="6"/>
        <v>0</v>
      </c>
      <c r="F243" s="10">
        <f t="shared" si="7"/>
        <v>0</v>
      </c>
      <c r="G243" s="9">
        <f>IF(AND(H242&lt;&gt;"", H242&gt;0.001), K$11, "")</f>
        <v>6744.9434079684634</v>
      </c>
      <c r="H243" s="10">
        <f>IF(AND(H242&lt;&gt;"", H242&gt;0.001), H242-B243, "")</f>
        <v>600107.32568021666</v>
      </c>
    </row>
    <row r="244" spans="1:8" x14ac:dyDescent="0.2">
      <c r="A244" s="11">
        <f>IF(AND(H243&lt;&gt;"", H243&gt;0.001),IF(MOD(12,K$7)=0, EDATE(A243,K$13), A243+365/K$7), "")</f>
        <v>53083</v>
      </c>
      <c r="B244" s="9">
        <f>IF(AND(H243&lt;&gt;"", H243&gt;0.001), K$11-C244, "")</f>
        <v>3744.40677956738</v>
      </c>
      <c r="C244" s="10">
        <f>IF(AND(H243&lt;&gt;"", H243&gt;0.001), $K$12*H243, "")</f>
        <v>3000.5366284010834</v>
      </c>
      <c r="D244" s="10">
        <f>IF(AND(H243&lt;&gt;"", H243&gt;0.001), D243+C244, "")</f>
        <v>1110384.1670369869</v>
      </c>
      <c r="E244" s="10">
        <f t="shared" si="6"/>
        <v>0</v>
      </c>
      <c r="F244" s="10">
        <f t="shared" si="7"/>
        <v>0</v>
      </c>
      <c r="G244" s="9">
        <f>IF(AND(H243&lt;&gt;"", H243&gt;0.001), K$11, "")</f>
        <v>6744.9434079684634</v>
      </c>
      <c r="H244" s="10">
        <f>IF(AND(H243&lt;&gt;"", H243&gt;0.001), H243-B244, "")</f>
        <v>596362.9189006493</v>
      </c>
    </row>
    <row r="245" spans="1:8" x14ac:dyDescent="0.2">
      <c r="A245" s="11">
        <f>IF(AND(H244&lt;&gt;"", H244&gt;0.001),IF(MOD(12,K$7)=0, EDATE(A244,K$13), A244+365/K$7), "")</f>
        <v>53114</v>
      </c>
      <c r="B245" s="9">
        <f>IF(AND(H244&lt;&gt;"", H244&gt;0.001), K$11-C245, "")</f>
        <v>3763.1288134652168</v>
      </c>
      <c r="C245" s="10">
        <f>IF(AND(H244&lt;&gt;"", H244&gt;0.001), $K$12*H244, "")</f>
        <v>2981.8145945032466</v>
      </c>
      <c r="D245" s="10">
        <f>IF(AND(H244&lt;&gt;"", H244&gt;0.001), D244+C245, "")</f>
        <v>1113365.9816314902</v>
      </c>
      <c r="E245" s="10">
        <f t="shared" si="6"/>
        <v>0</v>
      </c>
      <c r="F245" s="10">
        <f t="shared" si="7"/>
        <v>0</v>
      </c>
      <c r="G245" s="9">
        <f>IF(AND(H244&lt;&gt;"", H244&gt;0.001), K$11, "")</f>
        <v>6744.9434079684634</v>
      </c>
      <c r="H245" s="10">
        <f>IF(AND(H244&lt;&gt;"", H244&gt;0.001), H244-B245, "")</f>
        <v>592599.79008718405</v>
      </c>
    </row>
    <row r="246" spans="1:8" x14ac:dyDescent="0.2">
      <c r="A246" s="11">
        <f>IF(AND(H245&lt;&gt;"", H245&gt;0.001),IF(MOD(12,K$7)=0, EDATE(A245,K$13), A245+365/K$7), "")</f>
        <v>53144</v>
      </c>
      <c r="B246" s="9">
        <f>IF(AND(H245&lt;&gt;"", H245&gt;0.001), K$11-C246, "")</f>
        <v>3781.9444575325429</v>
      </c>
      <c r="C246" s="10">
        <f>IF(AND(H245&lt;&gt;"", H245&gt;0.001), $K$12*H245, "")</f>
        <v>2962.9989504359205</v>
      </c>
      <c r="D246" s="10">
        <f>IF(AND(H245&lt;&gt;"", H245&gt;0.001), D245+C246, "")</f>
        <v>1116328.9805819262</v>
      </c>
      <c r="E246" s="10">
        <f t="shared" si="6"/>
        <v>0</v>
      </c>
      <c r="F246" s="10">
        <f t="shared" si="7"/>
        <v>0</v>
      </c>
      <c r="G246" s="9">
        <f>IF(AND(H245&lt;&gt;"", H245&gt;0.001), K$11, "")</f>
        <v>6744.9434079684634</v>
      </c>
      <c r="H246" s="10">
        <f>IF(AND(H245&lt;&gt;"", H245&gt;0.001), H245-B246, "")</f>
        <v>588817.84562965157</v>
      </c>
    </row>
    <row r="247" spans="1:8" x14ac:dyDescent="0.2">
      <c r="A247" s="11">
        <f>IF(AND(H246&lt;&gt;"", H246&gt;0.001),IF(MOD(12,K$7)=0, EDATE(A246,K$13), A246+365/K$7), "")</f>
        <v>53175</v>
      </c>
      <c r="B247" s="9">
        <f>IF(AND(H246&lt;&gt;"", H246&gt;0.001), K$11-C247, "")</f>
        <v>3800.8541798202054</v>
      </c>
      <c r="C247" s="10">
        <f>IF(AND(H246&lt;&gt;"", H246&gt;0.001), $K$12*H246, "")</f>
        <v>2944.0892281482579</v>
      </c>
      <c r="D247" s="10">
        <f>IF(AND(H246&lt;&gt;"", H246&gt;0.001), D246+C247, "")</f>
        <v>1119273.0698100745</v>
      </c>
      <c r="E247" s="10">
        <f t="shared" si="6"/>
        <v>0</v>
      </c>
      <c r="F247" s="10">
        <f t="shared" si="7"/>
        <v>0</v>
      </c>
      <c r="G247" s="9">
        <f>IF(AND(H246&lt;&gt;"", H246&gt;0.001), K$11, "")</f>
        <v>6744.9434079684634</v>
      </c>
      <c r="H247" s="10">
        <f>IF(AND(H246&lt;&gt;"", H246&gt;0.001), H246-B247, "")</f>
        <v>585016.9914498314</v>
      </c>
    </row>
    <row r="248" spans="1:8" x14ac:dyDescent="0.2">
      <c r="A248" s="11">
        <f>IF(AND(H247&lt;&gt;"", H247&gt;0.001),IF(MOD(12,K$7)=0, EDATE(A247,K$13), A247+365/K$7), "")</f>
        <v>53206</v>
      </c>
      <c r="B248" s="9">
        <f>IF(AND(H247&lt;&gt;"", H247&gt;0.001), K$11-C248, "")</f>
        <v>3819.8584507193063</v>
      </c>
      <c r="C248" s="10">
        <f>IF(AND(H247&lt;&gt;"", H247&gt;0.001), $K$12*H247, "")</f>
        <v>2925.084957249157</v>
      </c>
      <c r="D248" s="10">
        <f>IF(AND(H247&lt;&gt;"", H247&gt;0.001), D247+C248, "")</f>
        <v>1122198.1547673238</v>
      </c>
      <c r="E248" s="10">
        <f t="shared" si="6"/>
        <v>0</v>
      </c>
      <c r="F248" s="10">
        <f t="shared" si="7"/>
        <v>0</v>
      </c>
      <c r="G248" s="9">
        <f>IF(AND(H247&lt;&gt;"", H247&gt;0.001), K$11, "")</f>
        <v>6744.9434079684634</v>
      </c>
      <c r="H248" s="10">
        <f>IF(AND(H247&lt;&gt;"", H247&gt;0.001), H247-B248, "")</f>
        <v>581197.13299911213</v>
      </c>
    </row>
    <row r="249" spans="1:8" x14ac:dyDescent="0.2">
      <c r="A249" s="11">
        <f>IF(AND(H248&lt;&gt;"", H248&gt;0.001),IF(MOD(12,K$7)=0, EDATE(A248,K$13), A248+365/K$7), "")</f>
        <v>53236</v>
      </c>
      <c r="B249" s="9">
        <f>IF(AND(H248&lt;&gt;"", H248&gt;0.001), K$11-C249, "")</f>
        <v>3838.9577429729025</v>
      </c>
      <c r="C249" s="10">
        <f>IF(AND(H248&lt;&gt;"", H248&gt;0.001), $K$12*H248, "")</f>
        <v>2905.9856649955609</v>
      </c>
      <c r="D249" s="10">
        <f>IF(AND(H248&lt;&gt;"", H248&gt;0.001), D248+C249, "")</f>
        <v>1125104.1404323194</v>
      </c>
      <c r="E249" s="10">
        <f t="shared" si="6"/>
        <v>0</v>
      </c>
      <c r="F249" s="10">
        <f t="shared" si="7"/>
        <v>0</v>
      </c>
      <c r="G249" s="9">
        <f>IF(AND(H248&lt;&gt;"", H248&gt;0.001), K$11, "")</f>
        <v>6744.9434079684634</v>
      </c>
      <c r="H249" s="10">
        <f>IF(AND(H248&lt;&gt;"", H248&gt;0.001), H248-B249, "")</f>
        <v>577358.17525613925</v>
      </c>
    </row>
    <row r="250" spans="1:8" x14ac:dyDescent="0.2">
      <c r="A250" s="11">
        <f>IF(AND(H249&lt;&gt;"", H249&gt;0.001),IF(MOD(12,K$7)=0, EDATE(A249,K$13), A249+365/K$7), "")</f>
        <v>53267</v>
      </c>
      <c r="B250" s="9">
        <f>IF(AND(H249&lt;&gt;"", H249&gt;0.001), K$11-C250, "")</f>
        <v>3858.1525316877669</v>
      </c>
      <c r="C250" s="10">
        <f>IF(AND(H249&lt;&gt;"", H249&gt;0.001), $K$12*H249, "")</f>
        <v>2886.7908762806965</v>
      </c>
      <c r="D250" s="10">
        <f>IF(AND(H249&lt;&gt;"", H249&gt;0.001), D249+C250, "")</f>
        <v>1127990.9313086001</v>
      </c>
      <c r="E250" s="10">
        <f t="shared" si="6"/>
        <v>0</v>
      </c>
      <c r="F250" s="10">
        <f t="shared" si="7"/>
        <v>0</v>
      </c>
      <c r="G250" s="9">
        <f>IF(AND(H249&lt;&gt;"", H249&gt;0.001), K$11, "")</f>
        <v>6744.9434079684634</v>
      </c>
      <c r="H250" s="10">
        <f>IF(AND(H249&lt;&gt;"", H249&gt;0.001), H249-B250, "")</f>
        <v>573500.0227244515</v>
      </c>
    </row>
    <row r="251" spans="1:8" x14ac:dyDescent="0.2">
      <c r="A251" s="11">
        <f>IF(AND(H250&lt;&gt;"", H250&gt;0.001),IF(MOD(12,K$7)=0, EDATE(A250,K$13), A250+365/K$7), "")</f>
        <v>53297</v>
      </c>
      <c r="B251" s="9">
        <f>IF(AND(H250&lt;&gt;"", H250&gt;0.001), K$11-C251, "")</f>
        <v>3877.4432943462057</v>
      </c>
      <c r="C251" s="10">
        <f>IF(AND(H250&lt;&gt;"", H250&gt;0.001), $K$12*H250, "")</f>
        <v>2867.5001136222577</v>
      </c>
      <c r="D251" s="10">
        <f>IF(AND(H250&lt;&gt;"", H250&gt;0.001), D250+C251, "")</f>
        <v>1130858.4314222224</v>
      </c>
      <c r="E251" s="10">
        <f t="shared" si="6"/>
        <v>0</v>
      </c>
      <c r="F251" s="10">
        <f t="shared" si="7"/>
        <v>0</v>
      </c>
      <c r="G251" s="9">
        <f>IF(AND(H250&lt;&gt;"", H250&gt;0.001), K$11, "")</f>
        <v>6744.9434079684634</v>
      </c>
      <c r="H251" s="10">
        <f>IF(AND(H250&lt;&gt;"", H250&gt;0.001), H250-B251, "")</f>
        <v>569622.57943010528</v>
      </c>
    </row>
    <row r="252" spans="1:8" x14ac:dyDescent="0.2">
      <c r="A252" s="11">
        <f>IF(AND(H251&lt;&gt;"", H251&gt;0.001),IF(MOD(12,K$7)=0, EDATE(A251,K$13), A251+365/K$7), "")</f>
        <v>53328</v>
      </c>
      <c r="B252" s="9">
        <f>IF(AND(H251&lt;&gt;"", H251&gt;0.001), K$11-C252, "")</f>
        <v>3896.830510817937</v>
      </c>
      <c r="C252" s="10">
        <f>IF(AND(H251&lt;&gt;"", H251&gt;0.001), $K$12*H251, "")</f>
        <v>2848.1128971505264</v>
      </c>
      <c r="D252" s="10">
        <f>IF(AND(H251&lt;&gt;"", H251&gt;0.001), D251+C252, "")</f>
        <v>1133706.5443193729</v>
      </c>
      <c r="E252" s="10">
        <f t="shared" si="6"/>
        <v>0</v>
      </c>
      <c r="F252" s="10">
        <f t="shared" si="7"/>
        <v>0</v>
      </c>
      <c r="G252" s="9">
        <f>IF(AND(H251&lt;&gt;"", H251&gt;0.001), K$11, "")</f>
        <v>6744.9434079684634</v>
      </c>
      <c r="H252" s="10">
        <f>IF(AND(H251&lt;&gt;"", H251&gt;0.001), H251-B252, "")</f>
        <v>565725.74891928735</v>
      </c>
    </row>
    <row r="253" spans="1:8" x14ac:dyDescent="0.2">
      <c r="A253" s="11">
        <f>IF(AND(H252&lt;&gt;"", H252&gt;0.001),IF(MOD(12,K$7)=0, EDATE(A252,K$13), A252+365/K$7), "")</f>
        <v>53359</v>
      </c>
      <c r="B253" s="9">
        <f>IF(AND(H252&lt;&gt;"", H252&gt;0.001), K$11-C253, "")</f>
        <v>3916.3146633720266</v>
      </c>
      <c r="C253" s="10">
        <f>IF(AND(H252&lt;&gt;"", H252&gt;0.001), $K$12*H252, "")</f>
        <v>2828.6287445964367</v>
      </c>
      <c r="D253" s="10">
        <f>IF(AND(H252&lt;&gt;"", H252&gt;0.001), D252+C253, "")</f>
        <v>1136535.1730639692</v>
      </c>
      <c r="E253" s="10">
        <f t="shared" si="6"/>
        <v>0</v>
      </c>
      <c r="F253" s="10">
        <f t="shared" si="7"/>
        <v>0</v>
      </c>
      <c r="G253" s="9">
        <f>IF(AND(H252&lt;&gt;"", H252&gt;0.001), K$11, "")</f>
        <v>6744.9434079684634</v>
      </c>
      <c r="H253" s="10">
        <f>IF(AND(H252&lt;&gt;"", H252&gt;0.001), H252-B253, "")</f>
        <v>561809.43425591534</v>
      </c>
    </row>
    <row r="254" spans="1:8" x14ac:dyDescent="0.2">
      <c r="A254" s="11">
        <f>IF(AND(H253&lt;&gt;"", H253&gt;0.001),IF(MOD(12,K$7)=0, EDATE(A253,K$13), A253+365/K$7), "")</f>
        <v>53387</v>
      </c>
      <c r="B254" s="9">
        <f>IF(AND(H253&lt;&gt;"", H253&gt;0.001), K$11-C254, "")</f>
        <v>3935.8962366888868</v>
      </c>
      <c r="C254" s="10">
        <f>IF(AND(H253&lt;&gt;"", H253&gt;0.001), $K$12*H253, "")</f>
        <v>2809.0471712795766</v>
      </c>
      <c r="D254" s="10">
        <f>IF(AND(H253&lt;&gt;"", H253&gt;0.001), D253+C254, "")</f>
        <v>1139344.2202352488</v>
      </c>
      <c r="E254" s="10">
        <f t="shared" si="6"/>
        <v>0</v>
      </c>
      <c r="F254" s="10">
        <f t="shared" si="7"/>
        <v>0</v>
      </c>
      <c r="G254" s="9">
        <f>IF(AND(H253&lt;&gt;"", H253&gt;0.001), K$11, "")</f>
        <v>6744.9434079684634</v>
      </c>
      <c r="H254" s="10">
        <f>IF(AND(H253&lt;&gt;"", H253&gt;0.001), H253-B254, "")</f>
        <v>557873.53801922651</v>
      </c>
    </row>
    <row r="255" spans="1:8" x14ac:dyDescent="0.2">
      <c r="A255" s="11">
        <f>IF(AND(H254&lt;&gt;"", H254&gt;0.001),IF(MOD(12,K$7)=0, EDATE(A254,K$13), A254+365/K$7), "")</f>
        <v>53418</v>
      </c>
      <c r="B255" s="9">
        <f>IF(AND(H254&lt;&gt;"", H254&gt;0.001), K$11-C255, "")</f>
        <v>3955.5757178723306</v>
      </c>
      <c r="C255" s="10">
        <f>IF(AND(H254&lt;&gt;"", H254&gt;0.001), $K$12*H254, "")</f>
        <v>2789.3676900961327</v>
      </c>
      <c r="D255" s="10">
        <f>IF(AND(H254&lt;&gt;"", H254&gt;0.001), D254+C255, "")</f>
        <v>1142133.5879253449</v>
      </c>
      <c r="E255" s="10">
        <f t="shared" si="6"/>
        <v>0</v>
      </c>
      <c r="F255" s="10">
        <f t="shared" si="7"/>
        <v>0</v>
      </c>
      <c r="G255" s="9">
        <f>IF(AND(H254&lt;&gt;"", H254&gt;0.001), K$11, "")</f>
        <v>6744.9434079684634</v>
      </c>
      <c r="H255" s="10">
        <f>IF(AND(H254&lt;&gt;"", H254&gt;0.001), H254-B255, "")</f>
        <v>553917.96230135416</v>
      </c>
    </row>
    <row r="256" spans="1:8" x14ac:dyDescent="0.2">
      <c r="A256" s="11">
        <f>IF(AND(H255&lt;&gt;"", H255&gt;0.001),IF(MOD(12,K$7)=0, EDATE(A255,K$13), A255+365/K$7), "")</f>
        <v>53448</v>
      </c>
      <c r="B256" s="9">
        <f>IF(AND(H255&lt;&gt;"", H255&gt;0.001), K$11-C256, "")</f>
        <v>3975.3535964616926</v>
      </c>
      <c r="C256" s="10">
        <f>IF(AND(H255&lt;&gt;"", H255&gt;0.001), $K$12*H255, "")</f>
        <v>2769.5898115067707</v>
      </c>
      <c r="D256" s="10">
        <f>IF(AND(H255&lt;&gt;"", H255&gt;0.001), D255+C256, "")</f>
        <v>1144903.1777368516</v>
      </c>
      <c r="E256" s="10">
        <f t="shared" si="6"/>
        <v>0</v>
      </c>
      <c r="F256" s="10">
        <f t="shared" si="7"/>
        <v>0</v>
      </c>
      <c r="G256" s="9">
        <f>IF(AND(H255&lt;&gt;"", H255&gt;0.001), K$11, "")</f>
        <v>6744.9434079684634</v>
      </c>
      <c r="H256" s="10">
        <f>IF(AND(H255&lt;&gt;"", H255&gt;0.001), H255-B256, "")</f>
        <v>549942.60870489245</v>
      </c>
    </row>
    <row r="257" spans="1:8" x14ac:dyDescent="0.2">
      <c r="A257" s="11">
        <f>IF(AND(H256&lt;&gt;"", H256&gt;0.001),IF(MOD(12,K$7)=0, EDATE(A256,K$13), A256+365/K$7), "")</f>
        <v>53479</v>
      </c>
      <c r="B257" s="9">
        <f>IF(AND(H256&lt;&gt;"", H256&gt;0.001), K$11-C257, "")</f>
        <v>3995.2303644440012</v>
      </c>
      <c r="C257" s="10">
        <f>IF(AND(H256&lt;&gt;"", H256&gt;0.001), $K$12*H256, "")</f>
        <v>2749.7130435244621</v>
      </c>
      <c r="D257" s="10">
        <f>IF(AND(H256&lt;&gt;"", H256&gt;0.001), D256+C257, "")</f>
        <v>1147652.890780376</v>
      </c>
      <c r="E257" s="10">
        <f t="shared" si="6"/>
        <v>0</v>
      </c>
      <c r="F257" s="10">
        <f t="shared" si="7"/>
        <v>0</v>
      </c>
      <c r="G257" s="9">
        <f>IF(AND(H256&lt;&gt;"", H256&gt;0.001), K$11, "")</f>
        <v>6744.9434079684634</v>
      </c>
      <c r="H257" s="10">
        <f>IF(AND(H256&lt;&gt;"", H256&gt;0.001), H256-B257, "")</f>
        <v>545947.37834044849</v>
      </c>
    </row>
    <row r="258" spans="1:8" x14ac:dyDescent="0.2">
      <c r="A258" s="11">
        <f>IF(AND(H257&lt;&gt;"", H257&gt;0.001),IF(MOD(12,K$7)=0, EDATE(A257,K$13), A257+365/K$7), "")</f>
        <v>53509</v>
      </c>
      <c r="B258" s="9">
        <f>IF(AND(H257&lt;&gt;"", H257&gt;0.001), K$11-C258, "")</f>
        <v>4015.2065162662207</v>
      </c>
      <c r="C258" s="10">
        <f>IF(AND(H257&lt;&gt;"", H257&gt;0.001), $K$12*H257, "")</f>
        <v>2729.7368917022427</v>
      </c>
      <c r="D258" s="10">
        <f>IF(AND(H257&lt;&gt;"", H257&gt;0.001), D257+C258, "")</f>
        <v>1150382.6276720783</v>
      </c>
      <c r="E258" s="10">
        <f t="shared" si="6"/>
        <v>0</v>
      </c>
      <c r="F258" s="10">
        <f t="shared" si="7"/>
        <v>0</v>
      </c>
      <c r="G258" s="9">
        <f>IF(AND(H257&lt;&gt;"", H257&gt;0.001), K$11, "")</f>
        <v>6744.9434079684634</v>
      </c>
      <c r="H258" s="10">
        <f>IF(AND(H257&lt;&gt;"", H257&gt;0.001), H257-B258, "")</f>
        <v>541932.17182418227</v>
      </c>
    </row>
    <row r="259" spans="1:8" x14ac:dyDescent="0.2">
      <c r="A259" s="11">
        <f>IF(AND(H258&lt;&gt;"", H258&gt;0.001),IF(MOD(12,K$7)=0, EDATE(A258,K$13), A258+365/K$7), "")</f>
        <v>53540</v>
      </c>
      <c r="B259" s="9">
        <f>IF(AND(H258&lt;&gt;"", H258&gt;0.001), K$11-C259, "")</f>
        <v>4035.2825488475519</v>
      </c>
      <c r="C259" s="10">
        <f>IF(AND(H258&lt;&gt;"", H258&gt;0.001), $K$12*H258, "")</f>
        <v>2709.6608591209115</v>
      </c>
      <c r="D259" s="10">
        <f>IF(AND(H258&lt;&gt;"", H258&gt;0.001), D258+C259, "")</f>
        <v>1153092.2885311993</v>
      </c>
      <c r="E259" s="10">
        <f t="shared" si="6"/>
        <v>0</v>
      </c>
      <c r="F259" s="10">
        <f t="shared" si="7"/>
        <v>0</v>
      </c>
      <c r="G259" s="9">
        <f>IF(AND(H258&lt;&gt;"", H258&gt;0.001), K$11, "")</f>
        <v>6744.9434079684634</v>
      </c>
      <c r="H259" s="10">
        <f>IF(AND(H258&lt;&gt;"", H258&gt;0.001), H258-B259, "")</f>
        <v>537896.88927533466</v>
      </c>
    </row>
    <row r="260" spans="1:8" x14ac:dyDescent="0.2">
      <c r="A260" s="11">
        <f>IF(AND(H259&lt;&gt;"", H259&gt;0.001),IF(MOD(12,K$7)=0, EDATE(A259,K$13), A259+365/K$7), "")</f>
        <v>53571</v>
      </c>
      <c r="B260" s="9">
        <f>IF(AND(H259&lt;&gt;"", H259&gt;0.001), K$11-C260, "")</f>
        <v>4055.4589615917898</v>
      </c>
      <c r="C260" s="10">
        <f>IF(AND(H259&lt;&gt;"", H259&gt;0.001), $K$12*H259, "")</f>
        <v>2689.4844463766735</v>
      </c>
      <c r="D260" s="10">
        <f>IF(AND(H259&lt;&gt;"", H259&gt;0.001), D259+C260, "")</f>
        <v>1155781.7729775759</v>
      </c>
      <c r="E260" s="10">
        <f t="shared" ref="E260:E323" si="8">IF(AND(H259&lt;&gt;"", H259&gt;0.001), IF(H259&gt;0.8*K$3, K$8*K$11, 0), "")</f>
        <v>0</v>
      </c>
      <c r="F260" s="10">
        <f t="shared" ref="F260:F323" si="9">IF(AND(H259&lt;&gt;"", H259&gt;0.001), 0, "")</f>
        <v>0</v>
      </c>
      <c r="G260" s="9">
        <f>IF(AND(H259&lt;&gt;"", H259&gt;0.001), K$11, "")</f>
        <v>6744.9434079684634</v>
      </c>
      <c r="H260" s="10">
        <f>IF(AND(H259&lt;&gt;"", H259&gt;0.001), H259-B260, "")</f>
        <v>533841.43031374284</v>
      </c>
    </row>
    <row r="261" spans="1:8" x14ac:dyDescent="0.2">
      <c r="A261" s="11">
        <f>IF(AND(H260&lt;&gt;"", H260&gt;0.001),IF(MOD(12,K$7)=0, EDATE(A260,K$13), A260+365/K$7), "")</f>
        <v>53601</v>
      </c>
      <c r="B261" s="9">
        <f>IF(AND(H260&lt;&gt;"", H260&gt;0.001), K$11-C261, "")</f>
        <v>4075.736256399749</v>
      </c>
      <c r="C261" s="10">
        <f>IF(AND(H260&lt;&gt;"", H260&gt;0.001), $K$12*H260, "")</f>
        <v>2669.2071515687144</v>
      </c>
      <c r="D261" s="10">
        <f>IF(AND(H260&lt;&gt;"", H260&gt;0.001), D260+C261, "")</f>
        <v>1158450.9801291446</v>
      </c>
      <c r="E261" s="10">
        <f t="shared" si="8"/>
        <v>0</v>
      </c>
      <c r="F261" s="10">
        <f t="shared" si="9"/>
        <v>0</v>
      </c>
      <c r="G261" s="9">
        <f>IF(AND(H260&lt;&gt;"", H260&gt;0.001), K$11, "")</f>
        <v>6744.9434079684634</v>
      </c>
      <c r="H261" s="10">
        <f>IF(AND(H260&lt;&gt;"", H260&gt;0.001), H260-B261, "")</f>
        <v>529765.69405734306</v>
      </c>
    </row>
    <row r="262" spans="1:8" x14ac:dyDescent="0.2">
      <c r="A262" s="11">
        <f>IF(AND(H261&lt;&gt;"", H261&gt;0.001),IF(MOD(12,K$7)=0, EDATE(A261,K$13), A261+365/K$7), "")</f>
        <v>53632</v>
      </c>
      <c r="B262" s="9">
        <f>IF(AND(H261&lt;&gt;"", H261&gt;0.001), K$11-C262, "")</f>
        <v>4096.1149376817484</v>
      </c>
      <c r="C262" s="10">
        <f>IF(AND(H261&lt;&gt;"", H261&gt;0.001), $K$12*H261, "")</f>
        <v>2648.8284702867154</v>
      </c>
      <c r="D262" s="10">
        <f>IF(AND(H261&lt;&gt;"", H261&gt;0.001), D261+C262, "")</f>
        <v>1161099.8085994313</v>
      </c>
      <c r="E262" s="10">
        <f t="shared" si="8"/>
        <v>0</v>
      </c>
      <c r="F262" s="10">
        <f t="shared" si="9"/>
        <v>0</v>
      </c>
      <c r="G262" s="9">
        <f>IF(AND(H261&lt;&gt;"", H261&gt;0.001), K$11, "")</f>
        <v>6744.9434079684634</v>
      </c>
      <c r="H262" s="10">
        <f>IF(AND(H261&lt;&gt;"", H261&gt;0.001), H261-B262, "")</f>
        <v>525669.57911966136</v>
      </c>
    </row>
    <row r="263" spans="1:8" x14ac:dyDescent="0.2">
      <c r="A263" s="11">
        <f>IF(AND(H262&lt;&gt;"", H262&gt;0.001),IF(MOD(12,K$7)=0, EDATE(A262,K$13), A262+365/K$7), "")</f>
        <v>53662</v>
      </c>
      <c r="B263" s="9">
        <f>IF(AND(H262&lt;&gt;"", H262&gt;0.001), K$11-C263, "")</f>
        <v>4116.5955123701569</v>
      </c>
      <c r="C263" s="10">
        <f>IF(AND(H262&lt;&gt;"", H262&gt;0.001), $K$12*H262, "")</f>
        <v>2628.3478955983069</v>
      </c>
      <c r="D263" s="10">
        <f>IF(AND(H262&lt;&gt;"", H262&gt;0.001), D262+C263, "")</f>
        <v>1163728.1564950296</v>
      </c>
      <c r="E263" s="10">
        <f t="shared" si="8"/>
        <v>0</v>
      </c>
      <c r="F263" s="10">
        <f t="shared" si="9"/>
        <v>0</v>
      </c>
      <c r="G263" s="9">
        <f>IF(AND(H262&lt;&gt;"", H262&gt;0.001), K$11, "")</f>
        <v>6744.9434079684634</v>
      </c>
      <c r="H263" s="10">
        <f>IF(AND(H262&lt;&gt;"", H262&gt;0.001), H262-B263, "")</f>
        <v>521552.98360729119</v>
      </c>
    </row>
    <row r="264" spans="1:8" x14ac:dyDescent="0.2">
      <c r="A264" s="11">
        <f>IF(AND(H263&lt;&gt;"", H263&gt;0.001),IF(MOD(12,K$7)=0, EDATE(A263,K$13), A263+365/K$7), "")</f>
        <v>53693</v>
      </c>
      <c r="B264" s="9">
        <f>IF(AND(H263&lt;&gt;"", H263&gt;0.001), K$11-C264, "")</f>
        <v>4137.1784899320073</v>
      </c>
      <c r="C264" s="10">
        <f>IF(AND(H263&lt;&gt;"", H263&gt;0.001), $K$12*H263, "")</f>
        <v>2607.764918036456</v>
      </c>
      <c r="D264" s="10">
        <f>IF(AND(H263&lt;&gt;"", H263&gt;0.001), D263+C264, "")</f>
        <v>1166335.9214130661</v>
      </c>
      <c r="E264" s="10">
        <f t="shared" si="8"/>
        <v>0</v>
      </c>
      <c r="F264" s="10">
        <f t="shared" si="9"/>
        <v>0</v>
      </c>
      <c r="G264" s="9">
        <f>IF(AND(H263&lt;&gt;"", H263&gt;0.001), K$11, "")</f>
        <v>6744.9434079684634</v>
      </c>
      <c r="H264" s="10">
        <f>IF(AND(H263&lt;&gt;"", H263&gt;0.001), H263-B264, "")</f>
        <v>517415.80511735915</v>
      </c>
    </row>
    <row r="265" spans="1:8" x14ac:dyDescent="0.2">
      <c r="A265" s="11">
        <f>IF(AND(H264&lt;&gt;"", H264&gt;0.001),IF(MOD(12,K$7)=0, EDATE(A264,K$13), A264+365/K$7), "")</f>
        <v>53724</v>
      </c>
      <c r="B265" s="9">
        <f>IF(AND(H264&lt;&gt;"", H264&gt;0.001), K$11-C265, "")</f>
        <v>4157.8643823816674</v>
      </c>
      <c r="C265" s="10">
        <f>IF(AND(H264&lt;&gt;"", H264&gt;0.001), $K$12*H264, "")</f>
        <v>2587.079025586796</v>
      </c>
      <c r="D265" s="10">
        <f>IF(AND(H264&lt;&gt;"", H264&gt;0.001), D264+C265, "")</f>
        <v>1168923.0004386529</v>
      </c>
      <c r="E265" s="10">
        <f t="shared" si="8"/>
        <v>0</v>
      </c>
      <c r="F265" s="10">
        <f t="shared" si="9"/>
        <v>0</v>
      </c>
      <c r="G265" s="9">
        <f>IF(AND(H264&lt;&gt;"", H264&gt;0.001), K$11, "")</f>
        <v>6744.9434079684634</v>
      </c>
      <c r="H265" s="10">
        <f>IF(AND(H264&lt;&gt;"", H264&gt;0.001), H264-B265, "")</f>
        <v>513257.94073497748</v>
      </c>
    </row>
    <row r="266" spans="1:8" x14ac:dyDescent="0.2">
      <c r="A266" s="11">
        <f>IF(AND(H265&lt;&gt;"", H265&gt;0.001),IF(MOD(12,K$7)=0, EDATE(A265,K$13), A265+365/K$7), "")</f>
        <v>53752</v>
      </c>
      <c r="B266" s="9">
        <f>IF(AND(H265&lt;&gt;"", H265&gt;0.001), K$11-C266, "")</f>
        <v>4178.6537042935761</v>
      </c>
      <c r="C266" s="10">
        <f>IF(AND(H265&lt;&gt;"", H265&gt;0.001), $K$12*H265, "")</f>
        <v>2566.2897036748873</v>
      </c>
      <c r="D266" s="10">
        <f>IF(AND(H265&lt;&gt;"", H265&gt;0.001), D265+C266, "")</f>
        <v>1171489.2901423278</v>
      </c>
      <c r="E266" s="10">
        <f t="shared" si="8"/>
        <v>0</v>
      </c>
      <c r="F266" s="10">
        <f t="shared" si="9"/>
        <v>0</v>
      </c>
      <c r="G266" s="9">
        <f>IF(AND(H265&lt;&gt;"", H265&gt;0.001), K$11, "")</f>
        <v>6744.9434079684634</v>
      </c>
      <c r="H266" s="10">
        <f>IF(AND(H265&lt;&gt;"", H265&gt;0.001), H265-B266, "")</f>
        <v>509079.28703068389</v>
      </c>
    </row>
    <row r="267" spans="1:8" x14ac:dyDescent="0.2">
      <c r="A267" s="11">
        <f>IF(AND(H266&lt;&gt;"", H266&gt;0.001),IF(MOD(12,K$7)=0, EDATE(A266,K$13), A266+365/K$7), "")</f>
        <v>53783</v>
      </c>
      <c r="B267" s="9">
        <f>IF(AND(H266&lt;&gt;"", H266&gt;0.001), K$11-C267, "")</f>
        <v>4199.5469728150438</v>
      </c>
      <c r="C267" s="10">
        <f>IF(AND(H266&lt;&gt;"", H266&gt;0.001), $K$12*H266, "")</f>
        <v>2545.3964351534196</v>
      </c>
      <c r="D267" s="10">
        <f>IF(AND(H266&lt;&gt;"", H266&gt;0.001), D266+C267, "")</f>
        <v>1174034.6865774812</v>
      </c>
      <c r="E267" s="10">
        <f t="shared" si="8"/>
        <v>0</v>
      </c>
      <c r="F267" s="10">
        <f t="shared" si="9"/>
        <v>0</v>
      </c>
      <c r="G267" s="9">
        <f>IF(AND(H266&lt;&gt;"", H266&gt;0.001), K$11, "")</f>
        <v>6744.9434079684634</v>
      </c>
      <c r="H267" s="10">
        <f>IF(AND(H266&lt;&gt;"", H266&gt;0.001), H266-B267, "")</f>
        <v>504879.74005786882</v>
      </c>
    </row>
    <row r="268" spans="1:8" x14ac:dyDescent="0.2">
      <c r="A268" s="11">
        <f>IF(AND(H267&lt;&gt;"", H267&gt;0.001),IF(MOD(12,K$7)=0, EDATE(A267,K$13), A267+365/K$7), "")</f>
        <v>53813</v>
      </c>
      <c r="B268" s="9">
        <f>IF(AND(H267&lt;&gt;"", H267&gt;0.001), K$11-C268, "")</f>
        <v>4220.5447076791188</v>
      </c>
      <c r="C268" s="10">
        <f>IF(AND(H267&lt;&gt;"", H267&gt;0.001), $K$12*H267, "")</f>
        <v>2524.3987002893441</v>
      </c>
      <c r="D268" s="10">
        <f>IF(AND(H267&lt;&gt;"", H267&gt;0.001), D267+C268, "")</f>
        <v>1176559.0852777706</v>
      </c>
      <c r="E268" s="10">
        <f t="shared" si="8"/>
        <v>0</v>
      </c>
      <c r="F268" s="10">
        <f t="shared" si="9"/>
        <v>0</v>
      </c>
      <c r="G268" s="9">
        <f>IF(AND(H267&lt;&gt;"", H267&gt;0.001), K$11, "")</f>
        <v>6744.9434079684634</v>
      </c>
      <c r="H268" s="10">
        <f>IF(AND(H267&lt;&gt;"", H267&gt;0.001), H267-B268, "")</f>
        <v>500659.19535018969</v>
      </c>
    </row>
    <row r="269" spans="1:8" x14ac:dyDescent="0.2">
      <c r="A269" s="11">
        <f>IF(AND(H268&lt;&gt;"", H268&gt;0.001),IF(MOD(12,K$7)=0, EDATE(A268,K$13), A268+365/K$7), "")</f>
        <v>53844</v>
      </c>
      <c r="B269" s="9">
        <f>IF(AND(H268&lt;&gt;"", H268&gt;0.001), K$11-C269, "")</f>
        <v>4241.6474312175142</v>
      </c>
      <c r="C269" s="10">
        <f>IF(AND(H268&lt;&gt;"", H268&gt;0.001), $K$12*H268, "")</f>
        <v>2503.2959767509487</v>
      </c>
      <c r="D269" s="10">
        <f>IF(AND(H268&lt;&gt;"", H268&gt;0.001), D268+C269, "")</f>
        <v>1179062.3812545217</v>
      </c>
      <c r="E269" s="10">
        <f t="shared" si="8"/>
        <v>0</v>
      </c>
      <c r="F269" s="10">
        <f t="shared" si="9"/>
        <v>0</v>
      </c>
      <c r="G269" s="9">
        <f>IF(AND(H268&lt;&gt;"", H268&gt;0.001), K$11, "")</f>
        <v>6744.9434079684634</v>
      </c>
      <c r="H269" s="10">
        <f>IF(AND(H268&lt;&gt;"", H268&gt;0.001), H268-B269, "")</f>
        <v>496417.54791897215</v>
      </c>
    </row>
    <row r="270" spans="1:8" x14ac:dyDescent="0.2">
      <c r="A270" s="11">
        <f>IF(AND(H269&lt;&gt;"", H269&gt;0.001),IF(MOD(12,K$7)=0, EDATE(A269,K$13), A269+365/K$7), "")</f>
        <v>53874</v>
      </c>
      <c r="B270" s="9">
        <f>IF(AND(H269&lt;&gt;"", H269&gt;0.001), K$11-C270, "")</f>
        <v>4262.8556683736024</v>
      </c>
      <c r="C270" s="10">
        <f>IF(AND(H269&lt;&gt;"", H269&gt;0.001), $K$12*H269, "")</f>
        <v>2482.087739594861</v>
      </c>
      <c r="D270" s="10">
        <f>IF(AND(H269&lt;&gt;"", H269&gt;0.001), D269+C270, "")</f>
        <v>1181544.4689941164</v>
      </c>
      <c r="E270" s="10">
        <f t="shared" si="8"/>
        <v>0</v>
      </c>
      <c r="F270" s="10">
        <f t="shared" si="9"/>
        <v>0</v>
      </c>
      <c r="G270" s="9">
        <f>IF(AND(H269&lt;&gt;"", H269&gt;0.001), K$11, "")</f>
        <v>6744.9434079684634</v>
      </c>
      <c r="H270" s="10">
        <f>IF(AND(H269&lt;&gt;"", H269&gt;0.001), H269-B270, "")</f>
        <v>492154.69225059857</v>
      </c>
    </row>
    <row r="271" spans="1:8" x14ac:dyDescent="0.2">
      <c r="A271" s="11">
        <f>IF(AND(H270&lt;&gt;"", H270&gt;0.001),IF(MOD(12,K$7)=0, EDATE(A270,K$13), A270+365/K$7), "")</f>
        <v>53905</v>
      </c>
      <c r="B271" s="9">
        <f>IF(AND(H270&lt;&gt;"", H270&gt;0.001), K$11-C271, "")</f>
        <v>4284.1699467154704</v>
      </c>
      <c r="C271" s="10">
        <f>IF(AND(H270&lt;&gt;"", H270&gt;0.001), $K$12*H270, "")</f>
        <v>2460.773461252993</v>
      </c>
      <c r="D271" s="10">
        <f>IF(AND(H270&lt;&gt;"", H270&gt;0.001), D270+C271, "")</f>
        <v>1184005.2424553693</v>
      </c>
      <c r="E271" s="10">
        <f t="shared" si="8"/>
        <v>0</v>
      </c>
      <c r="F271" s="10">
        <f t="shared" si="9"/>
        <v>0</v>
      </c>
      <c r="G271" s="9">
        <f>IF(AND(H270&lt;&gt;"", H270&gt;0.001), K$11, "")</f>
        <v>6744.9434079684634</v>
      </c>
      <c r="H271" s="10">
        <f>IF(AND(H270&lt;&gt;"", H270&gt;0.001), H270-B271, "")</f>
        <v>487870.5223038831</v>
      </c>
    </row>
    <row r="272" spans="1:8" x14ac:dyDescent="0.2">
      <c r="A272" s="11">
        <f>IF(AND(H271&lt;&gt;"", H271&gt;0.001),IF(MOD(12,K$7)=0, EDATE(A271,K$13), A271+365/K$7), "")</f>
        <v>53936</v>
      </c>
      <c r="B272" s="9">
        <f>IF(AND(H271&lt;&gt;"", H271&gt;0.001), K$11-C272, "")</f>
        <v>4305.590796449048</v>
      </c>
      <c r="C272" s="10">
        <f>IF(AND(H271&lt;&gt;"", H271&gt;0.001), $K$12*H271, "")</f>
        <v>2439.3526115194154</v>
      </c>
      <c r="D272" s="10">
        <f>IF(AND(H271&lt;&gt;"", H271&gt;0.001), D271+C272, "")</f>
        <v>1186444.5950668887</v>
      </c>
      <c r="E272" s="10">
        <f t="shared" si="8"/>
        <v>0</v>
      </c>
      <c r="F272" s="10">
        <f t="shared" si="9"/>
        <v>0</v>
      </c>
      <c r="G272" s="9">
        <f>IF(AND(H271&lt;&gt;"", H271&gt;0.001), K$11, "")</f>
        <v>6744.9434079684634</v>
      </c>
      <c r="H272" s="10">
        <f>IF(AND(H271&lt;&gt;"", H271&gt;0.001), H271-B272, "")</f>
        <v>483564.93150743406</v>
      </c>
    </row>
    <row r="273" spans="1:8" x14ac:dyDescent="0.2">
      <c r="A273" s="11">
        <f>IF(AND(H272&lt;&gt;"", H272&gt;0.001),IF(MOD(12,K$7)=0, EDATE(A272,K$13), A272+365/K$7), "")</f>
        <v>53966</v>
      </c>
      <c r="B273" s="9">
        <f>IF(AND(H272&lt;&gt;"", H272&gt;0.001), K$11-C273, "")</f>
        <v>4327.1187504312929</v>
      </c>
      <c r="C273" s="10">
        <f>IF(AND(H272&lt;&gt;"", H272&gt;0.001), $K$12*H272, "")</f>
        <v>2417.8246575371704</v>
      </c>
      <c r="D273" s="10">
        <f>IF(AND(H272&lt;&gt;"", H272&gt;0.001), D272+C273, "")</f>
        <v>1188862.419724426</v>
      </c>
      <c r="E273" s="10">
        <f t="shared" si="8"/>
        <v>0</v>
      </c>
      <c r="F273" s="10">
        <f t="shared" si="9"/>
        <v>0</v>
      </c>
      <c r="G273" s="9">
        <f>IF(AND(H272&lt;&gt;"", H272&gt;0.001), K$11, "")</f>
        <v>6744.9434079684634</v>
      </c>
      <c r="H273" s="10">
        <f>IF(AND(H272&lt;&gt;"", H272&gt;0.001), H272-B273, "")</f>
        <v>479237.81275700277</v>
      </c>
    </row>
    <row r="274" spans="1:8" x14ac:dyDescent="0.2">
      <c r="A274" s="11">
        <f>IF(AND(H273&lt;&gt;"", H273&gt;0.001),IF(MOD(12,K$7)=0, EDATE(A273,K$13), A273+365/K$7), "")</f>
        <v>53997</v>
      </c>
      <c r="B274" s="9">
        <f>IF(AND(H273&lt;&gt;"", H273&gt;0.001), K$11-C274, "")</f>
        <v>4348.7543441834496</v>
      </c>
      <c r="C274" s="10">
        <f>IF(AND(H273&lt;&gt;"", H273&gt;0.001), $K$12*H273, "")</f>
        <v>2396.1890637850138</v>
      </c>
      <c r="D274" s="10">
        <f>IF(AND(H273&lt;&gt;"", H273&gt;0.001), D273+C274, "")</f>
        <v>1191258.6087882109</v>
      </c>
      <c r="E274" s="10">
        <f t="shared" si="8"/>
        <v>0</v>
      </c>
      <c r="F274" s="10">
        <f t="shared" si="9"/>
        <v>0</v>
      </c>
      <c r="G274" s="9">
        <f>IF(AND(H273&lt;&gt;"", H273&gt;0.001), K$11, "")</f>
        <v>6744.9434079684634</v>
      </c>
      <c r="H274" s="10">
        <f>IF(AND(H273&lt;&gt;"", H273&gt;0.001), H273-B274, "")</f>
        <v>474889.05841281934</v>
      </c>
    </row>
    <row r="275" spans="1:8" x14ac:dyDescent="0.2">
      <c r="A275" s="11">
        <f>IF(AND(H274&lt;&gt;"", H274&gt;0.001),IF(MOD(12,K$7)=0, EDATE(A274,K$13), A274+365/K$7), "")</f>
        <v>54027</v>
      </c>
      <c r="B275" s="9">
        <f>IF(AND(H274&lt;&gt;"", H274&gt;0.001), K$11-C275, "")</f>
        <v>4370.4981159043664</v>
      </c>
      <c r="C275" s="10">
        <f>IF(AND(H274&lt;&gt;"", H274&gt;0.001), $K$12*H274, "")</f>
        <v>2374.445292064097</v>
      </c>
      <c r="D275" s="10">
        <f>IF(AND(H274&lt;&gt;"", H274&gt;0.001), D274+C275, "")</f>
        <v>1193633.0540802749</v>
      </c>
      <c r="E275" s="10">
        <f t="shared" si="8"/>
        <v>0</v>
      </c>
      <c r="F275" s="10">
        <f t="shared" si="9"/>
        <v>0</v>
      </c>
      <c r="G275" s="9">
        <f>IF(AND(H274&lt;&gt;"", H274&gt;0.001), K$11, "")</f>
        <v>6744.9434079684634</v>
      </c>
      <c r="H275" s="10">
        <f>IF(AND(H274&lt;&gt;"", H274&gt;0.001), H274-B275, "")</f>
        <v>470518.56029691501</v>
      </c>
    </row>
    <row r="276" spans="1:8" x14ac:dyDescent="0.2">
      <c r="A276" s="11">
        <f>IF(AND(H275&lt;&gt;"", H275&gt;0.001),IF(MOD(12,K$7)=0, EDATE(A275,K$13), A275+365/K$7), "")</f>
        <v>54058</v>
      </c>
      <c r="B276" s="9">
        <f>IF(AND(H275&lt;&gt;"", H275&gt;0.001), K$11-C276, "")</f>
        <v>4392.3506064838884</v>
      </c>
      <c r="C276" s="10">
        <f>IF(AND(H275&lt;&gt;"", H275&gt;0.001), $K$12*H275, "")</f>
        <v>2352.5928014845749</v>
      </c>
      <c r="D276" s="10">
        <f>IF(AND(H275&lt;&gt;"", H275&gt;0.001), D275+C276, "")</f>
        <v>1195985.6468817594</v>
      </c>
      <c r="E276" s="10">
        <f t="shared" si="8"/>
        <v>0</v>
      </c>
      <c r="F276" s="10">
        <f t="shared" si="9"/>
        <v>0</v>
      </c>
      <c r="G276" s="9">
        <f>IF(AND(H275&lt;&gt;"", H275&gt;0.001), K$11, "")</f>
        <v>6744.9434079684634</v>
      </c>
      <c r="H276" s="10">
        <f>IF(AND(H275&lt;&gt;"", H275&gt;0.001), H275-B276, "")</f>
        <v>466126.20969043113</v>
      </c>
    </row>
    <row r="277" spans="1:8" x14ac:dyDescent="0.2">
      <c r="A277" s="11">
        <f>IF(AND(H276&lt;&gt;"", H276&gt;0.001),IF(MOD(12,K$7)=0, EDATE(A276,K$13), A276+365/K$7), "")</f>
        <v>54089</v>
      </c>
      <c r="B277" s="9">
        <f>IF(AND(H276&lt;&gt;"", H276&gt;0.001), K$11-C277, "")</f>
        <v>4414.312359516307</v>
      </c>
      <c r="C277" s="10">
        <f>IF(AND(H276&lt;&gt;"", H276&gt;0.001), $K$12*H276, "")</f>
        <v>2330.6310484521559</v>
      </c>
      <c r="D277" s="10">
        <f>IF(AND(H276&lt;&gt;"", H276&gt;0.001), D276+C277, "")</f>
        <v>1198316.2779302115</v>
      </c>
      <c r="E277" s="10">
        <f t="shared" si="8"/>
        <v>0</v>
      </c>
      <c r="F277" s="10">
        <f t="shared" si="9"/>
        <v>0</v>
      </c>
      <c r="G277" s="9">
        <f>IF(AND(H276&lt;&gt;"", H276&gt;0.001), K$11, "")</f>
        <v>6744.9434079684634</v>
      </c>
      <c r="H277" s="10">
        <f>IF(AND(H276&lt;&gt;"", H276&gt;0.001), H276-B277, "")</f>
        <v>461711.8973309148</v>
      </c>
    </row>
    <row r="278" spans="1:8" x14ac:dyDescent="0.2">
      <c r="A278" s="11">
        <f>IF(AND(H277&lt;&gt;"", H277&gt;0.001),IF(MOD(12,K$7)=0, EDATE(A277,K$13), A277+365/K$7), "")</f>
        <v>54118</v>
      </c>
      <c r="B278" s="9">
        <f>IF(AND(H277&lt;&gt;"", H277&gt;0.001), K$11-C278, "")</f>
        <v>4436.383921313889</v>
      </c>
      <c r="C278" s="10">
        <f>IF(AND(H277&lt;&gt;"", H277&gt;0.001), $K$12*H277, "")</f>
        <v>2308.5594866545739</v>
      </c>
      <c r="D278" s="10">
        <f>IF(AND(H277&lt;&gt;"", H277&gt;0.001), D277+C278, "")</f>
        <v>1200624.8374168661</v>
      </c>
      <c r="E278" s="10">
        <f t="shared" si="8"/>
        <v>0</v>
      </c>
      <c r="F278" s="10">
        <f t="shared" si="9"/>
        <v>0</v>
      </c>
      <c r="G278" s="9">
        <f>IF(AND(H277&lt;&gt;"", H277&gt;0.001), K$11, "")</f>
        <v>6744.9434079684634</v>
      </c>
      <c r="H278" s="10">
        <f>IF(AND(H277&lt;&gt;"", H277&gt;0.001), H277-B278, "")</f>
        <v>457275.51340960088</v>
      </c>
    </row>
    <row r="279" spans="1:8" x14ac:dyDescent="0.2">
      <c r="A279" s="11">
        <f>IF(AND(H278&lt;&gt;"", H278&gt;0.001),IF(MOD(12,K$7)=0, EDATE(A278,K$13), A278+365/K$7), "")</f>
        <v>54149</v>
      </c>
      <c r="B279" s="9">
        <f>IF(AND(H278&lt;&gt;"", H278&gt;0.001), K$11-C279, "")</f>
        <v>4458.5658409204589</v>
      </c>
      <c r="C279" s="10">
        <f>IF(AND(H278&lt;&gt;"", H278&gt;0.001), $K$12*H278, "")</f>
        <v>2286.3775670480045</v>
      </c>
      <c r="D279" s="10">
        <f>IF(AND(H278&lt;&gt;"", H278&gt;0.001), D278+C279, "")</f>
        <v>1202911.214983914</v>
      </c>
      <c r="E279" s="10">
        <f t="shared" si="8"/>
        <v>0</v>
      </c>
      <c r="F279" s="10">
        <f t="shared" si="9"/>
        <v>0</v>
      </c>
      <c r="G279" s="9">
        <f>IF(AND(H278&lt;&gt;"", H278&gt;0.001), K$11, "")</f>
        <v>6744.9434079684634</v>
      </c>
      <c r="H279" s="10">
        <f>IF(AND(H278&lt;&gt;"", H278&gt;0.001), H278-B279, "")</f>
        <v>452816.94756868045</v>
      </c>
    </row>
    <row r="280" spans="1:8" x14ac:dyDescent="0.2">
      <c r="A280" s="11">
        <f>IF(AND(H279&lt;&gt;"", H279&gt;0.001),IF(MOD(12,K$7)=0, EDATE(A279,K$13), A279+365/K$7), "")</f>
        <v>54179</v>
      </c>
      <c r="B280" s="9">
        <f>IF(AND(H279&lt;&gt;"", H279&gt;0.001), K$11-C280, "")</f>
        <v>4480.8586701250606</v>
      </c>
      <c r="C280" s="10">
        <f>IF(AND(H279&lt;&gt;"", H279&gt;0.001), $K$12*H279, "")</f>
        <v>2264.0847378434023</v>
      </c>
      <c r="D280" s="10">
        <f>IF(AND(H279&lt;&gt;"", H279&gt;0.001), D279+C280, "")</f>
        <v>1205175.2997217574</v>
      </c>
      <c r="E280" s="10">
        <f t="shared" si="8"/>
        <v>0</v>
      </c>
      <c r="F280" s="10">
        <f t="shared" si="9"/>
        <v>0</v>
      </c>
      <c r="G280" s="9">
        <f>IF(AND(H279&lt;&gt;"", H279&gt;0.001), K$11, "")</f>
        <v>6744.9434079684634</v>
      </c>
      <c r="H280" s="10">
        <f>IF(AND(H279&lt;&gt;"", H279&gt;0.001), H279-B280, "")</f>
        <v>448336.08889855538</v>
      </c>
    </row>
    <row r="281" spans="1:8" x14ac:dyDescent="0.2">
      <c r="A281" s="11">
        <f>IF(AND(H280&lt;&gt;"", H280&gt;0.001),IF(MOD(12,K$7)=0, EDATE(A280,K$13), A280+365/K$7), "")</f>
        <v>54210</v>
      </c>
      <c r="B281" s="9">
        <f>IF(AND(H280&lt;&gt;"", H280&gt;0.001), K$11-C281, "")</f>
        <v>4503.2629634756868</v>
      </c>
      <c r="C281" s="10">
        <f>IF(AND(H280&lt;&gt;"", H280&gt;0.001), $K$12*H280, "")</f>
        <v>2241.680444492777</v>
      </c>
      <c r="D281" s="10">
        <f>IF(AND(H280&lt;&gt;"", H280&gt;0.001), D280+C281, "")</f>
        <v>1207416.9801662501</v>
      </c>
      <c r="E281" s="10">
        <f t="shared" si="8"/>
        <v>0</v>
      </c>
      <c r="F281" s="10">
        <f t="shared" si="9"/>
        <v>0</v>
      </c>
      <c r="G281" s="9">
        <f>IF(AND(H280&lt;&gt;"", H280&gt;0.001), K$11, "")</f>
        <v>6744.9434079684634</v>
      </c>
      <c r="H281" s="10">
        <f>IF(AND(H280&lt;&gt;"", H280&gt;0.001), H280-B281, "")</f>
        <v>443832.82593507972</v>
      </c>
    </row>
    <row r="282" spans="1:8" x14ac:dyDescent="0.2">
      <c r="A282" s="11">
        <f>IF(AND(H281&lt;&gt;"", H281&gt;0.001),IF(MOD(12,K$7)=0, EDATE(A281,K$13), A281+365/K$7), "")</f>
        <v>54240</v>
      </c>
      <c r="B282" s="9">
        <f>IF(AND(H281&lt;&gt;"", H281&gt;0.001), K$11-C282, "")</f>
        <v>4525.7792782930646</v>
      </c>
      <c r="C282" s="10">
        <f>IF(AND(H281&lt;&gt;"", H281&gt;0.001), $K$12*H281, "")</f>
        <v>2219.1641296753987</v>
      </c>
      <c r="D282" s="10">
        <f>IF(AND(H281&lt;&gt;"", H281&gt;0.001), D281+C282, "")</f>
        <v>1209636.1442959255</v>
      </c>
      <c r="E282" s="10">
        <f t="shared" si="8"/>
        <v>0</v>
      </c>
      <c r="F282" s="10">
        <f t="shared" si="9"/>
        <v>0</v>
      </c>
      <c r="G282" s="9">
        <f>IF(AND(H281&lt;&gt;"", H281&gt;0.001), K$11, "")</f>
        <v>6744.9434079684634</v>
      </c>
      <c r="H282" s="10">
        <f>IF(AND(H281&lt;&gt;"", H281&gt;0.001), H281-B282, "")</f>
        <v>439307.04665678664</v>
      </c>
    </row>
    <row r="283" spans="1:8" x14ac:dyDescent="0.2">
      <c r="A283" s="11">
        <f>IF(AND(H282&lt;&gt;"", H282&gt;0.001),IF(MOD(12,K$7)=0, EDATE(A282,K$13), A282+365/K$7), "")</f>
        <v>54271</v>
      </c>
      <c r="B283" s="9">
        <f>IF(AND(H282&lt;&gt;"", H282&gt;0.001), K$11-C283, "")</f>
        <v>4548.4081746845295</v>
      </c>
      <c r="C283" s="10">
        <f>IF(AND(H282&lt;&gt;"", H282&gt;0.001), $K$12*H282, "")</f>
        <v>2196.5352332839334</v>
      </c>
      <c r="D283" s="10">
        <f>IF(AND(H282&lt;&gt;"", H282&gt;0.001), D282+C283, "")</f>
        <v>1211832.6795292094</v>
      </c>
      <c r="E283" s="10">
        <f t="shared" si="8"/>
        <v>0</v>
      </c>
      <c r="F283" s="10">
        <f t="shared" si="9"/>
        <v>0</v>
      </c>
      <c r="G283" s="9">
        <f>IF(AND(H282&lt;&gt;"", H282&gt;0.001), K$11, "")</f>
        <v>6744.9434079684634</v>
      </c>
      <c r="H283" s="10">
        <f>IF(AND(H282&lt;&gt;"", H282&gt;0.001), H282-B283, "")</f>
        <v>434758.63848210213</v>
      </c>
    </row>
    <row r="284" spans="1:8" x14ac:dyDescent="0.2">
      <c r="A284" s="11">
        <f>IF(AND(H283&lt;&gt;"", H283&gt;0.001),IF(MOD(12,K$7)=0, EDATE(A283,K$13), A283+365/K$7), "")</f>
        <v>54302</v>
      </c>
      <c r="B284" s="9">
        <f>IF(AND(H283&lt;&gt;"", H283&gt;0.001), K$11-C284, "")</f>
        <v>4571.1502155579528</v>
      </c>
      <c r="C284" s="10">
        <f>IF(AND(H283&lt;&gt;"", H283&gt;0.001), $K$12*H283, "")</f>
        <v>2173.7931924105105</v>
      </c>
      <c r="D284" s="10">
        <f>IF(AND(H283&lt;&gt;"", H283&gt;0.001), D283+C284, "")</f>
        <v>1214006.47272162</v>
      </c>
      <c r="E284" s="10">
        <f t="shared" si="8"/>
        <v>0</v>
      </c>
      <c r="F284" s="10">
        <f t="shared" si="9"/>
        <v>0</v>
      </c>
      <c r="G284" s="9">
        <f>IF(AND(H283&lt;&gt;"", H283&gt;0.001), K$11, "")</f>
        <v>6744.9434079684634</v>
      </c>
      <c r="H284" s="10">
        <f>IF(AND(H283&lt;&gt;"", H283&gt;0.001), H283-B284, "")</f>
        <v>430187.48826654418</v>
      </c>
    </row>
    <row r="285" spans="1:8" x14ac:dyDescent="0.2">
      <c r="A285" s="11">
        <f>IF(AND(H284&lt;&gt;"", H284&gt;0.001),IF(MOD(12,K$7)=0, EDATE(A284,K$13), A284+365/K$7), "")</f>
        <v>54332</v>
      </c>
      <c r="B285" s="9">
        <f>IF(AND(H284&lt;&gt;"", H284&gt;0.001), K$11-C285, "")</f>
        <v>4594.0059666357429</v>
      </c>
      <c r="C285" s="10">
        <f>IF(AND(H284&lt;&gt;"", H284&gt;0.001), $K$12*H284, "")</f>
        <v>2150.9374413327209</v>
      </c>
      <c r="D285" s="10">
        <f>IF(AND(H284&lt;&gt;"", H284&gt;0.001), D284+C285, "")</f>
        <v>1216157.4101629527</v>
      </c>
      <c r="E285" s="10">
        <f t="shared" si="8"/>
        <v>0</v>
      </c>
      <c r="F285" s="10">
        <f t="shared" si="9"/>
        <v>0</v>
      </c>
      <c r="G285" s="9">
        <f>IF(AND(H284&lt;&gt;"", H284&gt;0.001), K$11, "")</f>
        <v>6744.9434079684634</v>
      </c>
      <c r="H285" s="10">
        <f>IF(AND(H284&lt;&gt;"", H284&gt;0.001), H284-B285, "")</f>
        <v>425593.48229990841</v>
      </c>
    </row>
    <row r="286" spans="1:8" x14ac:dyDescent="0.2">
      <c r="A286" s="11">
        <f>IF(AND(H285&lt;&gt;"", H285&gt;0.001),IF(MOD(12,K$7)=0, EDATE(A285,K$13), A285+365/K$7), "")</f>
        <v>54363</v>
      </c>
      <c r="B286" s="9">
        <f>IF(AND(H285&lt;&gt;"", H285&gt;0.001), K$11-C286, "")</f>
        <v>4616.975996468921</v>
      </c>
      <c r="C286" s="10">
        <f>IF(AND(H285&lt;&gt;"", H285&gt;0.001), $K$12*H285, "")</f>
        <v>2127.9674114995423</v>
      </c>
      <c r="D286" s="10">
        <f>IF(AND(H285&lt;&gt;"", H285&gt;0.001), D285+C286, "")</f>
        <v>1218285.3775744522</v>
      </c>
      <c r="E286" s="10">
        <f t="shared" si="8"/>
        <v>0</v>
      </c>
      <c r="F286" s="10">
        <f t="shared" si="9"/>
        <v>0</v>
      </c>
      <c r="G286" s="9">
        <f>IF(AND(H285&lt;&gt;"", H285&gt;0.001), K$11, "")</f>
        <v>6744.9434079684634</v>
      </c>
      <c r="H286" s="10">
        <f>IF(AND(H285&lt;&gt;"", H285&gt;0.001), H285-B286, "")</f>
        <v>420976.5063034395</v>
      </c>
    </row>
    <row r="287" spans="1:8" x14ac:dyDescent="0.2">
      <c r="A287" s="11">
        <f>IF(AND(H286&lt;&gt;"", H286&gt;0.001),IF(MOD(12,K$7)=0, EDATE(A286,K$13), A286+365/K$7), "")</f>
        <v>54393</v>
      </c>
      <c r="B287" s="9">
        <f>IF(AND(H286&lt;&gt;"", H286&gt;0.001), K$11-C287, "")</f>
        <v>4640.0608764512654</v>
      </c>
      <c r="C287" s="10">
        <f>IF(AND(H286&lt;&gt;"", H286&gt;0.001), $K$12*H286, "")</f>
        <v>2104.8825315171975</v>
      </c>
      <c r="D287" s="10">
        <f>IF(AND(H286&lt;&gt;"", H286&gt;0.001), D286+C287, "")</f>
        <v>1220390.2601059694</v>
      </c>
      <c r="E287" s="10">
        <f t="shared" si="8"/>
        <v>0</v>
      </c>
      <c r="F287" s="10">
        <f t="shared" si="9"/>
        <v>0</v>
      </c>
      <c r="G287" s="9">
        <f>IF(AND(H286&lt;&gt;"", H286&gt;0.001), K$11, "")</f>
        <v>6744.9434079684634</v>
      </c>
      <c r="H287" s="10">
        <f>IF(AND(H286&lt;&gt;"", H286&gt;0.001), H286-B287, "")</f>
        <v>416336.44542698824</v>
      </c>
    </row>
    <row r="288" spans="1:8" x14ac:dyDescent="0.2">
      <c r="A288" s="11">
        <f>IF(AND(H287&lt;&gt;"", H287&gt;0.001),IF(MOD(12,K$7)=0, EDATE(A287,K$13), A287+365/K$7), "")</f>
        <v>54424</v>
      </c>
      <c r="B288" s="9">
        <f>IF(AND(H287&lt;&gt;"", H287&gt;0.001), K$11-C288, "")</f>
        <v>4663.2611808335223</v>
      </c>
      <c r="C288" s="10">
        <f>IF(AND(H287&lt;&gt;"", H287&gt;0.001), $K$12*H287, "")</f>
        <v>2081.6822271349411</v>
      </c>
      <c r="D288" s="10">
        <f>IF(AND(H287&lt;&gt;"", H287&gt;0.001), D287+C288, "")</f>
        <v>1222471.9423331043</v>
      </c>
      <c r="E288" s="10">
        <f t="shared" si="8"/>
        <v>0</v>
      </c>
      <c r="F288" s="10">
        <f t="shared" si="9"/>
        <v>0</v>
      </c>
      <c r="G288" s="9">
        <f>IF(AND(H287&lt;&gt;"", H287&gt;0.001), K$11, "")</f>
        <v>6744.9434079684634</v>
      </c>
      <c r="H288" s="10">
        <f>IF(AND(H287&lt;&gt;"", H287&gt;0.001), H287-B288, "")</f>
        <v>411673.18424615473</v>
      </c>
    </row>
    <row r="289" spans="1:8" x14ac:dyDescent="0.2">
      <c r="A289" s="11">
        <f>IF(AND(H288&lt;&gt;"", H288&gt;0.001),IF(MOD(12,K$7)=0, EDATE(A288,K$13), A288+365/K$7), "")</f>
        <v>54455</v>
      </c>
      <c r="B289" s="9">
        <f>IF(AND(H288&lt;&gt;"", H288&gt;0.001), K$11-C289, "")</f>
        <v>4686.5774867376895</v>
      </c>
      <c r="C289" s="10">
        <f>IF(AND(H288&lt;&gt;"", H288&gt;0.001), $K$12*H288, "")</f>
        <v>2058.3659212307739</v>
      </c>
      <c r="D289" s="10">
        <f>IF(AND(H288&lt;&gt;"", H288&gt;0.001), D288+C289, "")</f>
        <v>1224530.3082543351</v>
      </c>
      <c r="E289" s="10">
        <f t="shared" si="8"/>
        <v>0</v>
      </c>
      <c r="F289" s="10">
        <f t="shared" si="9"/>
        <v>0</v>
      </c>
      <c r="G289" s="9">
        <f>IF(AND(H288&lt;&gt;"", H288&gt;0.001), K$11, "")</f>
        <v>6744.9434079684634</v>
      </c>
      <c r="H289" s="10">
        <f>IF(AND(H288&lt;&gt;"", H288&gt;0.001), H288-B289, "")</f>
        <v>406986.60675941705</v>
      </c>
    </row>
    <row r="290" spans="1:8" x14ac:dyDescent="0.2">
      <c r="A290" s="11">
        <f>IF(AND(H289&lt;&gt;"", H289&gt;0.001),IF(MOD(12,K$7)=0, EDATE(A289,K$13), A289+365/K$7), "")</f>
        <v>54483</v>
      </c>
      <c r="B290" s="9">
        <f>IF(AND(H289&lt;&gt;"", H289&gt;0.001), K$11-C290, "")</f>
        <v>4710.0103741713783</v>
      </c>
      <c r="C290" s="10">
        <f>IF(AND(H289&lt;&gt;"", H289&gt;0.001), $K$12*H289, "")</f>
        <v>2034.9330337970853</v>
      </c>
      <c r="D290" s="10">
        <f>IF(AND(H289&lt;&gt;"", H289&gt;0.001), D289+C290, "")</f>
        <v>1226565.2412881323</v>
      </c>
      <c r="E290" s="10">
        <f t="shared" si="8"/>
        <v>0</v>
      </c>
      <c r="F290" s="10">
        <f t="shared" si="9"/>
        <v>0</v>
      </c>
      <c r="G290" s="9">
        <f>IF(AND(H289&lt;&gt;"", H289&gt;0.001), K$11, "")</f>
        <v>6744.9434079684634</v>
      </c>
      <c r="H290" s="10">
        <f>IF(AND(H289&lt;&gt;"", H289&gt;0.001), H289-B290, "")</f>
        <v>402276.59638524568</v>
      </c>
    </row>
    <row r="291" spans="1:8" x14ac:dyDescent="0.2">
      <c r="A291" s="11">
        <f>IF(AND(H290&lt;&gt;"", H290&gt;0.001),IF(MOD(12,K$7)=0, EDATE(A290,K$13), A290+365/K$7), "")</f>
        <v>54514</v>
      </c>
      <c r="B291" s="9">
        <f>IF(AND(H290&lt;&gt;"", H290&gt;0.001), K$11-C291, "")</f>
        <v>4733.5604260422351</v>
      </c>
      <c r="C291" s="10">
        <f>IF(AND(H290&lt;&gt;"", H290&gt;0.001), $K$12*H290, "")</f>
        <v>2011.3829819262285</v>
      </c>
      <c r="D291" s="10">
        <f>IF(AND(H290&lt;&gt;"", H290&gt;0.001), D290+C291, "")</f>
        <v>1228576.6242700585</v>
      </c>
      <c r="E291" s="10">
        <f t="shared" si="8"/>
        <v>0</v>
      </c>
      <c r="F291" s="10">
        <f t="shared" si="9"/>
        <v>0</v>
      </c>
      <c r="G291" s="9">
        <f>IF(AND(H290&lt;&gt;"", H290&gt;0.001), K$11, "")</f>
        <v>6744.9434079684634</v>
      </c>
      <c r="H291" s="10">
        <f>IF(AND(H290&lt;&gt;"", H290&gt;0.001), H290-B291, "")</f>
        <v>397543.03595920344</v>
      </c>
    </row>
    <row r="292" spans="1:8" x14ac:dyDescent="0.2">
      <c r="A292" s="11">
        <f>IF(AND(H291&lt;&gt;"", H291&gt;0.001),IF(MOD(12,K$7)=0, EDATE(A291,K$13), A291+365/K$7), "")</f>
        <v>54544</v>
      </c>
      <c r="B292" s="9">
        <f>IF(AND(H291&lt;&gt;"", H291&gt;0.001), K$11-C292, "")</f>
        <v>4757.2282281724456</v>
      </c>
      <c r="C292" s="10">
        <f>IF(AND(H291&lt;&gt;"", H291&gt;0.001), $K$12*H291, "")</f>
        <v>1987.7151797960173</v>
      </c>
      <c r="D292" s="10">
        <f>IF(AND(H291&lt;&gt;"", H291&gt;0.001), D291+C292, "")</f>
        <v>1230564.3394498546</v>
      </c>
      <c r="E292" s="10">
        <f t="shared" si="8"/>
        <v>0</v>
      </c>
      <c r="F292" s="10">
        <f t="shared" si="9"/>
        <v>0</v>
      </c>
      <c r="G292" s="9">
        <f>IF(AND(H291&lt;&gt;"", H291&gt;0.001), K$11, "")</f>
        <v>6744.9434079684634</v>
      </c>
      <c r="H292" s="10">
        <f>IF(AND(H291&lt;&gt;"", H291&gt;0.001), H291-B292, "")</f>
        <v>392785.80773103097</v>
      </c>
    </row>
    <row r="293" spans="1:8" x14ac:dyDescent="0.2">
      <c r="A293" s="11">
        <f>IF(AND(H292&lt;&gt;"", H292&gt;0.001),IF(MOD(12,K$7)=0, EDATE(A292,K$13), A292+365/K$7), "")</f>
        <v>54575</v>
      </c>
      <c r="B293" s="9">
        <f>IF(AND(H292&lt;&gt;"", H292&gt;0.001), K$11-C293, "")</f>
        <v>4781.0143693133086</v>
      </c>
      <c r="C293" s="10">
        <f>IF(AND(H292&lt;&gt;"", H292&gt;0.001), $K$12*H292, "")</f>
        <v>1963.929038655155</v>
      </c>
      <c r="D293" s="10">
        <f>IF(AND(H292&lt;&gt;"", H292&gt;0.001), D292+C293, "")</f>
        <v>1232528.2684885098</v>
      </c>
      <c r="E293" s="10">
        <f t="shared" si="8"/>
        <v>0</v>
      </c>
      <c r="F293" s="10">
        <f t="shared" si="9"/>
        <v>0</v>
      </c>
      <c r="G293" s="9">
        <f>IF(AND(H292&lt;&gt;"", H292&gt;0.001), K$11, "")</f>
        <v>6744.9434079684634</v>
      </c>
      <c r="H293" s="10">
        <f>IF(AND(H292&lt;&gt;"", H292&gt;0.001), H292-B293, "")</f>
        <v>388004.79336171766</v>
      </c>
    </row>
    <row r="294" spans="1:8" x14ac:dyDescent="0.2">
      <c r="A294" s="11">
        <f>IF(AND(H293&lt;&gt;"", H293&gt;0.001),IF(MOD(12,K$7)=0, EDATE(A293,K$13), A293+365/K$7), "")</f>
        <v>54605</v>
      </c>
      <c r="B294" s="9">
        <f>IF(AND(H293&lt;&gt;"", H293&gt;0.001), K$11-C294, "")</f>
        <v>4804.9194411598746</v>
      </c>
      <c r="C294" s="10">
        <f>IF(AND(H293&lt;&gt;"", H293&gt;0.001), $K$12*H293, "")</f>
        <v>1940.0239668085883</v>
      </c>
      <c r="D294" s="10">
        <f>IF(AND(H293&lt;&gt;"", H293&gt;0.001), D293+C294, "")</f>
        <v>1234468.2924553184</v>
      </c>
      <c r="E294" s="10">
        <f t="shared" si="8"/>
        <v>0</v>
      </c>
      <c r="F294" s="10">
        <f t="shared" si="9"/>
        <v>0</v>
      </c>
      <c r="G294" s="9">
        <f>IF(AND(H293&lt;&gt;"", H293&gt;0.001), K$11, "")</f>
        <v>6744.9434079684634</v>
      </c>
      <c r="H294" s="10">
        <f>IF(AND(H293&lt;&gt;"", H293&gt;0.001), H293-B294, "")</f>
        <v>383199.87392055779</v>
      </c>
    </row>
    <row r="295" spans="1:8" x14ac:dyDescent="0.2">
      <c r="A295" s="11">
        <f>IF(AND(H294&lt;&gt;"", H294&gt;0.001),IF(MOD(12,K$7)=0, EDATE(A294,K$13), A294+365/K$7), "")</f>
        <v>54636</v>
      </c>
      <c r="B295" s="9">
        <f>IF(AND(H294&lt;&gt;"", H294&gt;0.001), K$11-C295, "")</f>
        <v>4828.9440383656747</v>
      </c>
      <c r="C295" s="10">
        <f>IF(AND(H294&lt;&gt;"", H294&gt;0.001), $K$12*H294, "")</f>
        <v>1915.9993696027889</v>
      </c>
      <c r="D295" s="10">
        <f>IF(AND(H294&lt;&gt;"", H294&gt;0.001), D294+C295, "")</f>
        <v>1236384.2918249213</v>
      </c>
      <c r="E295" s="10">
        <f t="shared" si="8"/>
        <v>0</v>
      </c>
      <c r="F295" s="10">
        <f t="shared" si="9"/>
        <v>0</v>
      </c>
      <c r="G295" s="9">
        <f>IF(AND(H294&lt;&gt;"", H294&gt;0.001), K$11, "")</f>
        <v>6744.9434079684634</v>
      </c>
      <c r="H295" s="10">
        <f>IF(AND(H294&lt;&gt;"", H294&gt;0.001), H294-B295, "")</f>
        <v>378370.92988219211</v>
      </c>
    </row>
    <row r="296" spans="1:8" x14ac:dyDescent="0.2">
      <c r="A296" s="11">
        <f>IF(AND(H295&lt;&gt;"", H295&gt;0.001),IF(MOD(12,K$7)=0, EDATE(A295,K$13), A295+365/K$7), "")</f>
        <v>54667</v>
      </c>
      <c r="B296" s="9">
        <f>IF(AND(H295&lt;&gt;"", H295&gt;0.001), K$11-C296, "")</f>
        <v>4853.0887585575028</v>
      </c>
      <c r="C296" s="10">
        <f>IF(AND(H295&lt;&gt;"", H295&gt;0.001), $K$12*H295, "")</f>
        <v>1891.8546494109605</v>
      </c>
      <c r="D296" s="10">
        <f>IF(AND(H295&lt;&gt;"", H295&gt;0.001), D295+C296, "")</f>
        <v>1238276.1464743323</v>
      </c>
      <c r="E296" s="10">
        <f t="shared" si="8"/>
        <v>0</v>
      </c>
      <c r="F296" s="10">
        <f t="shared" si="9"/>
        <v>0</v>
      </c>
      <c r="G296" s="9">
        <f>IF(AND(H295&lt;&gt;"", H295&gt;0.001), K$11, "")</f>
        <v>6744.9434079684634</v>
      </c>
      <c r="H296" s="10">
        <f>IF(AND(H295&lt;&gt;"", H295&gt;0.001), H295-B296, "")</f>
        <v>373517.8411236346</v>
      </c>
    </row>
    <row r="297" spans="1:8" x14ac:dyDescent="0.2">
      <c r="A297" s="11">
        <f>IF(AND(H296&lt;&gt;"", H296&gt;0.001),IF(MOD(12,K$7)=0, EDATE(A296,K$13), A296+365/K$7), "")</f>
        <v>54697</v>
      </c>
      <c r="B297" s="9">
        <f>IF(AND(H296&lt;&gt;"", H296&gt;0.001), K$11-C297, "")</f>
        <v>4877.3542023502905</v>
      </c>
      <c r="C297" s="10">
        <f>IF(AND(H296&lt;&gt;"", H296&gt;0.001), $K$12*H296, "")</f>
        <v>1867.5892056181731</v>
      </c>
      <c r="D297" s="10">
        <f>IF(AND(H296&lt;&gt;"", H296&gt;0.001), D296+C297, "")</f>
        <v>1240143.7356799506</v>
      </c>
      <c r="E297" s="10">
        <f t="shared" si="8"/>
        <v>0</v>
      </c>
      <c r="F297" s="10">
        <f t="shared" si="9"/>
        <v>0</v>
      </c>
      <c r="G297" s="9">
        <f>IF(AND(H296&lt;&gt;"", H296&gt;0.001), K$11, "")</f>
        <v>6744.9434079684634</v>
      </c>
      <c r="H297" s="10">
        <f>IF(AND(H296&lt;&gt;"", H296&gt;0.001), H296-B297, "")</f>
        <v>368640.48692128429</v>
      </c>
    </row>
    <row r="298" spans="1:8" x14ac:dyDescent="0.2">
      <c r="A298" s="11">
        <f>IF(AND(H297&lt;&gt;"", H297&gt;0.001),IF(MOD(12,K$7)=0, EDATE(A297,K$13), A297+365/K$7), "")</f>
        <v>54728</v>
      </c>
      <c r="B298" s="9">
        <f>IF(AND(H297&lt;&gt;"", H297&gt;0.001), K$11-C298, "")</f>
        <v>4901.7409733620416</v>
      </c>
      <c r="C298" s="10">
        <f>IF(AND(H297&lt;&gt;"", H297&gt;0.001), $K$12*H297, "")</f>
        <v>1843.2024346064215</v>
      </c>
      <c r="D298" s="10">
        <f>IF(AND(H297&lt;&gt;"", H297&gt;0.001), D297+C298, "")</f>
        <v>1241986.9381145569</v>
      </c>
      <c r="E298" s="10">
        <f t="shared" si="8"/>
        <v>0</v>
      </c>
      <c r="F298" s="10">
        <f t="shared" si="9"/>
        <v>0</v>
      </c>
      <c r="G298" s="9">
        <f>IF(AND(H297&lt;&gt;"", H297&gt;0.001), K$11, "")</f>
        <v>6744.9434079684634</v>
      </c>
      <c r="H298" s="10">
        <f>IF(AND(H297&lt;&gt;"", H297&gt;0.001), H297-B298, "")</f>
        <v>363738.74594792223</v>
      </c>
    </row>
    <row r="299" spans="1:8" x14ac:dyDescent="0.2">
      <c r="A299" s="11">
        <f>IF(AND(H298&lt;&gt;"", H298&gt;0.001),IF(MOD(12,K$7)=0, EDATE(A298,K$13), A298+365/K$7), "")</f>
        <v>54758</v>
      </c>
      <c r="B299" s="9">
        <f>IF(AND(H298&lt;&gt;"", H298&gt;0.001), K$11-C299, "")</f>
        <v>4926.2496782288526</v>
      </c>
      <c r="C299" s="10">
        <f>IF(AND(H298&lt;&gt;"", H298&gt;0.001), $K$12*H298, "")</f>
        <v>1818.6937297396112</v>
      </c>
      <c r="D299" s="10">
        <f>IF(AND(H298&lt;&gt;"", H298&gt;0.001), D298+C299, "")</f>
        <v>1243805.6318442966</v>
      </c>
      <c r="E299" s="10">
        <f t="shared" si="8"/>
        <v>0</v>
      </c>
      <c r="F299" s="10">
        <f t="shared" si="9"/>
        <v>0</v>
      </c>
      <c r="G299" s="9">
        <f>IF(AND(H298&lt;&gt;"", H298&gt;0.001), K$11, "")</f>
        <v>6744.9434079684634</v>
      </c>
      <c r="H299" s="10">
        <f>IF(AND(H298&lt;&gt;"", H298&gt;0.001), H298-B299, "")</f>
        <v>358812.49626969337</v>
      </c>
    </row>
    <row r="300" spans="1:8" x14ac:dyDescent="0.2">
      <c r="A300" s="11">
        <f>IF(AND(H299&lt;&gt;"", H299&gt;0.001),IF(MOD(12,K$7)=0, EDATE(A299,K$13), A299+365/K$7), "")</f>
        <v>54789</v>
      </c>
      <c r="B300" s="9">
        <f>IF(AND(H299&lt;&gt;"", H299&gt;0.001), K$11-C300, "")</f>
        <v>4950.8809266199969</v>
      </c>
      <c r="C300" s="10">
        <f>IF(AND(H299&lt;&gt;"", H299&gt;0.001), $K$12*H299, "")</f>
        <v>1794.0624813484669</v>
      </c>
      <c r="D300" s="10">
        <f>IF(AND(H299&lt;&gt;"", H299&gt;0.001), D299+C300, "")</f>
        <v>1245599.694325645</v>
      </c>
      <c r="E300" s="10">
        <f t="shared" si="8"/>
        <v>0</v>
      </c>
      <c r="F300" s="10">
        <f t="shared" si="9"/>
        <v>0</v>
      </c>
      <c r="G300" s="9">
        <f>IF(AND(H299&lt;&gt;"", H299&gt;0.001), K$11, "")</f>
        <v>6744.9434079684634</v>
      </c>
      <c r="H300" s="10">
        <f>IF(AND(H299&lt;&gt;"", H299&gt;0.001), H299-B300, "")</f>
        <v>353861.61534307338</v>
      </c>
    </row>
    <row r="301" spans="1:8" x14ac:dyDescent="0.2">
      <c r="A301" s="11">
        <f>IF(AND(H300&lt;&gt;"", H300&gt;0.001),IF(MOD(12,K$7)=0, EDATE(A300,K$13), A300+365/K$7), "")</f>
        <v>54820</v>
      </c>
      <c r="B301" s="9">
        <f>IF(AND(H300&lt;&gt;"", H300&gt;0.001), K$11-C301, "")</f>
        <v>4975.6353312530964</v>
      </c>
      <c r="C301" s="10">
        <f>IF(AND(H300&lt;&gt;"", H300&gt;0.001), $K$12*H300, "")</f>
        <v>1769.308076715367</v>
      </c>
      <c r="D301" s="10">
        <f>IF(AND(H300&lt;&gt;"", H300&gt;0.001), D300+C301, "")</f>
        <v>1247369.0024023603</v>
      </c>
      <c r="E301" s="10">
        <f t="shared" si="8"/>
        <v>0</v>
      </c>
      <c r="F301" s="10">
        <f t="shared" si="9"/>
        <v>0</v>
      </c>
      <c r="G301" s="9">
        <f>IF(AND(H300&lt;&gt;"", H300&gt;0.001), K$11, "")</f>
        <v>6744.9434079684634</v>
      </c>
      <c r="H301" s="10">
        <f>IF(AND(H300&lt;&gt;"", H300&gt;0.001), H300-B301, "")</f>
        <v>348885.98001182027</v>
      </c>
    </row>
    <row r="302" spans="1:8" x14ac:dyDescent="0.2">
      <c r="A302" s="11">
        <f>IF(AND(H301&lt;&gt;"", H301&gt;0.001),IF(MOD(12,K$7)=0, EDATE(A301,K$13), A301+365/K$7), "")</f>
        <v>54848</v>
      </c>
      <c r="B302" s="9">
        <f>IF(AND(H301&lt;&gt;"", H301&gt;0.001), K$11-C302, "")</f>
        <v>5000.5135079093616</v>
      </c>
      <c r="C302" s="10">
        <f>IF(AND(H301&lt;&gt;"", H301&gt;0.001), $K$12*H301, "")</f>
        <v>1744.4299000591013</v>
      </c>
      <c r="D302" s="10">
        <f>IF(AND(H301&lt;&gt;"", H301&gt;0.001), D301+C302, "")</f>
        <v>1249113.4323024193</v>
      </c>
      <c r="E302" s="10">
        <f t="shared" si="8"/>
        <v>0</v>
      </c>
      <c r="F302" s="10">
        <f t="shared" si="9"/>
        <v>0</v>
      </c>
      <c r="G302" s="9">
        <f>IF(AND(H301&lt;&gt;"", H301&gt;0.001), K$11, "")</f>
        <v>6744.9434079684634</v>
      </c>
      <c r="H302" s="10">
        <f>IF(AND(H301&lt;&gt;"", H301&gt;0.001), H301-B302, "")</f>
        <v>343885.46650391089</v>
      </c>
    </row>
    <row r="303" spans="1:8" x14ac:dyDescent="0.2">
      <c r="A303" s="11">
        <f>IF(AND(H302&lt;&gt;"", H302&gt;0.001),IF(MOD(12,K$7)=0, EDATE(A302,K$13), A302+365/K$7), "")</f>
        <v>54879</v>
      </c>
      <c r="B303" s="9">
        <f>IF(AND(H302&lt;&gt;"", H302&gt;0.001), K$11-C303, "")</f>
        <v>5025.5160754489089</v>
      </c>
      <c r="C303" s="10">
        <f>IF(AND(H302&lt;&gt;"", H302&gt;0.001), $K$12*H302, "")</f>
        <v>1719.4273325195545</v>
      </c>
      <c r="D303" s="10">
        <f>IF(AND(H302&lt;&gt;"", H302&gt;0.001), D302+C303, "")</f>
        <v>1250832.8596349389</v>
      </c>
      <c r="E303" s="10">
        <f t="shared" si="8"/>
        <v>0</v>
      </c>
      <c r="F303" s="10">
        <f t="shared" si="9"/>
        <v>0</v>
      </c>
      <c r="G303" s="9">
        <f>IF(AND(H302&lt;&gt;"", H302&gt;0.001), K$11, "")</f>
        <v>6744.9434079684634</v>
      </c>
      <c r="H303" s="10">
        <f>IF(AND(H302&lt;&gt;"", H302&gt;0.001), H302-B303, "")</f>
        <v>338859.95042846201</v>
      </c>
    </row>
    <row r="304" spans="1:8" x14ac:dyDescent="0.2">
      <c r="A304" s="11">
        <f>IF(AND(H303&lt;&gt;"", H303&gt;0.001),IF(MOD(12,K$7)=0, EDATE(A303,K$13), A303+365/K$7), "")</f>
        <v>54909</v>
      </c>
      <c r="B304" s="9">
        <f>IF(AND(H303&lt;&gt;"", H303&gt;0.001), K$11-C304, "")</f>
        <v>5050.643655826153</v>
      </c>
      <c r="C304" s="10">
        <f>IF(AND(H303&lt;&gt;"", H303&gt;0.001), $K$12*H303, "")</f>
        <v>1694.2997521423101</v>
      </c>
      <c r="D304" s="10">
        <f>IF(AND(H303&lt;&gt;"", H303&gt;0.001), D303+C304, "")</f>
        <v>1252527.1593870812</v>
      </c>
      <c r="E304" s="10">
        <f t="shared" si="8"/>
        <v>0</v>
      </c>
      <c r="F304" s="10">
        <f t="shared" si="9"/>
        <v>0</v>
      </c>
      <c r="G304" s="9">
        <f>IF(AND(H303&lt;&gt;"", H303&gt;0.001), K$11, "")</f>
        <v>6744.9434079684634</v>
      </c>
      <c r="H304" s="10">
        <f>IF(AND(H303&lt;&gt;"", H303&gt;0.001), H303-B304, "")</f>
        <v>333809.30677263584</v>
      </c>
    </row>
    <row r="305" spans="1:8" x14ac:dyDescent="0.2">
      <c r="A305" s="11">
        <f>IF(AND(H304&lt;&gt;"", H304&gt;0.001),IF(MOD(12,K$7)=0, EDATE(A304,K$13), A304+365/K$7), "")</f>
        <v>54940</v>
      </c>
      <c r="B305" s="9">
        <f>IF(AND(H304&lt;&gt;"", H304&gt;0.001), K$11-C305, "")</f>
        <v>5075.896874105284</v>
      </c>
      <c r="C305" s="10">
        <f>IF(AND(H304&lt;&gt;"", H304&gt;0.001), $K$12*H304, "")</f>
        <v>1669.0465338631793</v>
      </c>
      <c r="D305" s="10">
        <f>IF(AND(H304&lt;&gt;"", H304&gt;0.001), D304+C305, "")</f>
        <v>1254196.2059209445</v>
      </c>
      <c r="E305" s="10">
        <f t="shared" si="8"/>
        <v>0</v>
      </c>
      <c r="F305" s="10">
        <f t="shared" si="9"/>
        <v>0</v>
      </c>
      <c r="G305" s="9">
        <f>IF(AND(H304&lt;&gt;"", H304&gt;0.001), K$11, "")</f>
        <v>6744.9434079684634</v>
      </c>
      <c r="H305" s="10">
        <f>IF(AND(H304&lt;&gt;"", H304&gt;0.001), H304-B305, "")</f>
        <v>328733.40989853058</v>
      </c>
    </row>
    <row r="306" spans="1:8" x14ac:dyDescent="0.2">
      <c r="A306" s="11">
        <f>IF(AND(H305&lt;&gt;"", H305&gt;0.001),IF(MOD(12,K$7)=0, EDATE(A305,K$13), A305+365/K$7), "")</f>
        <v>54970</v>
      </c>
      <c r="B306" s="9">
        <f>IF(AND(H305&lt;&gt;"", H305&gt;0.001), K$11-C306, "")</f>
        <v>5101.2763584758104</v>
      </c>
      <c r="C306" s="10">
        <f>IF(AND(H305&lt;&gt;"", H305&gt;0.001), $K$12*H305, "")</f>
        <v>1643.6670494926529</v>
      </c>
      <c r="D306" s="10">
        <f>IF(AND(H305&lt;&gt;"", H305&gt;0.001), D305+C306, "")</f>
        <v>1255839.8729704372</v>
      </c>
      <c r="E306" s="10">
        <f t="shared" si="8"/>
        <v>0</v>
      </c>
      <c r="F306" s="10">
        <f t="shared" si="9"/>
        <v>0</v>
      </c>
      <c r="G306" s="9">
        <f>IF(AND(H305&lt;&gt;"", H305&gt;0.001), K$11, "")</f>
        <v>6744.9434079684634</v>
      </c>
      <c r="H306" s="10">
        <f>IF(AND(H305&lt;&gt;"", H305&gt;0.001), H305-B306, "")</f>
        <v>323632.13354005478</v>
      </c>
    </row>
    <row r="307" spans="1:8" x14ac:dyDescent="0.2">
      <c r="A307" s="11">
        <f>IF(AND(H306&lt;&gt;"", H306&gt;0.001),IF(MOD(12,K$7)=0, EDATE(A306,K$13), A306+365/K$7), "")</f>
        <v>55001</v>
      </c>
      <c r="B307" s="9">
        <f>IF(AND(H306&lt;&gt;"", H306&gt;0.001), K$11-C307, "")</f>
        <v>5126.7827402681896</v>
      </c>
      <c r="C307" s="10">
        <f>IF(AND(H306&lt;&gt;"", H306&gt;0.001), $K$12*H306, "")</f>
        <v>1618.160667700274</v>
      </c>
      <c r="D307" s="10">
        <f>IF(AND(H306&lt;&gt;"", H306&gt;0.001), D306+C307, "")</f>
        <v>1257458.0336381374</v>
      </c>
      <c r="E307" s="10">
        <f t="shared" si="8"/>
        <v>0</v>
      </c>
      <c r="F307" s="10">
        <f t="shared" si="9"/>
        <v>0</v>
      </c>
      <c r="G307" s="9">
        <f>IF(AND(H306&lt;&gt;"", H306&gt;0.001), K$11, "")</f>
        <v>6744.9434079684634</v>
      </c>
      <c r="H307" s="10">
        <f>IF(AND(H306&lt;&gt;"", H306&gt;0.001), H306-B307, "")</f>
        <v>318505.35079978657</v>
      </c>
    </row>
    <row r="308" spans="1:8" x14ac:dyDescent="0.2">
      <c r="A308" s="11">
        <f>IF(AND(H307&lt;&gt;"", H307&gt;0.001),IF(MOD(12,K$7)=0, EDATE(A307,K$13), A307+365/K$7), "")</f>
        <v>55032</v>
      </c>
      <c r="B308" s="9">
        <f>IF(AND(H307&lt;&gt;"", H307&gt;0.001), K$11-C308, "")</f>
        <v>5152.4166539695307</v>
      </c>
      <c r="C308" s="10">
        <f>IF(AND(H307&lt;&gt;"", H307&gt;0.001), $K$12*H307, "")</f>
        <v>1592.5267539989329</v>
      </c>
      <c r="D308" s="10">
        <f>IF(AND(H307&lt;&gt;"", H307&gt;0.001), D307+C308, "")</f>
        <v>1259050.5603921362</v>
      </c>
      <c r="E308" s="10">
        <f t="shared" si="8"/>
        <v>0</v>
      </c>
      <c r="F308" s="10">
        <f t="shared" si="9"/>
        <v>0</v>
      </c>
      <c r="G308" s="9">
        <f>IF(AND(H307&lt;&gt;"", H307&gt;0.001), K$11, "")</f>
        <v>6744.9434079684634</v>
      </c>
      <c r="H308" s="10">
        <f>IF(AND(H307&lt;&gt;"", H307&gt;0.001), H307-B308, "")</f>
        <v>313352.93414581701</v>
      </c>
    </row>
    <row r="309" spans="1:8" x14ac:dyDescent="0.2">
      <c r="A309" s="11">
        <f>IF(AND(H308&lt;&gt;"", H308&gt;0.001),IF(MOD(12,K$7)=0, EDATE(A308,K$13), A308+365/K$7), "")</f>
        <v>55062</v>
      </c>
      <c r="B309" s="9">
        <f>IF(AND(H308&lt;&gt;"", H308&gt;0.001), K$11-C309, "")</f>
        <v>5178.1787372393783</v>
      </c>
      <c r="C309" s="10">
        <f>IF(AND(H308&lt;&gt;"", H308&gt;0.001), $K$12*H308, "")</f>
        <v>1566.7646707290851</v>
      </c>
      <c r="D309" s="10">
        <f>IF(AND(H308&lt;&gt;"", H308&gt;0.001), D308+C309, "")</f>
        <v>1260617.3250628654</v>
      </c>
      <c r="E309" s="10">
        <f t="shared" si="8"/>
        <v>0</v>
      </c>
      <c r="F309" s="10">
        <f t="shared" si="9"/>
        <v>0</v>
      </c>
      <c r="G309" s="9">
        <f>IF(AND(H308&lt;&gt;"", H308&gt;0.001), K$11, "")</f>
        <v>6744.9434079684634</v>
      </c>
      <c r="H309" s="10">
        <f>IF(AND(H308&lt;&gt;"", H308&gt;0.001), H308-B309, "")</f>
        <v>308174.75540857762</v>
      </c>
    </row>
    <row r="310" spans="1:8" x14ac:dyDescent="0.2">
      <c r="A310" s="11">
        <f>IF(AND(H309&lt;&gt;"", H309&gt;0.001),IF(MOD(12,K$7)=0, EDATE(A309,K$13), A309+365/K$7), "")</f>
        <v>55093</v>
      </c>
      <c r="B310" s="9">
        <f>IF(AND(H309&lt;&gt;"", H309&gt;0.001), K$11-C310, "")</f>
        <v>5204.0696309255754</v>
      </c>
      <c r="C310" s="10">
        <f>IF(AND(H309&lt;&gt;"", H309&gt;0.001), $K$12*H309, "")</f>
        <v>1540.8737770428882</v>
      </c>
      <c r="D310" s="10">
        <f>IF(AND(H309&lt;&gt;"", H309&gt;0.001), D309+C310, "")</f>
        <v>1262158.1988399082</v>
      </c>
      <c r="E310" s="10">
        <f t="shared" si="8"/>
        <v>0</v>
      </c>
      <c r="F310" s="10">
        <f t="shared" si="9"/>
        <v>0</v>
      </c>
      <c r="G310" s="9">
        <f>IF(AND(H309&lt;&gt;"", H309&gt;0.001), K$11, "")</f>
        <v>6744.9434079684634</v>
      </c>
      <c r="H310" s="10">
        <f>IF(AND(H309&lt;&gt;"", H309&gt;0.001), H309-B310, "")</f>
        <v>302970.68577765202</v>
      </c>
    </row>
    <row r="311" spans="1:8" x14ac:dyDescent="0.2">
      <c r="A311" s="11">
        <f>IF(AND(H310&lt;&gt;"", H310&gt;0.001),IF(MOD(12,K$7)=0, EDATE(A310,K$13), A310+365/K$7), "")</f>
        <v>55123</v>
      </c>
      <c r="B311" s="9">
        <f>IF(AND(H310&lt;&gt;"", H310&gt;0.001), K$11-C311, "")</f>
        <v>5230.0899790802032</v>
      </c>
      <c r="C311" s="10">
        <f>IF(AND(H310&lt;&gt;"", H310&gt;0.001), $K$12*H310, "")</f>
        <v>1514.8534288882602</v>
      </c>
      <c r="D311" s="10">
        <f>IF(AND(H310&lt;&gt;"", H310&gt;0.001), D310+C311, "")</f>
        <v>1263673.0522687966</v>
      </c>
      <c r="E311" s="10">
        <f t="shared" si="8"/>
        <v>0</v>
      </c>
      <c r="F311" s="10">
        <f t="shared" si="9"/>
        <v>0</v>
      </c>
      <c r="G311" s="9">
        <f>IF(AND(H310&lt;&gt;"", H310&gt;0.001), K$11, "")</f>
        <v>6744.9434079684634</v>
      </c>
      <c r="H311" s="10">
        <f>IF(AND(H310&lt;&gt;"", H310&gt;0.001), H310-B311, "")</f>
        <v>297740.59579857183</v>
      </c>
    </row>
    <row r="312" spans="1:8" x14ac:dyDescent="0.2">
      <c r="A312" s="11">
        <f>IF(AND(H311&lt;&gt;"", H311&gt;0.001),IF(MOD(12,K$7)=0, EDATE(A311,K$13), A311+365/K$7), "")</f>
        <v>55154</v>
      </c>
      <c r="B312" s="9">
        <f>IF(AND(H311&lt;&gt;"", H311&gt;0.001), K$11-C312, "")</f>
        <v>5256.2404289756041</v>
      </c>
      <c r="C312" s="10">
        <f>IF(AND(H311&lt;&gt;"", H311&gt;0.001), $K$12*H311, "")</f>
        <v>1488.7029789928592</v>
      </c>
      <c r="D312" s="10">
        <f>IF(AND(H311&lt;&gt;"", H311&gt;0.001), D311+C312, "")</f>
        <v>1265161.7552477894</v>
      </c>
      <c r="E312" s="10">
        <f t="shared" si="8"/>
        <v>0</v>
      </c>
      <c r="F312" s="10">
        <f t="shared" si="9"/>
        <v>0</v>
      </c>
      <c r="G312" s="9">
        <f>IF(AND(H311&lt;&gt;"", H311&gt;0.001), K$11, "")</f>
        <v>6744.9434079684634</v>
      </c>
      <c r="H312" s="10">
        <f>IF(AND(H311&lt;&gt;"", H311&gt;0.001), H311-B312, "")</f>
        <v>292484.35536959622</v>
      </c>
    </row>
    <row r="313" spans="1:8" x14ac:dyDescent="0.2">
      <c r="A313" s="11">
        <f>IF(AND(H312&lt;&gt;"", H312&gt;0.001),IF(MOD(12,K$7)=0, EDATE(A312,K$13), A312+365/K$7), "")</f>
        <v>55185</v>
      </c>
      <c r="B313" s="9">
        <f>IF(AND(H312&lt;&gt;"", H312&gt;0.001), K$11-C313, "")</f>
        <v>5282.5216311204822</v>
      </c>
      <c r="C313" s="10">
        <f>IF(AND(H312&lt;&gt;"", H312&gt;0.001), $K$12*H312, "")</f>
        <v>1462.4217768479812</v>
      </c>
      <c r="D313" s="10">
        <f>IF(AND(H312&lt;&gt;"", H312&gt;0.001), D312+C313, "")</f>
        <v>1266624.1770246373</v>
      </c>
      <c r="E313" s="10">
        <f t="shared" si="8"/>
        <v>0</v>
      </c>
      <c r="F313" s="10">
        <f t="shared" si="9"/>
        <v>0</v>
      </c>
      <c r="G313" s="9">
        <f>IF(AND(H312&lt;&gt;"", H312&gt;0.001), K$11, "")</f>
        <v>6744.9434079684634</v>
      </c>
      <c r="H313" s="10">
        <f>IF(AND(H312&lt;&gt;"", H312&gt;0.001), H312-B313, "")</f>
        <v>287201.83373847575</v>
      </c>
    </row>
    <row r="314" spans="1:8" x14ac:dyDescent="0.2">
      <c r="A314" s="11">
        <f>IF(AND(H313&lt;&gt;"", H313&gt;0.001),IF(MOD(12,K$7)=0, EDATE(A313,K$13), A313+365/K$7), "")</f>
        <v>55213</v>
      </c>
      <c r="B314" s="9">
        <f>IF(AND(H313&lt;&gt;"", H313&gt;0.001), K$11-C314, "")</f>
        <v>5308.9342392760846</v>
      </c>
      <c r="C314" s="10">
        <f>IF(AND(H313&lt;&gt;"", H313&gt;0.001), $K$12*H313, "")</f>
        <v>1436.0091686923788</v>
      </c>
      <c r="D314" s="10">
        <f>IF(AND(H313&lt;&gt;"", H313&gt;0.001), D313+C314, "")</f>
        <v>1268060.1861933297</v>
      </c>
      <c r="E314" s="10">
        <f t="shared" si="8"/>
        <v>0</v>
      </c>
      <c r="F314" s="10">
        <f t="shared" si="9"/>
        <v>0</v>
      </c>
      <c r="G314" s="9">
        <f>IF(AND(H313&lt;&gt;"", H313&gt;0.001), K$11, "")</f>
        <v>6744.9434079684634</v>
      </c>
      <c r="H314" s="10">
        <f>IF(AND(H313&lt;&gt;"", H313&gt;0.001), H313-B314, "")</f>
        <v>281892.89949919964</v>
      </c>
    </row>
    <row r="315" spans="1:8" x14ac:dyDescent="0.2">
      <c r="A315" s="11">
        <f>IF(AND(H314&lt;&gt;"", H314&gt;0.001),IF(MOD(12,K$7)=0, EDATE(A314,K$13), A314+365/K$7), "")</f>
        <v>55244</v>
      </c>
      <c r="B315" s="9">
        <f>IF(AND(H314&lt;&gt;"", H314&gt;0.001), K$11-C315, "")</f>
        <v>5335.478910472465</v>
      </c>
      <c r="C315" s="10">
        <f>IF(AND(H314&lt;&gt;"", H314&gt;0.001), $K$12*H314, "")</f>
        <v>1409.4644974959983</v>
      </c>
      <c r="D315" s="10">
        <f>IF(AND(H314&lt;&gt;"", H314&gt;0.001), D314+C315, "")</f>
        <v>1269469.6506908257</v>
      </c>
      <c r="E315" s="10">
        <f t="shared" si="8"/>
        <v>0</v>
      </c>
      <c r="F315" s="10">
        <f t="shared" si="9"/>
        <v>0</v>
      </c>
      <c r="G315" s="9">
        <f>IF(AND(H314&lt;&gt;"", H314&gt;0.001), K$11, "")</f>
        <v>6744.9434079684634</v>
      </c>
      <c r="H315" s="10">
        <f>IF(AND(H314&lt;&gt;"", H314&gt;0.001), H314-B315, "")</f>
        <v>276557.42058872717</v>
      </c>
    </row>
    <row r="316" spans="1:8" x14ac:dyDescent="0.2">
      <c r="A316" s="11">
        <f>IF(AND(H315&lt;&gt;"", H315&gt;0.001),IF(MOD(12,K$7)=0, EDATE(A315,K$13), A315+365/K$7), "")</f>
        <v>55274</v>
      </c>
      <c r="B316" s="9">
        <f>IF(AND(H315&lt;&gt;"", H315&gt;0.001), K$11-C316, "")</f>
        <v>5362.1563050248278</v>
      </c>
      <c r="C316" s="10">
        <f>IF(AND(H315&lt;&gt;"", H315&gt;0.001), $K$12*H315, "")</f>
        <v>1382.7871029436358</v>
      </c>
      <c r="D316" s="10">
        <f>IF(AND(H315&lt;&gt;"", H315&gt;0.001), D315+C316, "")</f>
        <v>1270852.4377937694</v>
      </c>
      <c r="E316" s="10">
        <f t="shared" si="8"/>
        <v>0</v>
      </c>
      <c r="F316" s="10">
        <f t="shared" si="9"/>
        <v>0</v>
      </c>
      <c r="G316" s="9">
        <f>IF(AND(H315&lt;&gt;"", H315&gt;0.001), K$11, "")</f>
        <v>6744.9434079684634</v>
      </c>
      <c r="H316" s="10">
        <f>IF(AND(H315&lt;&gt;"", H315&gt;0.001), H315-B316, "")</f>
        <v>271195.26428370236</v>
      </c>
    </row>
    <row r="317" spans="1:8" x14ac:dyDescent="0.2">
      <c r="A317" s="11">
        <f>IF(AND(H316&lt;&gt;"", H316&gt;0.001),IF(MOD(12,K$7)=0, EDATE(A316,K$13), A316+365/K$7), "")</f>
        <v>55305</v>
      </c>
      <c r="B317" s="9">
        <f>IF(AND(H316&lt;&gt;"", H316&gt;0.001), K$11-C317, "")</f>
        <v>5388.967086549952</v>
      </c>
      <c r="C317" s="10">
        <f>IF(AND(H316&lt;&gt;"", H316&gt;0.001), $K$12*H316, "")</f>
        <v>1355.9763214185118</v>
      </c>
      <c r="D317" s="10">
        <f>IF(AND(H316&lt;&gt;"", H316&gt;0.001), D316+C317, "")</f>
        <v>1272208.4141151879</v>
      </c>
      <c r="E317" s="10">
        <f t="shared" si="8"/>
        <v>0</v>
      </c>
      <c r="F317" s="10">
        <f t="shared" si="9"/>
        <v>0</v>
      </c>
      <c r="G317" s="9">
        <f>IF(AND(H316&lt;&gt;"", H316&gt;0.001), K$11, "")</f>
        <v>6744.9434079684634</v>
      </c>
      <c r="H317" s="10">
        <f>IF(AND(H316&lt;&gt;"", H316&gt;0.001), H316-B317, "")</f>
        <v>265806.29719715239</v>
      </c>
    </row>
    <row r="318" spans="1:8" x14ac:dyDescent="0.2">
      <c r="A318" s="11">
        <f>IF(AND(H317&lt;&gt;"", H317&gt;0.001),IF(MOD(12,K$7)=0, EDATE(A317,K$13), A317+365/K$7), "")</f>
        <v>55335</v>
      </c>
      <c r="B318" s="9">
        <f>IF(AND(H317&lt;&gt;"", H317&gt;0.001), K$11-C318, "")</f>
        <v>5415.9119219827016</v>
      </c>
      <c r="C318" s="10">
        <f>IF(AND(H317&lt;&gt;"", H317&gt;0.001), $K$12*H317, "")</f>
        <v>1329.0314859857619</v>
      </c>
      <c r="D318" s="10">
        <f>IF(AND(H317&lt;&gt;"", H317&gt;0.001), D317+C318, "")</f>
        <v>1273537.4456011737</v>
      </c>
      <c r="E318" s="10">
        <f t="shared" si="8"/>
        <v>0</v>
      </c>
      <c r="F318" s="10">
        <f t="shared" si="9"/>
        <v>0</v>
      </c>
      <c r="G318" s="9">
        <f>IF(AND(H317&lt;&gt;"", H317&gt;0.001), K$11, "")</f>
        <v>6744.9434079684634</v>
      </c>
      <c r="H318" s="10">
        <f>IF(AND(H317&lt;&gt;"", H317&gt;0.001), H317-B318, "")</f>
        <v>260390.38527516968</v>
      </c>
    </row>
    <row r="319" spans="1:8" x14ac:dyDescent="0.2">
      <c r="A319" s="11">
        <f>IF(AND(H318&lt;&gt;"", H318&gt;0.001),IF(MOD(12,K$7)=0, EDATE(A318,K$13), A318+365/K$7), "")</f>
        <v>55366</v>
      </c>
      <c r="B319" s="9">
        <f>IF(AND(H318&lt;&gt;"", H318&gt;0.001), K$11-C319, "")</f>
        <v>5442.9914815926149</v>
      </c>
      <c r="C319" s="10">
        <f>IF(AND(H318&lt;&gt;"", H318&gt;0.001), $K$12*H318, "")</f>
        <v>1301.9519263758484</v>
      </c>
      <c r="D319" s="10">
        <f>IF(AND(H318&lt;&gt;"", H318&gt;0.001), D318+C319, "")</f>
        <v>1274839.3975275494</v>
      </c>
      <c r="E319" s="10">
        <f t="shared" si="8"/>
        <v>0</v>
      </c>
      <c r="F319" s="10">
        <f t="shared" si="9"/>
        <v>0</v>
      </c>
      <c r="G319" s="9">
        <f>IF(AND(H318&lt;&gt;"", H318&gt;0.001), K$11, "")</f>
        <v>6744.9434079684634</v>
      </c>
      <c r="H319" s="10">
        <f>IF(AND(H318&lt;&gt;"", H318&gt;0.001), H318-B319, "")</f>
        <v>254947.39379357707</v>
      </c>
    </row>
    <row r="320" spans="1:8" x14ac:dyDescent="0.2">
      <c r="A320" s="11">
        <f>IF(AND(H319&lt;&gt;"", H319&gt;0.001),IF(MOD(12,K$7)=0, EDATE(A319,K$13), A319+365/K$7), "")</f>
        <v>55397</v>
      </c>
      <c r="B320" s="9">
        <f>IF(AND(H319&lt;&gt;"", H319&gt;0.001), K$11-C320, "")</f>
        <v>5470.206439000578</v>
      </c>
      <c r="C320" s="10">
        <f>IF(AND(H319&lt;&gt;"", H319&gt;0.001), $K$12*H319, "")</f>
        <v>1274.7369689678853</v>
      </c>
      <c r="D320" s="10">
        <f>IF(AND(H319&lt;&gt;"", H319&gt;0.001), D319+C320, "")</f>
        <v>1276114.1344965172</v>
      </c>
      <c r="E320" s="10">
        <f t="shared" si="8"/>
        <v>0</v>
      </c>
      <c r="F320" s="10">
        <f t="shared" si="9"/>
        <v>0</v>
      </c>
      <c r="G320" s="9">
        <f>IF(AND(H319&lt;&gt;"", H319&gt;0.001), K$11, "")</f>
        <v>6744.9434079684634</v>
      </c>
      <c r="H320" s="10">
        <f>IF(AND(H319&lt;&gt;"", H319&gt;0.001), H319-B320, "")</f>
        <v>249477.18735457648</v>
      </c>
    </row>
    <row r="321" spans="1:8" x14ac:dyDescent="0.2">
      <c r="A321" s="11">
        <f>IF(AND(H320&lt;&gt;"", H320&gt;0.001),IF(MOD(12,K$7)=0, EDATE(A320,K$13), A320+365/K$7), "")</f>
        <v>55427</v>
      </c>
      <c r="B321" s="9">
        <f>IF(AND(H320&lt;&gt;"", H320&gt;0.001), K$11-C321, "")</f>
        <v>5497.5574711955815</v>
      </c>
      <c r="C321" s="10">
        <f>IF(AND(H320&lt;&gt;"", H320&gt;0.001), $K$12*H320, "")</f>
        <v>1247.3859367728824</v>
      </c>
      <c r="D321" s="10">
        <f>IF(AND(H320&lt;&gt;"", H320&gt;0.001), D320+C321, "")</f>
        <v>1277361.5204332902</v>
      </c>
      <c r="E321" s="10">
        <f t="shared" si="8"/>
        <v>0</v>
      </c>
      <c r="F321" s="10">
        <f t="shared" si="9"/>
        <v>0</v>
      </c>
      <c r="G321" s="9">
        <f>IF(AND(H320&lt;&gt;"", H320&gt;0.001), K$11, "")</f>
        <v>6744.9434079684634</v>
      </c>
      <c r="H321" s="10">
        <f>IF(AND(H320&lt;&gt;"", H320&gt;0.001), H320-B321, "")</f>
        <v>243979.6298833809</v>
      </c>
    </row>
    <row r="322" spans="1:8" x14ac:dyDescent="0.2">
      <c r="A322" s="11">
        <f>IF(AND(H321&lt;&gt;"", H321&gt;0.001),IF(MOD(12,K$7)=0, EDATE(A321,K$13), A321+365/K$7), "")</f>
        <v>55458</v>
      </c>
      <c r="B322" s="9">
        <f>IF(AND(H321&lt;&gt;"", H321&gt;0.001), K$11-C322, "")</f>
        <v>5525.0452585515586</v>
      </c>
      <c r="C322" s="10">
        <f>IF(AND(H321&lt;&gt;"", H321&gt;0.001), $K$12*H321, "")</f>
        <v>1219.8981494169045</v>
      </c>
      <c r="D322" s="10">
        <f>IF(AND(H321&lt;&gt;"", H321&gt;0.001), D321+C322, "")</f>
        <v>1278581.4185827072</v>
      </c>
      <c r="E322" s="10">
        <f t="shared" si="8"/>
        <v>0</v>
      </c>
      <c r="F322" s="10">
        <f t="shared" si="9"/>
        <v>0</v>
      </c>
      <c r="G322" s="9">
        <f>IF(AND(H321&lt;&gt;"", H321&gt;0.001), K$11, "")</f>
        <v>6744.9434079684634</v>
      </c>
      <c r="H322" s="10">
        <f>IF(AND(H321&lt;&gt;"", H321&gt;0.001), H321-B322, "")</f>
        <v>238454.58462482935</v>
      </c>
    </row>
    <row r="323" spans="1:8" x14ac:dyDescent="0.2">
      <c r="A323" s="11">
        <f>IF(AND(H322&lt;&gt;"", H322&gt;0.001),IF(MOD(12,K$7)=0, EDATE(A322,K$13), A322+365/K$7), "")</f>
        <v>55488</v>
      </c>
      <c r="B323" s="9">
        <f>IF(AND(H322&lt;&gt;"", H322&gt;0.001), K$11-C323, "")</f>
        <v>5552.6704848443169</v>
      </c>
      <c r="C323" s="10">
        <f>IF(AND(H322&lt;&gt;"", H322&gt;0.001), $K$12*H322, "")</f>
        <v>1192.2729231241467</v>
      </c>
      <c r="D323" s="10">
        <f>IF(AND(H322&lt;&gt;"", H322&gt;0.001), D322+C323, "")</f>
        <v>1279773.6915058314</v>
      </c>
      <c r="E323" s="10">
        <f t="shared" si="8"/>
        <v>0</v>
      </c>
      <c r="F323" s="10">
        <f t="shared" si="9"/>
        <v>0</v>
      </c>
      <c r="G323" s="9">
        <f>IF(AND(H322&lt;&gt;"", H322&gt;0.001), K$11, "")</f>
        <v>6744.9434079684634</v>
      </c>
      <c r="H323" s="10">
        <f>IF(AND(H322&lt;&gt;"", H322&gt;0.001), H322-B323, "")</f>
        <v>232901.91413998505</v>
      </c>
    </row>
    <row r="324" spans="1:8" x14ac:dyDescent="0.2">
      <c r="A324" s="11">
        <f>IF(AND(H323&lt;&gt;"", H323&gt;0.001),IF(MOD(12,K$7)=0, EDATE(A323,K$13), A323+365/K$7), "")</f>
        <v>55519</v>
      </c>
      <c r="B324" s="9">
        <f>IF(AND(H323&lt;&gt;"", H323&gt;0.001), K$11-C324, "")</f>
        <v>5580.4338372685379</v>
      </c>
      <c r="C324" s="10">
        <f>IF(AND(H323&lt;&gt;"", H323&gt;0.001), $K$12*H323, "")</f>
        <v>1164.5095706999252</v>
      </c>
      <c r="D324" s="10">
        <f>IF(AND(H323&lt;&gt;"", H323&gt;0.001), D323+C324, "")</f>
        <v>1280938.2010765313</v>
      </c>
      <c r="E324" s="10">
        <f t="shared" ref="E324:E387" si="10">IF(AND(H323&lt;&gt;"", H323&gt;0.001), IF(H323&gt;0.8*K$3, K$8*K$11, 0), "")</f>
        <v>0</v>
      </c>
      <c r="F324" s="10">
        <f t="shared" ref="F324:F387" si="11">IF(AND(H323&lt;&gt;"", H323&gt;0.001), 0, "")</f>
        <v>0</v>
      </c>
      <c r="G324" s="9">
        <f>IF(AND(H323&lt;&gt;"", H323&gt;0.001), K$11, "")</f>
        <v>6744.9434079684634</v>
      </c>
      <c r="H324" s="10">
        <f>IF(AND(H323&lt;&gt;"", H323&gt;0.001), H323-B324, "")</f>
        <v>227321.48030271652</v>
      </c>
    </row>
    <row r="325" spans="1:8" x14ac:dyDescent="0.2">
      <c r="A325" s="11">
        <f>IF(AND(H324&lt;&gt;"", H324&gt;0.001),IF(MOD(12,K$7)=0, EDATE(A324,K$13), A324+365/K$7), "")</f>
        <v>55550</v>
      </c>
      <c r="B325" s="9">
        <f>IF(AND(H324&lt;&gt;"", H324&gt;0.001), K$11-C325, "")</f>
        <v>5608.3360064548806</v>
      </c>
      <c r="C325" s="10">
        <f>IF(AND(H324&lt;&gt;"", H324&gt;0.001), $K$12*H324, "")</f>
        <v>1136.6074015135825</v>
      </c>
      <c r="D325" s="10">
        <f>IF(AND(H324&lt;&gt;"", H324&gt;0.001), D324+C325, "")</f>
        <v>1282074.8084780448</v>
      </c>
      <c r="E325" s="10">
        <f t="shared" si="10"/>
        <v>0</v>
      </c>
      <c r="F325" s="10">
        <f t="shared" si="11"/>
        <v>0</v>
      </c>
      <c r="G325" s="9">
        <f>IF(AND(H324&lt;&gt;"", H324&gt;0.001), K$11, "")</f>
        <v>6744.9434079684634</v>
      </c>
      <c r="H325" s="10">
        <f>IF(AND(H324&lt;&gt;"", H324&gt;0.001), H324-B325, "")</f>
        <v>221713.14429626163</v>
      </c>
    </row>
    <row r="326" spans="1:8" x14ac:dyDescent="0.2">
      <c r="A326" s="11">
        <f>IF(AND(H325&lt;&gt;"", H325&gt;0.001),IF(MOD(12,K$7)=0, EDATE(A325,K$13), A325+365/K$7), "")</f>
        <v>55579</v>
      </c>
      <c r="B326" s="9">
        <f>IF(AND(H325&lt;&gt;"", H325&gt;0.001), K$11-C326, "")</f>
        <v>5636.3776864871552</v>
      </c>
      <c r="C326" s="10">
        <f>IF(AND(H325&lt;&gt;"", H325&gt;0.001), $K$12*H325, "")</f>
        <v>1108.5657214813082</v>
      </c>
      <c r="D326" s="10">
        <f>IF(AND(H325&lt;&gt;"", H325&gt;0.001), D325+C326, "")</f>
        <v>1283183.3741995262</v>
      </c>
      <c r="E326" s="10">
        <f t="shared" si="10"/>
        <v>0</v>
      </c>
      <c r="F326" s="10">
        <f t="shared" si="11"/>
        <v>0</v>
      </c>
      <c r="G326" s="9">
        <f>IF(AND(H325&lt;&gt;"", H325&gt;0.001), K$11, "")</f>
        <v>6744.9434079684634</v>
      </c>
      <c r="H326" s="10">
        <f>IF(AND(H325&lt;&gt;"", H325&gt;0.001), H325-B326, "")</f>
        <v>216076.76660977447</v>
      </c>
    </row>
    <row r="327" spans="1:8" x14ac:dyDescent="0.2">
      <c r="A327" s="11">
        <f>IF(AND(H326&lt;&gt;"", H326&gt;0.001),IF(MOD(12,K$7)=0, EDATE(A326,K$13), A326+365/K$7), "")</f>
        <v>55610</v>
      </c>
      <c r="B327" s="9">
        <f>IF(AND(H326&lt;&gt;"", H326&gt;0.001), K$11-C327, "")</f>
        <v>5664.5595749195909</v>
      </c>
      <c r="C327" s="10">
        <f>IF(AND(H326&lt;&gt;"", H326&gt;0.001), $K$12*H326, "")</f>
        <v>1080.3838330488722</v>
      </c>
      <c r="D327" s="10">
        <f>IF(AND(H326&lt;&gt;"", H326&gt;0.001), D326+C327, "")</f>
        <v>1284263.758032575</v>
      </c>
      <c r="E327" s="10">
        <f t="shared" si="10"/>
        <v>0</v>
      </c>
      <c r="F327" s="10">
        <f t="shared" si="11"/>
        <v>0</v>
      </c>
      <c r="G327" s="9">
        <f>IF(AND(H326&lt;&gt;"", H326&gt;0.001), K$11, "")</f>
        <v>6744.9434079684634</v>
      </c>
      <c r="H327" s="10">
        <f>IF(AND(H326&lt;&gt;"", H326&gt;0.001), H326-B327, "")</f>
        <v>210412.20703485489</v>
      </c>
    </row>
    <row r="328" spans="1:8" x14ac:dyDescent="0.2">
      <c r="A328" s="11">
        <f>IF(AND(H327&lt;&gt;"", H327&gt;0.001),IF(MOD(12,K$7)=0, EDATE(A327,K$13), A327+365/K$7), "")</f>
        <v>55640</v>
      </c>
      <c r="B328" s="9">
        <f>IF(AND(H327&lt;&gt;"", H327&gt;0.001), K$11-C328, "")</f>
        <v>5692.882372794189</v>
      </c>
      <c r="C328" s="10">
        <f>IF(AND(H327&lt;&gt;"", H327&gt;0.001), $K$12*H327, "")</f>
        <v>1052.0610351742744</v>
      </c>
      <c r="D328" s="10">
        <f>IF(AND(H327&lt;&gt;"", H327&gt;0.001), D327+C328, "")</f>
        <v>1285315.8190677492</v>
      </c>
      <c r="E328" s="10">
        <f t="shared" si="10"/>
        <v>0</v>
      </c>
      <c r="F328" s="10">
        <f t="shared" si="11"/>
        <v>0</v>
      </c>
      <c r="G328" s="9">
        <f>IF(AND(H327&lt;&gt;"", H327&gt;0.001), K$11, "")</f>
        <v>6744.9434079684634</v>
      </c>
      <c r="H328" s="10">
        <f>IF(AND(H327&lt;&gt;"", H327&gt;0.001), H327-B328, "")</f>
        <v>204719.32466206071</v>
      </c>
    </row>
    <row r="329" spans="1:8" x14ac:dyDescent="0.2">
      <c r="A329" s="11">
        <f>IF(AND(H328&lt;&gt;"", H328&gt;0.001),IF(MOD(12,K$7)=0, EDATE(A328,K$13), A328+365/K$7), "")</f>
        <v>55671</v>
      </c>
      <c r="B329" s="9">
        <f>IF(AND(H328&lt;&gt;"", H328&gt;0.001), K$11-C329, "")</f>
        <v>5721.3467846581598</v>
      </c>
      <c r="C329" s="10">
        <f>IF(AND(H328&lt;&gt;"", H328&gt;0.001), $K$12*H328, "")</f>
        <v>1023.5966233103036</v>
      </c>
      <c r="D329" s="10">
        <f>IF(AND(H328&lt;&gt;"", H328&gt;0.001), D328+C329, "")</f>
        <v>1286339.4156910595</v>
      </c>
      <c r="E329" s="10">
        <f t="shared" si="10"/>
        <v>0</v>
      </c>
      <c r="F329" s="10">
        <f t="shared" si="11"/>
        <v>0</v>
      </c>
      <c r="G329" s="9">
        <f>IF(AND(H328&lt;&gt;"", H328&gt;0.001), K$11, "")</f>
        <v>6744.9434079684634</v>
      </c>
      <c r="H329" s="10">
        <f>IF(AND(H328&lt;&gt;"", H328&gt;0.001), H328-B329, "")</f>
        <v>198997.97787740256</v>
      </c>
    </row>
    <row r="330" spans="1:8" x14ac:dyDescent="0.2">
      <c r="A330" s="11">
        <f>IF(AND(H329&lt;&gt;"", H329&gt;0.001),IF(MOD(12,K$7)=0, EDATE(A329,K$13), A329+365/K$7), "")</f>
        <v>55701</v>
      </c>
      <c r="B330" s="9">
        <f>IF(AND(H329&lt;&gt;"", H329&gt;0.001), K$11-C330, "")</f>
        <v>5749.9535185814502</v>
      </c>
      <c r="C330" s="10">
        <f>IF(AND(H329&lt;&gt;"", H329&gt;0.001), $K$12*H329, "")</f>
        <v>994.98988938701279</v>
      </c>
      <c r="D330" s="10">
        <f>IF(AND(H329&lt;&gt;"", H329&gt;0.001), D329+C330, "")</f>
        <v>1287334.4055804466</v>
      </c>
      <c r="E330" s="10">
        <f t="shared" si="10"/>
        <v>0</v>
      </c>
      <c r="F330" s="10">
        <f t="shared" si="11"/>
        <v>0</v>
      </c>
      <c r="G330" s="9">
        <f>IF(AND(H329&lt;&gt;"", H329&gt;0.001), K$11, "")</f>
        <v>6744.9434079684634</v>
      </c>
      <c r="H330" s="10">
        <f>IF(AND(H329&lt;&gt;"", H329&gt;0.001), H329-B330, "")</f>
        <v>193248.0243588211</v>
      </c>
    </row>
    <row r="331" spans="1:8" x14ac:dyDescent="0.2">
      <c r="A331" s="11">
        <f>IF(AND(H330&lt;&gt;"", H330&gt;0.001),IF(MOD(12,K$7)=0, EDATE(A330,K$13), A330+365/K$7), "")</f>
        <v>55732</v>
      </c>
      <c r="B331" s="9">
        <f>IF(AND(H330&lt;&gt;"", H330&gt;0.001), K$11-C331, "")</f>
        <v>5778.7032861743573</v>
      </c>
      <c r="C331" s="10">
        <f>IF(AND(H330&lt;&gt;"", H330&gt;0.001), $K$12*H330, "")</f>
        <v>966.24012179410556</v>
      </c>
      <c r="D331" s="10">
        <f>IF(AND(H330&lt;&gt;"", H330&gt;0.001), D330+C331, "")</f>
        <v>1288300.6457022408</v>
      </c>
      <c r="E331" s="10">
        <f t="shared" si="10"/>
        <v>0</v>
      </c>
      <c r="F331" s="10">
        <f t="shared" si="11"/>
        <v>0</v>
      </c>
      <c r="G331" s="9">
        <f>IF(AND(H330&lt;&gt;"", H330&gt;0.001), K$11, "")</f>
        <v>6744.9434079684634</v>
      </c>
      <c r="H331" s="10">
        <f>IF(AND(H330&lt;&gt;"", H330&gt;0.001), H330-B331, "")</f>
        <v>187469.32107264674</v>
      </c>
    </row>
    <row r="332" spans="1:8" x14ac:dyDescent="0.2">
      <c r="A332" s="11">
        <f>IF(AND(H331&lt;&gt;"", H331&gt;0.001),IF(MOD(12,K$7)=0, EDATE(A331,K$13), A331+365/K$7), "")</f>
        <v>55763</v>
      </c>
      <c r="B332" s="9">
        <f>IF(AND(H331&lt;&gt;"", H331&gt;0.001), K$11-C332, "")</f>
        <v>5807.5968026052296</v>
      </c>
      <c r="C332" s="10">
        <f>IF(AND(H331&lt;&gt;"", H331&gt;0.001), $K$12*H331, "")</f>
        <v>937.34660536323372</v>
      </c>
      <c r="D332" s="10">
        <f>IF(AND(H331&lt;&gt;"", H331&gt;0.001), D331+C332, "")</f>
        <v>1289237.9923076041</v>
      </c>
      <c r="E332" s="10">
        <f t="shared" si="10"/>
        <v>0</v>
      </c>
      <c r="F332" s="10">
        <f t="shared" si="11"/>
        <v>0</v>
      </c>
      <c r="G332" s="9">
        <f>IF(AND(H331&lt;&gt;"", H331&gt;0.001), K$11, "")</f>
        <v>6744.9434079684634</v>
      </c>
      <c r="H332" s="10">
        <f>IF(AND(H331&lt;&gt;"", H331&gt;0.001), H331-B332, "")</f>
        <v>181661.72427004151</v>
      </c>
    </row>
    <row r="333" spans="1:8" x14ac:dyDescent="0.2">
      <c r="A333" s="11">
        <f>IF(AND(H332&lt;&gt;"", H332&gt;0.001),IF(MOD(12,K$7)=0, EDATE(A332,K$13), A332+365/K$7), "")</f>
        <v>55793</v>
      </c>
      <c r="B333" s="9">
        <f>IF(AND(H332&lt;&gt;"", H332&gt;0.001), K$11-C333, "")</f>
        <v>5836.6347866182559</v>
      </c>
      <c r="C333" s="10">
        <f>IF(AND(H332&lt;&gt;"", H332&gt;0.001), $K$12*H332, "")</f>
        <v>908.30862135020755</v>
      </c>
      <c r="D333" s="10">
        <f>IF(AND(H332&lt;&gt;"", H332&gt;0.001), D332+C333, "")</f>
        <v>1290146.3009289543</v>
      </c>
      <c r="E333" s="10">
        <f t="shared" si="10"/>
        <v>0</v>
      </c>
      <c r="F333" s="10">
        <f t="shared" si="11"/>
        <v>0</v>
      </c>
      <c r="G333" s="9">
        <f>IF(AND(H332&lt;&gt;"", H332&gt;0.001), K$11, "")</f>
        <v>6744.9434079684634</v>
      </c>
      <c r="H333" s="10">
        <f>IF(AND(H332&lt;&gt;"", H332&gt;0.001), H332-B333, "")</f>
        <v>175825.08948342325</v>
      </c>
    </row>
    <row r="334" spans="1:8" x14ac:dyDescent="0.2">
      <c r="A334" s="11">
        <f>IF(AND(H333&lt;&gt;"", H333&gt;0.001),IF(MOD(12,K$7)=0, EDATE(A333,K$13), A333+365/K$7), "")</f>
        <v>55824</v>
      </c>
      <c r="B334" s="9">
        <f>IF(AND(H333&lt;&gt;"", H333&gt;0.001), K$11-C334, "")</f>
        <v>5865.8179605513469</v>
      </c>
      <c r="C334" s="10">
        <f>IF(AND(H333&lt;&gt;"", H333&gt;0.001), $K$12*H333, "")</f>
        <v>879.12544741711622</v>
      </c>
      <c r="D334" s="10">
        <f>IF(AND(H333&lt;&gt;"", H333&gt;0.001), D333+C334, "")</f>
        <v>1291025.4263763714</v>
      </c>
      <c r="E334" s="10">
        <f t="shared" si="10"/>
        <v>0</v>
      </c>
      <c r="F334" s="10">
        <f t="shared" si="11"/>
        <v>0</v>
      </c>
      <c r="G334" s="9">
        <f>IF(AND(H333&lt;&gt;"", H333&gt;0.001), K$11, "")</f>
        <v>6744.9434079684634</v>
      </c>
      <c r="H334" s="10">
        <f>IF(AND(H333&lt;&gt;"", H333&gt;0.001), H333-B334, "")</f>
        <v>169959.27152287189</v>
      </c>
    </row>
    <row r="335" spans="1:8" x14ac:dyDescent="0.2">
      <c r="A335" s="11">
        <f>IF(AND(H334&lt;&gt;"", H334&gt;0.001),IF(MOD(12,K$7)=0, EDATE(A334,K$13), A334+365/K$7), "")</f>
        <v>55854</v>
      </c>
      <c r="B335" s="9">
        <f>IF(AND(H334&lt;&gt;"", H334&gt;0.001), K$11-C335, "")</f>
        <v>5895.1470503541041</v>
      </c>
      <c r="C335" s="10">
        <f>IF(AND(H334&lt;&gt;"", H334&gt;0.001), $K$12*H334, "")</f>
        <v>849.79635761435941</v>
      </c>
      <c r="D335" s="10">
        <f>IF(AND(H334&lt;&gt;"", H334&gt;0.001), D334+C335, "")</f>
        <v>1291875.2227339859</v>
      </c>
      <c r="E335" s="10">
        <f t="shared" si="10"/>
        <v>0</v>
      </c>
      <c r="F335" s="10">
        <f t="shared" si="11"/>
        <v>0</v>
      </c>
      <c r="G335" s="9">
        <f>IF(AND(H334&lt;&gt;"", H334&gt;0.001), K$11, "")</f>
        <v>6744.9434079684634</v>
      </c>
      <c r="H335" s="10">
        <f>IF(AND(H334&lt;&gt;"", H334&gt;0.001), H334-B335, "")</f>
        <v>164064.12447251778</v>
      </c>
    </row>
    <row r="336" spans="1:8" x14ac:dyDescent="0.2">
      <c r="A336" s="11">
        <f>IF(AND(H335&lt;&gt;"", H335&gt;0.001),IF(MOD(12,K$7)=0, EDATE(A335,K$13), A335+365/K$7), "")</f>
        <v>55885</v>
      </c>
      <c r="B336" s="9">
        <f>IF(AND(H335&lt;&gt;"", H335&gt;0.001), K$11-C336, "")</f>
        <v>5924.622785605874</v>
      </c>
      <c r="C336" s="10">
        <f>IF(AND(H335&lt;&gt;"", H335&gt;0.001), $K$12*H335, "")</f>
        <v>820.32062236258889</v>
      </c>
      <c r="D336" s="10">
        <f>IF(AND(H335&lt;&gt;"", H335&gt;0.001), D335+C336, "")</f>
        <v>1292695.5433563485</v>
      </c>
      <c r="E336" s="10">
        <f t="shared" si="10"/>
        <v>0</v>
      </c>
      <c r="F336" s="10">
        <f t="shared" si="11"/>
        <v>0</v>
      </c>
      <c r="G336" s="9">
        <f>IF(AND(H335&lt;&gt;"", H335&gt;0.001), K$11, "")</f>
        <v>6744.9434079684634</v>
      </c>
      <c r="H336" s="10">
        <f>IF(AND(H335&lt;&gt;"", H335&gt;0.001), H335-B336, "")</f>
        <v>158139.50168691191</v>
      </c>
    </row>
    <row r="337" spans="1:8" x14ac:dyDescent="0.2">
      <c r="A337" s="11">
        <f>IF(AND(H336&lt;&gt;"", H336&gt;0.001),IF(MOD(12,K$7)=0, EDATE(A336,K$13), A336+365/K$7), "")</f>
        <v>55916</v>
      </c>
      <c r="B337" s="9">
        <f>IF(AND(H336&lt;&gt;"", H336&gt;0.001), K$11-C337, "")</f>
        <v>5954.2458995339039</v>
      </c>
      <c r="C337" s="10">
        <f>IF(AND(H336&lt;&gt;"", H336&gt;0.001), $K$12*H336, "")</f>
        <v>790.69750843455961</v>
      </c>
      <c r="D337" s="10">
        <f>IF(AND(H336&lt;&gt;"", H336&gt;0.001), D336+C337, "")</f>
        <v>1293486.2408647831</v>
      </c>
      <c r="E337" s="10">
        <f t="shared" si="10"/>
        <v>0</v>
      </c>
      <c r="F337" s="10">
        <f t="shared" si="11"/>
        <v>0</v>
      </c>
      <c r="G337" s="9">
        <f>IF(AND(H336&lt;&gt;"", H336&gt;0.001), K$11, "")</f>
        <v>6744.9434079684634</v>
      </c>
      <c r="H337" s="10">
        <f>IF(AND(H336&lt;&gt;"", H336&gt;0.001), H336-B337, "")</f>
        <v>152185.255787378</v>
      </c>
    </row>
    <row r="338" spans="1:8" x14ac:dyDescent="0.2">
      <c r="A338" s="11">
        <f>IF(AND(H337&lt;&gt;"", H337&gt;0.001),IF(MOD(12,K$7)=0, EDATE(A337,K$13), A337+365/K$7), "")</f>
        <v>55944</v>
      </c>
      <c r="B338" s="9">
        <f>IF(AND(H337&lt;&gt;"", H337&gt;0.001), K$11-C338, "")</f>
        <v>5984.0171290315729</v>
      </c>
      <c r="C338" s="10">
        <f>IF(AND(H337&lt;&gt;"", H337&gt;0.001), $K$12*H337, "")</f>
        <v>760.92627893689007</v>
      </c>
      <c r="D338" s="10">
        <f>IF(AND(H337&lt;&gt;"", H337&gt;0.001), D337+C338, "")</f>
        <v>1294247.16714372</v>
      </c>
      <c r="E338" s="10">
        <f t="shared" si="10"/>
        <v>0</v>
      </c>
      <c r="F338" s="10">
        <f t="shared" si="11"/>
        <v>0</v>
      </c>
      <c r="G338" s="9">
        <f>IF(AND(H337&lt;&gt;"", H337&gt;0.001), K$11, "")</f>
        <v>6744.9434079684634</v>
      </c>
      <c r="H338" s="10">
        <f>IF(AND(H337&lt;&gt;"", H337&gt;0.001), H337-B338, "")</f>
        <v>146201.23865834644</v>
      </c>
    </row>
    <row r="339" spans="1:8" x14ac:dyDescent="0.2">
      <c r="A339" s="11">
        <f>IF(AND(H338&lt;&gt;"", H338&gt;0.001),IF(MOD(12,K$7)=0, EDATE(A338,K$13), A338+365/K$7), "")</f>
        <v>55975</v>
      </c>
      <c r="B339" s="9">
        <f>IF(AND(H338&lt;&gt;"", H338&gt;0.001), K$11-C339, "")</f>
        <v>6013.9372146767309</v>
      </c>
      <c r="C339" s="10">
        <f>IF(AND(H338&lt;&gt;"", H338&gt;0.001), $K$12*H338, "")</f>
        <v>731.00619329173219</v>
      </c>
      <c r="D339" s="10">
        <f>IF(AND(H338&lt;&gt;"", H338&gt;0.001), D338+C339, "")</f>
        <v>1294978.1733370116</v>
      </c>
      <c r="E339" s="10">
        <f t="shared" si="10"/>
        <v>0</v>
      </c>
      <c r="F339" s="10">
        <f t="shared" si="11"/>
        <v>0</v>
      </c>
      <c r="G339" s="9">
        <f>IF(AND(H338&lt;&gt;"", H338&gt;0.001), K$11, "")</f>
        <v>6744.9434079684634</v>
      </c>
      <c r="H339" s="10">
        <f>IF(AND(H338&lt;&gt;"", H338&gt;0.001), H338-B339, "")</f>
        <v>140187.30144366971</v>
      </c>
    </row>
    <row r="340" spans="1:8" x14ac:dyDescent="0.2">
      <c r="A340" s="11">
        <f>IF(AND(H339&lt;&gt;"", H339&gt;0.001),IF(MOD(12,K$7)=0, EDATE(A339,K$13), A339+365/K$7), "")</f>
        <v>56005</v>
      </c>
      <c r="B340" s="9">
        <f>IF(AND(H339&lt;&gt;"", H339&gt;0.001), K$11-C340, "")</f>
        <v>6044.0069007501152</v>
      </c>
      <c r="C340" s="10">
        <f>IF(AND(H339&lt;&gt;"", H339&gt;0.001), $K$12*H339, "")</f>
        <v>700.93650721834854</v>
      </c>
      <c r="D340" s="10">
        <f>IF(AND(H339&lt;&gt;"", H339&gt;0.001), D339+C340, "")</f>
        <v>1295679.1098442299</v>
      </c>
      <c r="E340" s="10">
        <f t="shared" si="10"/>
        <v>0</v>
      </c>
      <c r="F340" s="10">
        <f t="shared" si="11"/>
        <v>0</v>
      </c>
      <c r="G340" s="9">
        <f>IF(AND(H339&lt;&gt;"", H339&gt;0.001), K$11, "")</f>
        <v>6744.9434079684634</v>
      </c>
      <c r="H340" s="10">
        <f>IF(AND(H339&lt;&gt;"", H339&gt;0.001), H339-B340, "")</f>
        <v>134143.29454291961</v>
      </c>
    </row>
    <row r="341" spans="1:8" x14ac:dyDescent="0.2">
      <c r="A341" s="11">
        <f>IF(AND(H340&lt;&gt;"", H340&gt;0.001),IF(MOD(12,K$7)=0, EDATE(A340,K$13), A340+365/K$7), "")</f>
        <v>56036</v>
      </c>
      <c r="B341" s="9">
        <f>IF(AND(H340&lt;&gt;"", H340&gt;0.001), K$11-C341, "")</f>
        <v>6074.2269352538651</v>
      </c>
      <c r="C341" s="10">
        <f>IF(AND(H340&lt;&gt;"", H340&gt;0.001), $K$12*H340, "")</f>
        <v>670.71647271459813</v>
      </c>
      <c r="D341" s="10">
        <f>IF(AND(H340&lt;&gt;"", H340&gt;0.001), D340+C341, "")</f>
        <v>1296349.8263169446</v>
      </c>
      <c r="E341" s="10">
        <f t="shared" si="10"/>
        <v>0</v>
      </c>
      <c r="F341" s="10">
        <f t="shared" si="11"/>
        <v>0</v>
      </c>
      <c r="G341" s="9">
        <f>IF(AND(H340&lt;&gt;"", H340&gt;0.001), K$11, "")</f>
        <v>6744.9434079684634</v>
      </c>
      <c r="H341" s="10">
        <f>IF(AND(H340&lt;&gt;"", H340&gt;0.001), H340-B341, "")</f>
        <v>128069.06760766574</v>
      </c>
    </row>
    <row r="342" spans="1:8" x14ac:dyDescent="0.2">
      <c r="A342" s="11">
        <f>IF(AND(H341&lt;&gt;"", H341&gt;0.001),IF(MOD(12,K$7)=0, EDATE(A341,K$13), A341+365/K$7), "")</f>
        <v>56066</v>
      </c>
      <c r="B342" s="9">
        <f>IF(AND(H341&lt;&gt;"", H341&gt;0.001), K$11-C342, "")</f>
        <v>6104.5980699301344</v>
      </c>
      <c r="C342" s="10">
        <f>IF(AND(H341&lt;&gt;"", H341&gt;0.001), $K$12*H341, "")</f>
        <v>640.34533803832869</v>
      </c>
      <c r="D342" s="10">
        <f>IF(AND(H341&lt;&gt;"", H341&gt;0.001), D341+C342, "")</f>
        <v>1296990.171654983</v>
      </c>
      <c r="E342" s="10">
        <f t="shared" si="10"/>
        <v>0</v>
      </c>
      <c r="F342" s="10">
        <f t="shared" si="11"/>
        <v>0</v>
      </c>
      <c r="G342" s="9">
        <f>IF(AND(H341&lt;&gt;"", H341&gt;0.001), K$11, "")</f>
        <v>6744.9434079684634</v>
      </c>
      <c r="H342" s="10">
        <f>IF(AND(H341&lt;&gt;"", H341&gt;0.001), H341-B342, "")</f>
        <v>121964.46953773561</v>
      </c>
    </row>
    <row r="343" spans="1:8" x14ac:dyDescent="0.2">
      <c r="A343" s="11">
        <f>IF(AND(H342&lt;&gt;"", H342&gt;0.001),IF(MOD(12,K$7)=0, EDATE(A342,K$13), A342+365/K$7), "")</f>
        <v>56097</v>
      </c>
      <c r="B343" s="9">
        <f>IF(AND(H342&lt;&gt;"", H342&gt;0.001), K$11-C343, "")</f>
        <v>6135.1210602797855</v>
      </c>
      <c r="C343" s="10">
        <f>IF(AND(H342&lt;&gt;"", H342&gt;0.001), $K$12*H342, "")</f>
        <v>609.82234768867806</v>
      </c>
      <c r="D343" s="10">
        <f>IF(AND(H342&lt;&gt;"", H342&gt;0.001), D342+C343, "")</f>
        <v>1297599.9940026717</v>
      </c>
      <c r="E343" s="10">
        <f t="shared" si="10"/>
        <v>0</v>
      </c>
      <c r="F343" s="10">
        <f t="shared" si="11"/>
        <v>0</v>
      </c>
      <c r="G343" s="9">
        <f>IF(AND(H342&lt;&gt;"", H342&gt;0.001), K$11, "")</f>
        <v>6744.9434079684634</v>
      </c>
      <c r="H343" s="10">
        <f>IF(AND(H342&lt;&gt;"", H342&gt;0.001), H342-B343, "")</f>
        <v>115829.34847745583</v>
      </c>
    </row>
    <row r="344" spans="1:8" x14ac:dyDescent="0.2">
      <c r="A344" s="11">
        <f>IF(AND(H343&lt;&gt;"", H343&gt;0.001),IF(MOD(12,K$7)=0, EDATE(A343,K$13), A343+365/K$7), "")</f>
        <v>56128</v>
      </c>
      <c r="B344" s="9">
        <f>IF(AND(H343&lt;&gt;"", H343&gt;0.001), K$11-C344, "")</f>
        <v>6165.7966655811842</v>
      </c>
      <c r="C344" s="10">
        <f>IF(AND(H343&lt;&gt;"", H343&gt;0.001), $K$12*H343, "")</f>
        <v>579.14674238727912</v>
      </c>
      <c r="D344" s="10">
        <f>IF(AND(H343&lt;&gt;"", H343&gt;0.001), D343+C344, "")</f>
        <v>1298179.1407450589</v>
      </c>
      <c r="E344" s="10">
        <f t="shared" si="10"/>
        <v>0</v>
      </c>
      <c r="F344" s="10">
        <f t="shared" si="11"/>
        <v>0</v>
      </c>
      <c r="G344" s="9">
        <f>IF(AND(H343&lt;&gt;"", H343&gt;0.001), K$11, "")</f>
        <v>6744.9434079684634</v>
      </c>
      <c r="H344" s="10">
        <f>IF(AND(H343&lt;&gt;"", H343&gt;0.001), H343-B344, "")</f>
        <v>109663.55181187464</v>
      </c>
    </row>
    <row r="345" spans="1:8" x14ac:dyDescent="0.2">
      <c r="A345" s="11">
        <f>IF(AND(H344&lt;&gt;"", H344&gt;0.001),IF(MOD(12,K$7)=0, EDATE(A344,K$13), A344+365/K$7), "")</f>
        <v>56158</v>
      </c>
      <c r="B345" s="9">
        <f>IF(AND(H344&lt;&gt;"", H344&gt;0.001), K$11-C345, "")</f>
        <v>6196.6256489090902</v>
      </c>
      <c r="C345" s="10">
        <f>IF(AND(H344&lt;&gt;"", H344&gt;0.001), $K$12*H344, "")</f>
        <v>548.3177590593732</v>
      </c>
      <c r="D345" s="10">
        <f>IF(AND(H344&lt;&gt;"", H344&gt;0.001), D344+C345, "")</f>
        <v>1298727.4585041183</v>
      </c>
      <c r="E345" s="10">
        <f t="shared" si="10"/>
        <v>0</v>
      </c>
      <c r="F345" s="10">
        <f t="shared" si="11"/>
        <v>0</v>
      </c>
      <c r="G345" s="9">
        <f>IF(AND(H344&lt;&gt;"", H344&gt;0.001), K$11, "")</f>
        <v>6744.9434079684634</v>
      </c>
      <c r="H345" s="10">
        <f>IF(AND(H344&lt;&gt;"", H344&gt;0.001), H344-B345, "")</f>
        <v>103466.92616296555</v>
      </c>
    </row>
    <row r="346" spans="1:8" x14ac:dyDescent="0.2">
      <c r="A346" s="11">
        <f>IF(AND(H345&lt;&gt;"", H345&gt;0.001),IF(MOD(12,K$7)=0, EDATE(A345,K$13), A345+365/K$7), "")</f>
        <v>56189</v>
      </c>
      <c r="B346" s="9">
        <f>IF(AND(H345&lt;&gt;"", H345&gt;0.001), K$11-C346, "")</f>
        <v>6227.6087771536359</v>
      </c>
      <c r="C346" s="10">
        <f>IF(AND(H345&lt;&gt;"", H345&gt;0.001), $K$12*H345, "")</f>
        <v>517.33463081482773</v>
      </c>
      <c r="D346" s="10">
        <f>IF(AND(H345&lt;&gt;"", H345&gt;0.001), D345+C346, "")</f>
        <v>1299244.7931349331</v>
      </c>
      <c r="E346" s="10">
        <f t="shared" si="10"/>
        <v>0</v>
      </c>
      <c r="F346" s="10">
        <f t="shared" si="11"/>
        <v>0</v>
      </c>
      <c r="G346" s="9">
        <f>IF(AND(H345&lt;&gt;"", H345&gt;0.001), K$11, "")</f>
        <v>6744.9434079684634</v>
      </c>
      <c r="H346" s="10">
        <f>IF(AND(H345&lt;&gt;"", H345&gt;0.001), H345-B346, "")</f>
        <v>97239.317385811912</v>
      </c>
    </row>
    <row r="347" spans="1:8" x14ac:dyDescent="0.2">
      <c r="A347" s="11">
        <f>IF(AND(H346&lt;&gt;"", H346&gt;0.001),IF(MOD(12,K$7)=0, EDATE(A346,K$13), A346+365/K$7), "")</f>
        <v>56219</v>
      </c>
      <c r="B347" s="9">
        <f>IF(AND(H346&lt;&gt;"", H346&gt;0.001), K$11-C347, "")</f>
        <v>6258.7468210394036</v>
      </c>
      <c r="C347" s="10">
        <f>IF(AND(H346&lt;&gt;"", H346&gt;0.001), $K$12*H346, "")</f>
        <v>486.19658692905955</v>
      </c>
      <c r="D347" s="10">
        <f>IF(AND(H346&lt;&gt;"", H346&gt;0.001), D346+C347, "")</f>
        <v>1299730.9897218621</v>
      </c>
      <c r="E347" s="10">
        <f t="shared" si="10"/>
        <v>0</v>
      </c>
      <c r="F347" s="10">
        <f t="shared" si="11"/>
        <v>0</v>
      </c>
      <c r="G347" s="9">
        <f>IF(AND(H346&lt;&gt;"", H346&gt;0.001), K$11, "")</f>
        <v>6744.9434079684634</v>
      </c>
      <c r="H347" s="10">
        <f>IF(AND(H346&lt;&gt;"", H346&gt;0.001), H346-B347, "")</f>
        <v>90980.570564772512</v>
      </c>
    </row>
    <row r="348" spans="1:8" x14ac:dyDescent="0.2">
      <c r="A348" s="11">
        <f>IF(AND(H347&lt;&gt;"", H347&gt;0.001),IF(MOD(12,K$7)=0, EDATE(A347,K$13), A347+365/K$7), "")</f>
        <v>56250</v>
      </c>
      <c r="B348" s="9">
        <f>IF(AND(H347&lt;&gt;"", H347&gt;0.001), K$11-C348, "")</f>
        <v>6290.0405551446011</v>
      </c>
      <c r="C348" s="10">
        <f>IF(AND(H347&lt;&gt;"", H347&gt;0.001), $K$12*H347, "")</f>
        <v>454.90285282386259</v>
      </c>
      <c r="D348" s="10">
        <f>IF(AND(H347&lt;&gt;"", H347&gt;0.001), D347+C348, "")</f>
        <v>1300185.8925746861</v>
      </c>
      <c r="E348" s="10">
        <f t="shared" si="10"/>
        <v>0</v>
      </c>
      <c r="F348" s="10">
        <f t="shared" si="11"/>
        <v>0</v>
      </c>
      <c r="G348" s="9">
        <f>IF(AND(H347&lt;&gt;"", H347&gt;0.001), K$11, "")</f>
        <v>6744.9434079684634</v>
      </c>
      <c r="H348" s="10">
        <f>IF(AND(H347&lt;&gt;"", H347&gt;0.001), H347-B348, "")</f>
        <v>84690.53000962791</v>
      </c>
    </row>
    <row r="349" spans="1:8" x14ac:dyDescent="0.2">
      <c r="A349" s="11">
        <f>IF(AND(H348&lt;&gt;"", H348&gt;0.001),IF(MOD(12,K$7)=0, EDATE(A348,K$13), A348+365/K$7), "")</f>
        <v>56281</v>
      </c>
      <c r="B349" s="9">
        <f>IF(AND(H348&lt;&gt;"", H348&gt;0.001), K$11-C349, "")</f>
        <v>6321.4907579203236</v>
      </c>
      <c r="C349" s="10">
        <f>IF(AND(H348&lt;&gt;"", H348&gt;0.001), $K$12*H348, "")</f>
        <v>423.45265004813956</v>
      </c>
      <c r="D349" s="10">
        <f>IF(AND(H348&lt;&gt;"", H348&gt;0.001), D348+C349, "")</f>
        <v>1300609.3452247342</v>
      </c>
      <c r="E349" s="10">
        <f t="shared" si="10"/>
        <v>0</v>
      </c>
      <c r="F349" s="10">
        <f t="shared" si="11"/>
        <v>0</v>
      </c>
      <c r="G349" s="9">
        <f>IF(AND(H348&lt;&gt;"", H348&gt;0.001), K$11, "")</f>
        <v>6744.9434079684634</v>
      </c>
      <c r="H349" s="10">
        <f>IF(AND(H348&lt;&gt;"", H348&gt;0.001), H348-B349, "")</f>
        <v>78369.039251707582</v>
      </c>
    </row>
    <row r="350" spans="1:8" x14ac:dyDescent="0.2">
      <c r="A350" s="11">
        <f>IF(AND(H349&lt;&gt;"", H349&gt;0.001),IF(MOD(12,K$7)=0, EDATE(A349,K$13), A349+365/K$7), "")</f>
        <v>56309</v>
      </c>
      <c r="B350" s="9">
        <f>IF(AND(H349&lt;&gt;"", H349&gt;0.001), K$11-C350, "")</f>
        <v>6353.0982117099256</v>
      </c>
      <c r="C350" s="10">
        <f>IF(AND(H349&lt;&gt;"", H349&gt;0.001), $K$12*H349, "")</f>
        <v>391.8451962585379</v>
      </c>
      <c r="D350" s="10">
        <f>IF(AND(H349&lt;&gt;"", H349&gt;0.001), D349+C350, "")</f>
        <v>1301001.1904209927</v>
      </c>
      <c r="E350" s="10">
        <f t="shared" si="10"/>
        <v>0</v>
      </c>
      <c r="F350" s="10">
        <f t="shared" si="11"/>
        <v>0</v>
      </c>
      <c r="G350" s="9">
        <f>IF(AND(H349&lt;&gt;"", H349&gt;0.001), K$11, "")</f>
        <v>6744.9434079684634</v>
      </c>
      <c r="H350" s="10">
        <f>IF(AND(H349&lt;&gt;"", H349&gt;0.001), H349-B350, "")</f>
        <v>72015.941039997662</v>
      </c>
    </row>
    <row r="351" spans="1:8" x14ac:dyDescent="0.2">
      <c r="A351" s="11">
        <f>IF(AND(H350&lt;&gt;"", H350&gt;0.001),IF(MOD(12,K$7)=0, EDATE(A350,K$13), A350+365/K$7), "")</f>
        <v>56340</v>
      </c>
      <c r="B351" s="9">
        <f>IF(AND(H350&lt;&gt;"", H350&gt;0.001), K$11-C351, "")</f>
        <v>6384.8637027684754</v>
      </c>
      <c r="C351" s="10">
        <f>IF(AND(H350&lt;&gt;"", H350&gt;0.001), $K$12*H350, "")</f>
        <v>360.07970519998833</v>
      </c>
      <c r="D351" s="10">
        <f>IF(AND(H350&lt;&gt;"", H350&gt;0.001), D350+C351, "")</f>
        <v>1301361.2701261926</v>
      </c>
      <c r="E351" s="10">
        <f t="shared" si="10"/>
        <v>0</v>
      </c>
      <c r="F351" s="10">
        <f t="shared" si="11"/>
        <v>0</v>
      </c>
      <c r="G351" s="9">
        <f>IF(AND(H350&lt;&gt;"", H350&gt;0.001), K$11, "")</f>
        <v>6744.9434079684634</v>
      </c>
      <c r="H351" s="10">
        <f>IF(AND(H350&lt;&gt;"", H350&gt;0.001), H350-B351, "")</f>
        <v>65631.077337229188</v>
      </c>
    </row>
    <row r="352" spans="1:8" x14ac:dyDescent="0.2">
      <c r="A352" s="11">
        <f>IF(AND(H351&lt;&gt;"", H351&gt;0.001),IF(MOD(12,K$7)=0, EDATE(A351,K$13), A351+365/K$7), "")</f>
        <v>56370</v>
      </c>
      <c r="B352" s="9">
        <f>IF(AND(H351&lt;&gt;"", H351&gt;0.001), K$11-C352, "")</f>
        <v>6416.7880212823175</v>
      </c>
      <c r="C352" s="10">
        <f>IF(AND(H351&lt;&gt;"", H351&gt;0.001), $K$12*H351, "")</f>
        <v>328.15538668614596</v>
      </c>
      <c r="D352" s="10">
        <f>IF(AND(H351&lt;&gt;"", H351&gt;0.001), D351+C352, "")</f>
        <v>1301689.4255128787</v>
      </c>
      <c r="E352" s="10">
        <f t="shared" si="10"/>
        <v>0</v>
      </c>
      <c r="F352" s="10">
        <f t="shared" si="11"/>
        <v>0</v>
      </c>
      <c r="G352" s="9">
        <f>IF(AND(H351&lt;&gt;"", H351&gt;0.001), K$11, "")</f>
        <v>6744.9434079684634</v>
      </c>
      <c r="H352" s="10">
        <f>IF(AND(H351&lt;&gt;"", H351&gt;0.001), H351-B352, "")</f>
        <v>59214.289315946873</v>
      </c>
    </row>
    <row r="353" spans="1:8" x14ac:dyDescent="0.2">
      <c r="A353" s="11">
        <f>IF(AND(H352&lt;&gt;"", H352&gt;0.001),IF(MOD(12,K$7)=0, EDATE(A352,K$13), A352+365/K$7), "")</f>
        <v>56401</v>
      </c>
      <c r="B353" s="9">
        <f>IF(AND(H352&lt;&gt;"", H352&gt;0.001), K$11-C353, "")</f>
        <v>6448.8719613887288</v>
      </c>
      <c r="C353" s="10">
        <f>IF(AND(H352&lt;&gt;"", H352&gt;0.001), $K$12*H352, "")</f>
        <v>296.07144657973436</v>
      </c>
      <c r="D353" s="10">
        <f>IF(AND(H352&lt;&gt;"", H352&gt;0.001), D352+C353, "")</f>
        <v>1301985.4969594583</v>
      </c>
      <c r="E353" s="10">
        <f t="shared" si="10"/>
        <v>0</v>
      </c>
      <c r="F353" s="10">
        <f t="shared" si="11"/>
        <v>0</v>
      </c>
      <c r="G353" s="9">
        <f>IF(AND(H352&lt;&gt;"", H352&gt;0.001), K$11, "")</f>
        <v>6744.9434079684634</v>
      </c>
      <c r="H353" s="10">
        <f>IF(AND(H352&lt;&gt;"", H352&gt;0.001), H352-B353, "")</f>
        <v>52765.417354558143</v>
      </c>
    </row>
    <row r="354" spans="1:8" x14ac:dyDescent="0.2">
      <c r="A354" s="11">
        <f>IF(AND(H353&lt;&gt;"", H353&gt;0.001),IF(MOD(12,K$7)=0, EDATE(A353,K$13), A353+365/K$7), "")</f>
        <v>56431</v>
      </c>
      <c r="B354" s="9">
        <f>IF(AND(H353&lt;&gt;"", H353&gt;0.001), K$11-C354, "")</f>
        <v>6481.1163211956728</v>
      </c>
      <c r="C354" s="10">
        <f>IF(AND(H353&lt;&gt;"", H353&gt;0.001), $K$12*H353, "")</f>
        <v>263.82708677279072</v>
      </c>
      <c r="D354" s="10">
        <f>IF(AND(H353&lt;&gt;"", H353&gt;0.001), D353+C354, "")</f>
        <v>1302249.3240462311</v>
      </c>
      <c r="E354" s="10">
        <f t="shared" si="10"/>
        <v>0</v>
      </c>
      <c r="F354" s="10">
        <f t="shared" si="11"/>
        <v>0</v>
      </c>
      <c r="G354" s="9">
        <f>IF(AND(H353&lt;&gt;"", H353&gt;0.001), K$11, "")</f>
        <v>6744.9434079684634</v>
      </c>
      <c r="H354" s="10">
        <f>IF(AND(H353&lt;&gt;"", H353&gt;0.001), H353-B354, "")</f>
        <v>46284.30103336247</v>
      </c>
    </row>
    <row r="355" spans="1:8" x14ac:dyDescent="0.2">
      <c r="A355" s="11">
        <f>IF(AND(H354&lt;&gt;"", H354&gt;0.001),IF(MOD(12,K$7)=0, EDATE(A354,K$13), A354+365/K$7), "")</f>
        <v>56462</v>
      </c>
      <c r="B355" s="9">
        <f>IF(AND(H354&lt;&gt;"", H354&gt;0.001), K$11-C355, "")</f>
        <v>6513.5219028016509</v>
      </c>
      <c r="C355" s="10">
        <f>IF(AND(H354&lt;&gt;"", H354&gt;0.001), $K$12*H354, "")</f>
        <v>231.42150516681235</v>
      </c>
      <c r="D355" s="10">
        <f>IF(AND(H354&lt;&gt;"", H354&gt;0.001), D354+C355, "")</f>
        <v>1302480.745551398</v>
      </c>
      <c r="E355" s="10">
        <f t="shared" si="10"/>
        <v>0</v>
      </c>
      <c r="F355" s="10">
        <f t="shared" si="11"/>
        <v>0</v>
      </c>
      <c r="G355" s="9">
        <f>IF(AND(H354&lt;&gt;"", H354&gt;0.001), K$11, "")</f>
        <v>6744.9434079684634</v>
      </c>
      <c r="H355" s="10">
        <f>IF(AND(H354&lt;&gt;"", H354&gt;0.001), H354-B355, "")</f>
        <v>39770.779130560819</v>
      </c>
    </row>
    <row r="356" spans="1:8" x14ac:dyDescent="0.2">
      <c r="A356" s="11">
        <f>IF(AND(H355&lt;&gt;"", H355&gt;0.001),IF(MOD(12,K$7)=0, EDATE(A355,K$13), A355+365/K$7), "")</f>
        <v>56493</v>
      </c>
      <c r="B356" s="9">
        <f>IF(AND(H355&lt;&gt;"", H355&gt;0.001), K$11-C356, "")</f>
        <v>6546.0895123156588</v>
      </c>
      <c r="C356" s="10">
        <f>IF(AND(H355&lt;&gt;"", H355&gt;0.001), $K$12*H355, "")</f>
        <v>198.85389565280411</v>
      </c>
      <c r="D356" s="10">
        <f>IF(AND(H355&lt;&gt;"", H355&gt;0.001), D355+C356, "")</f>
        <v>1302679.5994470508</v>
      </c>
      <c r="E356" s="10">
        <f t="shared" si="10"/>
        <v>0</v>
      </c>
      <c r="F356" s="10">
        <f t="shared" si="11"/>
        <v>0</v>
      </c>
      <c r="G356" s="9">
        <f>IF(AND(H355&lt;&gt;"", H355&gt;0.001), K$11, "")</f>
        <v>6744.9434079684634</v>
      </c>
      <c r="H356" s="10">
        <f>IF(AND(H355&lt;&gt;"", H355&gt;0.001), H355-B356, "")</f>
        <v>33224.68961824516</v>
      </c>
    </row>
    <row r="357" spans="1:8" x14ac:dyDescent="0.2">
      <c r="A357" s="11">
        <f>IF(AND(H356&lt;&gt;"", H356&gt;0.001),IF(MOD(12,K$7)=0, EDATE(A356,K$13), A356+365/K$7), "")</f>
        <v>56523</v>
      </c>
      <c r="B357" s="9">
        <f>IF(AND(H356&lt;&gt;"", H356&gt;0.001), K$11-C357, "")</f>
        <v>6578.8199598772371</v>
      </c>
      <c r="C357" s="10">
        <f>IF(AND(H356&lt;&gt;"", H356&gt;0.001), $K$12*H356, "")</f>
        <v>166.12344809122581</v>
      </c>
      <c r="D357" s="10">
        <f>IF(AND(H356&lt;&gt;"", H356&gt;0.001), D356+C357, "")</f>
        <v>1302845.7228951422</v>
      </c>
      <c r="E357" s="10">
        <f t="shared" si="10"/>
        <v>0</v>
      </c>
      <c r="F357" s="10">
        <f t="shared" si="11"/>
        <v>0</v>
      </c>
      <c r="G357" s="9">
        <f>IF(AND(H356&lt;&gt;"", H356&gt;0.001), K$11, "")</f>
        <v>6744.9434079684634</v>
      </c>
      <c r="H357" s="10">
        <f>IF(AND(H356&lt;&gt;"", H356&gt;0.001), H356-B357, "")</f>
        <v>26645.869658367923</v>
      </c>
    </row>
    <row r="358" spans="1:8" x14ac:dyDescent="0.2">
      <c r="A358" s="11">
        <f>IF(AND(H357&lt;&gt;"", H357&gt;0.001),IF(MOD(12,K$7)=0, EDATE(A357,K$13), A357+365/K$7), "")</f>
        <v>56554</v>
      </c>
      <c r="B358" s="9">
        <f>IF(AND(H357&lt;&gt;"", H357&gt;0.001), K$11-C358, "")</f>
        <v>6611.7140596766239</v>
      </c>
      <c r="C358" s="10">
        <f>IF(AND(H357&lt;&gt;"", H357&gt;0.001), $K$12*H357, "")</f>
        <v>133.22934829183961</v>
      </c>
      <c r="D358" s="10">
        <f>IF(AND(H357&lt;&gt;"", H357&gt;0.001), D357+C358, "")</f>
        <v>1302978.952243434</v>
      </c>
      <c r="E358" s="10">
        <f t="shared" si="10"/>
        <v>0</v>
      </c>
      <c r="F358" s="10">
        <f t="shared" si="11"/>
        <v>0</v>
      </c>
      <c r="G358" s="9">
        <f>IF(AND(H357&lt;&gt;"", H357&gt;0.001), K$11, "")</f>
        <v>6744.9434079684634</v>
      </c>
      <c r="H358" s="10">
        <f>IF(AND(H357&lt;&gt;"", H357&gt;0.001), H357-B358, "")</f>
        <v>20034.155598691301</v>
      </c>
    </row>
    <row r="359" spans="1:8" x14ac:dyDescent="0.2">
      <c r="A359" s="11">
        <f>IF(AND(H358&lt;&gt;"", H358&gt;0.001),IF(MOD(12,K$7)=0, EDATE(A358,K$13), A358+365/K$7), "")</f>
        <v>56584</v>
      </c>
      <c r="B359" s="9">
        <f>IF(AND(H358&lt;&gt;"", H358&gt;0.001), K$11-C359, "")</f>
        <v>6644.7726299750066</v>
      </c>
      <c r="C359" s="10">
        <f>IF(AND(H358&lt;&gt;"", H358&gt;0.001), $K$12*H358, "")</f>
        <v>100.17077799345651</v>
      </c>
      <c r="D359" s="10">
        <f>IF(AND(H358&lt;&gt;"", H358&gt;0.001), D358+C359, "")</f>
        <v>1303079.1230214275</v>
      </c>
      <c r="E359" s="10">
        <f t="shared" si="10"/>
        <v>0</v>
      </c>
      <c r="F359" s="10">
        <f t="shared" si="11"/>
        <v>0</v>
      </c>
      <c r="G359" s="9">
        <f>IF(AND(H358&lt;&gt;"", H358&gt;0.001), K$11, "")</f>
        <v>6744.9434079684634</v>
      </c>
      <c r="H359" s="10">
        <f>IF(AND(H358&lt;&gt;"", H358&gt;0.001), H358-B359, "")</f>
        <v>13389.382968716294</v>
      </c>
    </row>
    <row r="360" spans="1:8" x14ac:dyDescent="0.2">
      <c r="A360" s="11">
        <f>IF(AND(H359&lt;&gt;"", H359&gt;0.001),IF(MOD(12,K$7)=0, EDATE(A359,K$13), A359+365/K$7), "")</f>
        <v>56615</v>
      </c>
      <c r="B360" s="9">
        <f>IF(AND(H359&lt;&gt;"", H359&gt;0.001), K$11-C360, "")</f>
        <v>6677.9964931248815</v>
      </c>
      <c r="C360" s="10">
        <f>IF(AND(H359&lt;&gt;"", H359&gt;0.001), $K$12*H359, "")</f>
        <v>66.946914843581467</v>
      </c>
      <c r="D360" s="10">
        <f>IF(AND(H359&lt;&gt;"", H359&gt;0.001), D359+C360, "")</f>
        <v>1303146.0699362711</v>
      </c>
      <c r="E360" s="10">
        <f t="shared" si="10"/>
        <v>0</v>
      </c>
      <c r="F360" s="10">
        <f t="shared" si="11"/>
        <v>0</v>
      </c>
      <c r="G360" s="9">
        <f>IF(AND(H359&lt;&gt;"", H359&gt;0.001), K$11, "")</f>
        <v>6744.9434079684634</v>
      </c>
      <c r="H360" s="10">
        <f>IF(AND(H359&lt;&gt;"", H359&gt;0.001), H359-B360, "")</f>
        <v>6711.3864755914128</v>
      </c>
    </row>
    <row r="361" spans="1:8" x14ac:dyDescent="0.2">
      <c r="A361" s="11">
        <f>IF(AND(H360&lt;&gt;"", H360&gt;0.001),IF(MOD(12,K$7)=0, EDATE(A360,K$13), A360+365/K$7), "")</f>
        <v>56646</v>
      </c>
      <c r="B361" s="9">
        <f>IF(AND(H360&lt;&gt;"", H360&gt;0.001), K$11-C361, "")</f>
        <v>6711.3864755905061</v>
      </c>
      <c r="C361" s="10">
        <f>IF(AND(H360&lt;&gt;"", H360&gt;0.001), $K$12*H360, "")</f>
        <v>33.556932377957068</v>
      </c>
      <c r="D361" s="10">
        <f>IF(AND(H360&lt;&gt;"", H360&gt;0.001), D360+C361, "")</f>
        <v>1303179.6268686489</v>
      </c>
      <c r="E361" s="10">
        <f t="shared" si="10"/>
        <v>0</v>
      </c>
      <c r="F361" s="10">
        <f t="shared" si="11"/>
        <v>0</v>
      </c>
      <c r="G361" s="9">
        <f>IF(AND(H360&lt;&gt;"", H360&gt;0.001), K$11, "")</f>
        <v>6744.9434079684634</v>
      </c>
      <c r="H361" s="10">
        <f>IF(AND(H360&lt;&gt;"", H360&gt;0.001), H360-B361, "")</f>
        <v>9.0676621766760945E-10</v>
      </c>
    </row>
    <row r="362" spans="1:8" x14ac:dyDescent="0.2">
      <c r="A362" s="11" t="str">
        <f>IF(AND(H361&lt;&gt;"", H361&gt;0.001),IF(MOD(12,K$7)=0, EDATE(A361,K$13), A361+365/K$7), "")</f>
        <v/>
      </c>
      <c r="B362" s="9" t="str">
        <f>IF(AND(H361&lt;&gt;"", H361&gt;0.001), K$11-C362, "")</f>
        <v/>
      </c>
      <c r="C362" s="10" t="str">
        <f>IF(AND(H361&lt;&gt;"", H361&gt;0.001), $K$12*H361, "")</f>
        <v/>
      </c>
      <c r="D362" s="10" t="str">
        <f>IF(AND(H361&lt;&gt;"", H361&gt;0.001), D361+C362, "")</f>
        <v/>
      </c>
      <c r="E362" s="10" t="str">
        <f t="shared" si="10"/>
        <v/>
      </c>
      <c r="F362" s="10" t="str">
        <f t="shared" si="11"/>
        <v/>
      </c>
      <c r="G362" s="9" t="str">
        <f>IF(AND(H361&lt;&gt;"", H361&gt;0.001), K$11, "")</f>
        <v/>
      </c>
      <c r="H362" s="10" t="str">
        <f>IF(AND(H361&lt;&gt;"", H361&gt;0.001), H361-B362, "")</f>
        <v/>
      </c>
    </row>
    <row r="363" spans="1:8" x14ac:dyDescent="0.2">
      <c r="A363" s="11" t="str">
        <f>IF(AND(H362&lt;&gt;"", H362&gt;0.001),IF(MOD(12,K$7)=0, EDATE(A362,K$13), A362+365/K$7), "")</f>
        <v/>
      </c>
      <c r="B363" s="9" t="str">
        <f>IF(AND(H362&lt;&gt;"", H362&gt;0.001), K$11-C363, "")</f>
        <v/>
      </c>
      <c r="C363" s="10" t="str">
        <f>IF(AND(H362&lt;&gt;"", H362&gt;0.001), $K$12*H362, "")</f>
        <v/>
      </c>
      <c r="D363" s="10" t="str">
        <f>IF(AND(H362&lt;&gt;"", H362&gt;0.001), D362+C363, "")</f>
        <v/>
      </c>
      <c r="E363" s="10" t="str">
        <f t="shared" si="10"/>
        <v/>
      </c>
      <c r="F363" s="10" t="str">
        <f t="shared" si="11"/>
        <v/>
      </c>
      <c r="G363" s="9" t="str">
        <f>IF(AND(H362&lt;&gt;"", H362&gt;0.001), K$11, "")</f>
        <v/>
      </c>
      <c r="H363" s="10" t="str">
        <f>IF(AND(H362&lt;&gt;"", H362&gt;0.001), H362-B363, "")</f>
        <v/>
      </c>
    </row>
    <row r="364" spans="1:8" x14ac:dyDescent="0.2">
      <c r="A364" s="11" t="str">
        <f>IF(AND(H363&lt;&gt;"", H363&gt;0.001),IF(MOD(12,K$7)=0, EDATE(A363,K$13), A363+365/K$7), "")</f>
        <v/>
      </c>
      <c r="B364" s="9" t="str">
        <f>IF(AND(H363&lt;&gt;"", H363&gt;0.001), K$11-C364, "")</f>
        <v/>
      </c>
      <c r="C364" s="10" t="str">
        <f>IF(AND(H363&lt;&gt;"", H363&gt;0.001), $K$12*H363, "")</f>
        <v/>
      </c>
      <c r="D364" s="10" t="str">
        <f>IF(AND(H363&lt;&gt;"", H363&gt;0.001), D363+C364, "")</f>
        <v/>
      </c>
      <c r="E364" s="10" t="str">
        <f t="shared" si="10"/>
        <v/>
      </c>
      <c r="F364" s="10" t="str">
        <f t="shared" si="11"/>
        <v/>
      </c>
      <c r="G364" s="9" t="str">
        <f>IF(AND(H363&lt;&gt;"", H363&gt;0.001), K$11, "")</f>
        <v/>
      </c>
      <c r="H364" s="10" t="str">
        <f>IF(AND(H363&lt;&gt;"", H363&gt;0.001), H363-B364, "")</f>
        <v/>
      </c>
    </row>
    <row r="365" spans="1:8" x14ac:dyDescent="0.2">
      <c r="A365" s="11" t="str">
        <f>IF(AND(H364&lt;&gt;"", H364&gt;0.001),IF(MOD(12,K$7)=0, EDATE(A364,K$13), A364+365/K$7), "")</f>
        <v/>
      </c>
      <c r="B365" s="9" t="str">
        <f>IF(AND(H364&lt;&gt;"", H364&gt;0.001), K$11-C365, "")</f>
        <v/>
      </c>
      <c r="C365" s="10" t="str">
        <f>IF(AND(H364&lt;&gt;"", H364&gt;0.001), $K$12*H364, "")</f>
        <v/>
      </c>
      <c r="D365" s="10" t="str">
        <f>IF(AND(H364&lt;&gt;"", H364&gt;0.001), D364+C365, "")</f>
        <v/>
      </c>
      <c r="E365" s="10" t="str">
        <f t="shared" si="10"/>
        <v/>
      </c>
      <c r="F365" s="10" t="str">
        <f t="shared" si="11"/>
        <v/>
      </c>
      <c r="G365" s="9" t="str">
        <f>IF(AND(H364&lt;&gt;"", H364&gt;0.001), K$11, "")</f>
        <v/>
      </c>
      <c r="H365" s="10" t="str">
        <f>IF(AND(H364&lt;&gt;"", H364&gt;0.001), H364-B365, "")</f>
        <v/>
      </c>
    </row>
    <row r="366" spans="1:8" x14ac:dyDescent="0.2">
      <c r="A366" s="11" t="str">
        <f>IF(AND(H365&lt;&gt;"", H365&gt;0.001),IF(MOD(12,K$7)=0, EDATE(A365,K$13), A365+365/K$7), "")</f>
        <v/>
      </c>
      <c r="B366" s="9" t="str">
        <f>IF(AND(H365&lt;&gt;"", H365&gt;0.001), K$11-C366, "")</f>
        <v/>
      </c>
      <c r="C366" s="10" t="str">
        <f>IF(AND(H365&lt;&gt;"", H365&gt;0.001), $K$12*H365, "")</f>
        <v/>
      </c>
      <c r="D366" s="10" t="str">
        <f>IF(AND(H365&lt;&gt;"", H365&gt;0.001), D365+C366, "")</f>
        <v/>
      </c>
      <c r="E366" s="10" t="str">
        <f t="shared" si="10"/>
        <v/>
      </c>
      <c r="F366" s="10" t="str">
        <f t="shared" si="11"/>
        <v/>
      </c>
      <c r="G366" s="9" t="str">
        <f>IF(AND(H365&lt;&gt;"", H365&gt;0.001), K$11, "")</f>
        <v/>
      </c>
      <c r="H366" s="10" t="str">
        <f>IF(AND(H365&lt;&gt;"", H365&gt;0.001), H365-B366, "")</f>
        <v/>
      </c>
    </row>
    <row r="367" spans="1:8" x14ac:dyDescent="0.2">
      <c r="A367" s="11" t="str">
        <f>IF(AND(H366&lt;&gt;"", H366&gt;0.001),IF(MOD(12,K$7)=0, EDATE(A366,K$13), A366+365/K$7), "")</f>
        <v/>
      </c>
      <c r="B367" s="9" t="str">
        <f>IF(AND(H366&lt;&gt;"", H366&gt;0.001), K$11-C367, "")</f>
        <v/>
      </c>
      <c r="C367" s="10" t="str">
        <f>IF(AND(H366&lt;&gt;"", H366&gt;0.001), $K$12*H366, "")</f>
        <v/>
      </c>
      <c r="D367" s="10" t="str">
        <f>IF(AND(H366&lt;&gt;"", H366&gt;0.001), D366+C367, "")</f>
        <v/>
      </c>
      <c r="E367" s="10" t="str">
        <f t="shared" si="10"/>
        <v/>
      </c>
      <c r="F367" s="10" t="str">
        <f t="shared" si="11"/>
        <v/>
      </c>
      <c r="G367" s="9" t="str">
        <f>IF(AND(H366&lt;&gt;"", H366&gt;0.001), K$11, "")</f>
        <v/>
      </c>
      <c r="H367" s="10" t="str">
        <f>IF(AND(H366&lt;&gt;"", H366&gt;0.001), H366-B367, "")</f>
        <v/>
      </c>
    </row>
    <row r="368" spans="1:8" x14ac:dyDescent="0.2">
      <c r="A368" s="11" t="str">
        <f>IF(AND(H367&lt;&gt;"", H367&gt;0.001),IF(MOD(12,K$7)=0, EDATE(A367,K$13), A367+365/K$7), "")</f>
        <v/>
      </c>
      <c r="B368" s="9" t="str">
        <f>IF(AND(H367&lt;&gt;"", H367&gt;0.001), K$11-C368, "")</f>
        <v/>
      </c>
      <c r="C368" s="10" t="str">
        <f>IF(AND(H367&lt;&gt;"", H367&gt;0.001), $K$12*H367, "")</f>
        <v/>
      </c>
      <c r="D368" s="10" t="str">
        <f>IF(AND(H367&lt;&gt;"", H367&gt;0.001), D367+C368, "")</f>
        <v/>
      </c>
      <c r="E368" s="10" t="str">
        <f t="shared" si="10"/>
        <v/>
      </c>
      <c r="F368" s="10" t="str">
        <f t="shared" si="11"/>
        <v/>
      </c>
      <c r="G368" s="9" t="str">
        <f>IF(AND(H367&lt;&gt;"", H367&gt;0.001), K$11, "")</f>
        <v/>
      </c>
      <c r="H368" s="10" t="str">
        <f>IF(AND(H367&lt;&gt;"", H367&gt;0.001), H367-B368, "")</f>
        <v/>
      </c>
    </row>
    <row r="369" spans="1:8" x14ac:dyDescent="0.2">
      <c r="A369" s="11" t="str">
        <f>IF(AND(H368&lt;&gt;"", H368&gt;0.001),IF(MOD(12,K$7)=0, EDATE(A368,K$13), A368+365/K$7), "")</f>
        <v/>
      </c>
      <c r="B369" s="9" t="str">
        <f>IF(AND(H368&lt;&gt;"", H368&gt;0.001), K$11-C369, "")</f>
        <v/>
      </c>
      <c r="C369" s="10" t="str">
        <f>IF(AND(H368&lt;&gt;"", H368&gt;0.001), $K$12*H368, "")</f>
        <v/>
      </c>
      <c r="D369" s="10" t="str">
        <f>IF(AND(H368&lt;&gt;"", H368&gt;0.001), D368+C369, "")</f>
        <v/>
      </c>
      <c r="E369" s="10" t="str">
        <f t="shared" si="10"/>
        <v/>
      </c>
      <c r="F369" s="10" t="str">
        <f t="shared" si="11"/>
        <v/>
      </c>
      <c r="G369" s="9" t="str">
        <f>IF(AND(H368&lt;&gt;"", H368&gt;0.001), K$11, "")</f>
        <v/>
      </c>
      <c r="H369" s="10" t="str">
        <f>IF(AND(H368&lt;&gt;"", H368&gt;0.001), H368-B369, "")</f>
        <v/>
      </c>
    </row>
    <row r="370" spans="1:8" x14ac:dyDescent="0.2">
      <c r="A370" s="11" t="str">
        <f>IF(AND(H369&lt;&gt;"", H369&gt;0.001),IF(MOD(12,K$7)=0, EDATE(A369,K$13), A369+365/K$7), "")</f>
        <v/>
      </c>
      <c r="B370" s="9" t="str">
        <f>IF(AND(H369&lt;&gt;"", H369&gt;0.001), K$11-C370, "")</f>
        <v/>
      </c>
      <c r="C370" s="10" t="str">
        <f>IF(AND(H369&lt;&gt;"", H369&gt;0.001), $K$12*H369, "")</f>
        <v/>
      </c>
      <c r="D370" s="10" t="str">
        <f>IF(AND(H369&lt;&gt;"", H369&gt;0.001), D369+C370, "")</f>
        <v/>
      </c>
      <c r="E370" s="10" t="str">
        <f t="shared" si="10"/>
        <v/>
      </c>
      <c r="F370" s="10" t="str">
        <f t="shared" si="11"/>
        <v/>
      </c>
      <c r="G370" s="9" t="str">
        <f>IF(AND(H369&lt;&gt;"", H369&gt;0.001), K$11, "")</f>
        <v/>
      </c>
      <c r="H370" s="10" t="str">
        <f>IF(AND(H369&lt;&gt;"", H369&gt;0.001), H369-B370, "")</f>
        <v/>
      </c>
    </row>
    <row r="371" spans="1:8" x14ac:dyDescent="0.2">
      <c r="A371" s="11" t="str">
        <f>IF(AND(H370&lt;&gt;"", H370&gt;0.001),IF(MOD(12,K$7)=0, EDATE(A370,K$13), A370+365/K$7), "")</f>
        <v/>
      </c>
      <c r="B371" s="9" t="str">
        <f>IF(AND(H370&lt;&gt;"", H370&gt;0.001), K$11-C371, "")</f>
        <v/>
      </c>
      <c r="C371" s="10" t="str">
        <f>IF(AND(H370&lt;&gt;"", H370&gt;0.001), $K$12*H370, "")</f>
        <v/>
      </c>
      <c r="D371" s="10" t="str">
        <f>IF(AND(H370&lt;&gt;"", H370&gt;0.001), D370+C371, "")</f>
        <v/>
      </c>
      <c r="E371" s="10" t="str">
        <f t="shared" si="10"/>
        <v/>
      </c>
      <c r="F371" s="10" t="str">
        <f t="shared" si="11"/>
        <v/>
      </c>
      <c r="G371" s="9" t="str">
        <f>IF(AND(H370&lt;&gt;"", H370&gt;0.001), K$11, "")</f>
        <v/>
      </c>
      <c r="H371" s="10" t="str">
        <f>IF(AND(H370&lt;&gt;"", H370&gt;0.001), H370-B371, "")</f>
        <v/>
      </c>
    </row>
    <row r="372" spans="1:8" x14ac:dyDescent="0.2">
      <c r="A372" s="11" t="str">
        <f>IF(AND(H371&lt;&gt;"", H371&gt;0.001),IF(MOD(12,K$7)=0, EDATE(A371,K$13), A371+365/K$7), "")</f>
        <v/>
      </c>
      <c r="B372" s="9" t="str">
        <f>IF(AND(H371&lt;&gt;"", H371&gt;0.001), K$11-C372, "")</f>
        <v/>
      </c>
      <c r="C372" s="10" t="str">
        <f>IF(AND(H371&lt;&gt;"", H371&gt;0.001), $K$12*H371, "")</f>
        <v/>
      </c>
      <c r="D372" s="10" t="str">
        <f>IF(AND(H371&lt;&gt;"", H371&gt;0.001), D371+C372, "")</f>
        <v/>
      </c>
      <c r="E372" s="10" t="str">
        <f t="shared" si="10"/>
        <v/>
      </c>
      <c r="F372" s="10" t="str">
        <f t="shared" si="11"/>
        <v/>
      </c>
      <c r="G372" s="9" t="str">
        <f>IF(AND(H371&lt;&gt;"", H371&gt;0.001), K$11, "")</f>
        <v/>
      </c>
      <c r="H372" s="10" t="str">
        <f>IF(AND(H371&lt;&gt;"", H371&gt;0.001), H371-B372, "")</f>
        <v/>
      </c>
    </row>
    <row r="373" spans="1:8" x14ac:dyDescent="0.2">
      <c r="A373" s="11" t="str">
        <f>IF(AND(H372&lt;&gt;"", H372&gt;0.001),IF(MOD(12,K$7)=0, EDATE(A372,K$13), A372+365/K$7), "")</f>
        <v/>
      </c>
      <c r="B373" s="9" t="str">
        <f>IF(AND(H372&lt;&gt;"", H372&gt;0.001), K$11-C373, "")</f>
        <v/>
      </c>
      <c r="C373" s="10" t="str">
        <f>IF(AND(H372&lt;&gt;"", H372&gt;0.001), $K$12*H372, "")</f>
        <v/>
      </c>
      <c r="D373" s="10" t="str">
        <f>IF(AND(H372&lt;&gt;"", H372&gt;0.001), D372+C373, "")</f>
        <v/>
      </c>
      <c r="E373" s="10" t="str">
        <f t="shared" si="10"/>
        <v/>
      </c>
      <c r="F373" s="10" t="str">
        <f t="shared" si="11"/>
        <v/>
      </c>
      <c r="G373" s="9" t="str">
        <f>IF(AND(H372&lt;&gt;"", H372&gt;0.001), K$11, "")</f>
        <v/>
      </c>
      <c r="H373" s="10" t="str">
        <f>IF(AND(H372&lt;&gt;"", H372&gt;0.001), H372-B373, "")</f>
        <v/>
      </c>
    </row>
    <row r="374" spans="1:8" x14ac:dyDescent="0.2">
      <c r="A374" s="11" t="str">
        <f>IF(AND(H373&lt;&gt;"", H373&gt;0.001),IF(MOD(12,K$7)=0, EDATE(A373,K$13), A373+365/K$7), "")</f>
        <v/>
      </c>
      <c r="B374" s="9" t="str">
        <f>IF(AND(H373&lt;&gt;"", H373&gt;0.001), K$11-C374, "")</f>
        <v/>
      </c>
      <c r="C374" s="10" t="str">
        <f>IF(AND(H373&lt;&gt;"", H373&gt;0.001), $K$12*H373, "")</f>
        <v/>
      </c>
      <c r="D374" s="10" t="str">
        <f>IF(AND(H373&lt;&gt;"", H373&gt;0.001), D373+C374, "")</f>
        <v/>
      </c>
      <c r="E374" s="10" t="str">
        <f t="shared" si="10"/>
        <v/>
      </c>
      <c r="F374" s="10" t="str">
        <f t="shared" si="11"/>
        <v/>
      </c>
      <c r="G374" s="9" t="str">
        <f>IF(AND(H373&lt;&gt;"", H373&gt;0.001), K$11, "")</f>
        <v/>
      </c>
      <c r="H374" s="10" t="str">
        <f>IF(AND(H373&lt;&gt;"", H373&gt;0.001), H373-B374, "")</f>
        <v/>
      </c>
    </row>
    <row r="375" spans="1:8" x14ac:dyDescent="0.2">
      <c r="A375" s="11" t="str">
        <f>IF(AND(H374&lt;&gt;"", H374&gt;0.001),IF(MOD(12,K$7)=0, EDATE(A374,K$13), A374+365/K$7), "")</f>
        <v/>
      </c>
      <c r="B375" s="9" t="str">
        <f>IF(AND(H374&lt;&gt;"", H374&gt;0.001), K$11-C375, "")</f>
        <v/>
      </c>
      <c r="C375" s="10" t="str">
        <f>IF(AND(H374&lt;&gt;"", H374&gt;0.001), $K$12*H374, "")</f>
        <v/>
      </c>
      <c r="D375" s="10" t="str">
        <f>IF(AND(H374&lt;&gt;"", H374&gt;0.001), D374+C375, "")</f>
        <v/>
      </c>
      <c r="E375" s="10" t="str">
        <f t="shared" si="10"/>
        <v/>
      </c>
      <c r="F375" s="10" t="str">
        <f t="shared" si="11"/>
        <v/>
      </c>
      <c r="G375" s="9" t="str">
        <f>IF(AND(H374&lt;&gt;"", H374&gt;0.001), K$11, "")</f>
        <v/>
      </c>
      <c r="H375" s="10" t="str">
        <f>IF(AND(H374&lt;&gt;"", H374&gt;0.001), H374-B375, "")</f>
        <v/>
      </c>
    </row>
    <row r="376" spans="1:8" x14ac:dyDescent="0.2">
      <c r="A376" s="11" t="str">
        <f>IF(AND(H375&lt;&gt;"", H375&gt;0.001),IF(MOD(12,K$7)=0, EDATE(A375,K$13), A375+365/K$7), "")</f>
        <v/>
      </c>
      <c r="B376" s="9" t="str">
        <f>IF(AND(H375&lt;&gt;"", H375&gt;0.001), K$11-C376, "")</f>
        <v/>
      </c>
      <c r="C376" s="10" t="str">
        <f>IF(AND(H375&lt;&gt;"", H375&gt;0.001), $K$12*H375, "")</f>
        <v/>
      </c>
      <c r="D376" s="10" t="str">
        <f>IF(AND(H375&lt;&gt;"", H375&gt;0.001), D375+C376, "")</f>
        <v/>
      </c>
      <c r="E376" s="10" t="str">
        <f t="shared" si="10"/>
        <v/>
      </c>
      <c r="F376" s="10" t="str">
        <f t="shared" si="11"/>
        <v/>
      </c>
      <c r="G376" s="9" t="str">
        <f>IF(AND(H375&lt;&gt;"", H375&gt;0.001), K$11, "")</f>
        <v/>
      </c>
      <c r="H376" s="10" t="str">
        <f>IF(AND(H375&lt;&gt;"", H375&gt;0.001), H375-B376, "")</f>
        <v/>
      </c>
    </row>
    <row r="377" spans="1:8" x14ac:dyDescent="0.2">
      <c r="A377" s="11" t="str">
        <f>IF(AND(H376&lt;&gt;"", H376&gt;0.001),IF(MOD(12,K$7)=0, EDATE(A376,K$13), A376+365/K$7), "")</f>
        <v/>
      </c>
      <c r="B377" s="9" t="str">
        <f>IF(AND(H376&lt;&gt;"", H376&gt;0.001), K$11-C377, "")</f>
        <v/>
      </c>
      <c r="C377" s="10" t="str">
        <f>IF(AND(H376&lt;&gt;"", H376&gt;0.001), $K$12*H376, "")</f>
        <v/>
      </c>
      <c r="D377" s="10" t="str">
        <f>IF(AND(H376&lt;&gt;"", H376&gt;0.001), D376+C377, "")</f>
        <v/>
      </c>
      <c r="E377" s="10" t="str">
        <f t="shared" si="10"/>
        <v/>
      </c>
      <c r="F377" s="10" t="str">
        <f t="shared" si="11"/>
        <v/>
      </c>
      <c r="G377" s="9" t="str">
        <f>IF(AND(H376&lt;&gt;"", H376&gt;0.001), K$11, "")</f>
        <v/>
      </c>
      <c r="H377" s="10" t="str">
        <f>IF(AND(H376&lt;&gt;"", H376&gt;0.001), H376-B377, "")</f>
        <v/>
      </c>
    </row>
    <row r="378" spans="1:8" x14ac:dyDescent="0.2">
      <c r="A378" s="11" t="str">
        <f>IF(AND(H377&lt;&gt;"", H377&gt;0.001),IF(MOD(12,K$7)=0, EDATE(A377,K$13), A377+365/K$7), "")</f>
        <v/>
      </c>
      <c r="B378" s="9" t="str">
        <f>IF(AND(H377&lt;&gt;"", H377&gt;0.001), K$11-C378, "")</f>
        <v/>
      </c>
      <c r="C378" s="10" t="str">
        <f>IF(AND(H377&lt;&gt;"", H377&gt;0.001), $K$12*H377, "")</f>
        <v/>
      </c>
      <c r="D378" s="10" t="str">
        <f>IF(AND(H377&lt;&gt;"", H377&gt;0.001), D377+C378, "")</f>
        <v/>
      </c>
      <c r="E378" s="10" t="str">
        <f t="shared" si="10"/>
        <v/>
      </c>
      <c r="F378" s="10" t="str">
        <f t="shared" si="11"/>
        <v/>
      </c>
      <c r="G378" s="9" t="str">
        <f>IF(AND(H377&lt;&gt;"", H377&gt;0.001), K$11, "")</f>
        <v/>
      </c>
      <c r="H378" s="10" t="str">
        <f>IF(AND(H377&lt;&gt;"", H377&gt;0.001), H377-B378, "")</f>
        <v/>
      </c>
    </row>
    <row r="379" spans="1:8" x14ac:dyDescent="0.2">
      <c r="A379" s="11" t="str">
        <f>IF(AND(H378&lt;&gt;"", H378&gt;0.001),IF(MOD(12,K$7)=0, EDATE(A378,K$13), A378+365/K$7), "")</f>
        <v/>
      </c>
      <c r="B379" s="9" t="str">
        <f>IF(AND(H378&lt;&gt;"", H378&gt;0.001), K$11-C379, "")</f>
        <v/>
      </c>
      <c r="C379" s="10" t="str">
        <f>IF(AND(H378&lt;&gt;"", H378&gt;0.001), $K$12*H378, "")</f>
        <v/>
      </c>
      <c r="D379" s="10" t="str">
        <f>IF(AND(H378&lt;&gt;"", H378&gt;0.001), D378+C379, "")</f>
        <v/>
      </c>
      <c r="E379" s="10" t="str">
        <f t="shared" si="10"/>
        <v/>
      </c>
      <c r="F379" s="10" t="str">
        <f t="shared" si="11"/>
        <v/>
      </c>
      <c r="G379" s="9" t="str">
        <f>IF(AND(H378&lt;&gt;"", H378&gt;0.001), K$11, "")</f>
        <v/>
      </c>
      <c r="H379" s="10" t="str">
        <f>IF(AND(H378&lt;&gt;"", H378&gt;0.001), H378-B379, "")</f>
        <v/>
      </c>
    </row>
    <row r="380" spans="1:8" x14ac:dyDescent="0.2">
      <c r="A380" s="11" t="str">
        <f>IF(AND(H379&lt;&gt;"", H379&gt;0.001),IF(MOD(12,K$7)=0, EDATE(A379,K$13), A379+365/K$7), "")</f>
        <v/>
      </c>
      <c r="B380" s="9" t="str">
        <f>IF(AND(H379&lt;&gt;"", H379&gt;0.001), K$11-C380, "")</f>
        <v/>
      </c>
      <c r="C380" s="10" t="str">
        <f>IF(AND(H379&lt;&gt;"", H379&gt;0.001), $K$12*H379, "")</f>
        <v/>
      </c>
      <c r="D380" s="10" t="str">
        <f>IF(AND(H379&lt;&gt;"", H379&gt;0.001), D379+C380, "")</f>
        <v/>
      </c>
      <c r="E380" s="10" t="str">
        <f t="shared" si="10"/>
        <v/>
      </c>
      <c r="F380" s="10" t="str">
        <f t="shared" si="11"/>
        <v/>
      </c>
      <c r="G380" s="9" t="str">
        <f>IF(AND(H379&lt;&gt;"", H379&gt;0.001), K$11, "")</f>
        <v/>
      </c>
      <c r="H380" s="10" t="str">
        <f>IF(AND(H379&lt;&gt;"", H379&gt;0.001), H379-B380, "")</f>
        <v/>
      </c>
    </row>
    <row r="381" spans="1:8" x14ac:dyDescent="0.2">
      <c r="A381" s="11" t="str">
        <f>IF(AND(H380&lt;&gt;"", H380&gt;0.001),IF(MOD(12,K$7)=0, EDATE(A380,K$13), A380+365/K$7), "")</f>
        <v/>
      </c>
      <c r="B381" s="9" t="str">
        <f>IF(AND(H380&lt;&gt;"", H380&gt;0.001), K$11-C381, "")</f>
        <v/>
      </c>
      <c r="C381" s="10" t="str">
        <f>IF(AND(H380&lt;&gt;"", H380&gt;0.001), $K$12*H380, "")</f>
        <v/>
      </c>
      <c r="D381" s="10" t="str">
        <f>IF(AND(H380&lt;&gt;"", H380&gt;0.001), D380+C381, "")</f>
        <v/>
      </c>
      <c r="E381" s="10" t="str">
        <f t="shared" si="10"/>
        <v/>
      </c>
      <c r="F381" s="10" t="str">
        <f t="shared" si="11"/>
        <v/>
      </c>
      <c r="G381" s="9" t="str">
        <f>IF(AND(H380&lt;&gt;"", H380&gt;0.001), K$11, "")</f>
        <v/>
      </c>
      <c r="H381" s="10" t="str">
        <f>IF(AND(H380&lt;&gt;"", H380&gt;0.001), H380-B381, "")</f>
        <v/>
      </c>
    </row>
    <row r="382" spans="1:8" x14ac:dyDescent="0.2">
      <c r="A382" s="11" t="str">
        <f>IF(AND(H381&lt;&gt;"", H381&gt;0.001),IF(MOD(12,K$7)=0, EDATE(A381,K$13), A381+365/K$7), "")</f>
        <v/>
      </c>
      <c r="B382" s="9" t="str">
        <f>IF(AND(H381&lt;&gt;"", H381&gt;0.001), K$11-C382, "")</f>
        <v/>
      </c>
      <c r="C382" s="10" t="str">
        <f>IF(AND(H381&lt;&gt;"", H381&gt;0.001), $K$12*H381, "")</f>
        <v/>
      </c>
      <c r="D382" s="10" t="str">
        <f>IF(AND(H381&lt;&gt;"", H381&gt;0.001), D381+C382, "")</f>
        <v/>
      </c>
      <c r="E382" s="10" t="str">
        <f t="shared" si="10"/>
        <v/>
      </c>
      <c r="F382" s="10" t="str">
        <f t="shared" si="11"/>
        <v/>
      </c>
      <c r="G382" s="9" t="str">
        <f>IF(AND(H381&lt;&gt;"", H381&gt;0.001), K$11, "")</f>
        <v/>
      </c>
      <c r="H382" s="10" t="str">
        <f>IF(AND(H381&lt;&gt;"", H381&gt;0.001), H381-B382, "")</f>
        <v/>
      </c>
    </row>
    <row r="383" spans="1:8" x14ac:dyDescent="0.2">
      <c r="A383" s="11" t="str">
        <f>IF(AND(H382&lt;&gt;"", H382&gt;0.001),IF(MOD(12,K$7)=0, EDATE(A382,K$13), A382+365/K$7), "")</f>
        <v/>
      </c>
      <c r="B383" s="9" t="str">
        <f>IF(AND(H382&lt;&gt;"", H382&gt;0.001), K$11-C383, "")</f>
        <v/>
      </c>
      <c r="C383" s="10" t="str">
        <f>IF(AND(H382&lt;&gt;"", H382&gt;0.001), $K$12*H382, "")</f>
        <v/>
      </c>
      <c r="D383" s="10" t="str">
        <f>IF(AND(H382&lt;&gt;"", H382&gt;0.001), D382+C383, "")</f>
        <v/>
      </c>
      <c r="E383" s="10" t="str">
        <f t="shared" si="10"/>
        <v/>
      </c>
      <c r="F383" s="10" t="str">
        <f t="shared" si="11"/>
        <v/>
      </c>
      <c r="G383" s="9" t="str">
        <f>IF(AND(H382&lt;&gt;"", H382&gt;0.001), K$11, "")</f>
        <v/>
      </c>
      <c r="H383" s="10" t="str">
        <f>IF(AND(H382&lt;&gt;"", H382&gt;0.001), H382-B383, "")</f>
        <v/>
      </c>
    </row>
    <row r="384" spans="1:8" x14ac:dyDescent="0.2">
      <c r="A384" s="11" t="str">
        <f>IF(AND(H383&lt;&gt;"", H383&gt;0.001),IF(MOD(12,K$7)=0, EDATE(A383,K$13), A383+365/K$7), "")</f>
        <v/>
      </c>
      <c r="B384" s="9" t="str">
        <f>IF(AND(H383&lt;&gt;"", H383&gt;0.001), K$11-C384, "")</f>
        <v/>
      </c>
      <c r="C384" s="10" t="str">
        <f>IF(AND(H383&lt;&gt;"", H383&gt;0.001), $K$12*H383, "")</f>
        <v/>
      </c>
      <c r="D384" s="10" t="str">
        <f>IF(AND(H383&lt;&gt;"", H383&gt;0.001), D383+C384, "")</f>
        <v/>
      </c>
      <c r="E384" s="10" t="str">
        <f t="shared" si="10"/>
        <v/>
      </c>
      <c r="F384" s="10" t="str">
        <f t="shared" si="11"/>
        <v/>
      </c>
      <c r="G384" s="9" t="str">
        <f>IF(AND(H383&lt;&gt;"", H383&gt;0.001), K$11, "")</f>
        <v/>
      </c>
      <c r="H384" s="10" t="str">
        <f>IF(AND(H383&lt;&gt;"", H383&gt;0.001), H383-B384, "")</f>
        <v/>
      </c>
    </row>
    <row r="385" spans="1:8" x14ac:dyDescent="0.2">
      <c r="A385" s="11" t="str">
        <f>IF(AND(H384&lt;&gt;"", H384&gt;0.001),IF(MOD(12,K$7)=0, EDATE(A384,K$13), A384+365/K$7), "")</f>
        <v/>
      </c>
      <c r="B385" s="9" t="str">
        <f>IF(AND(H384&lt;&gt;"", H384&gt;0.001), K$11-C385, "")</f>
        <v/>
      </c>
      <c r="C385" s="10" t="str">
        <f>IF(AND(H384&lt;&gt;"", H384&gt;0.001), $K$12*H384, "")</f>
        <v/>
      </c>
      <c r="D385" s="10" t="str">
        <f>IF(AND(H384&lt;&gt;"", H384&gt;0.001), D384+C385, "")</f>
        <v/>
      </c>
      <c r="E385" s="10" t="str">
        <f t="shared" si="10"/>
        <v/>
      </c>
      <c r="F385" s="10" t="str">
        <f t="shared" si="11"/>
        <v/>
      </c>
      <c r="G385" s="9" t="str">
        <f>IF(AND(H384&lt;&gt;"", H384&gt;0.001), K$11, "")</f>
        <v/>
      </c>
      <c r="H385" s="10" t="str">
        <f>IF(AND(H384&lt;&gt;"", H384&gt;0.001), H384-B385, "")</f>
        <v/>
      </c>
    </row>
    <row r="386" spans="1:8" x14ac:dyDescent="0.2">
      <c r="A386" s="11" t="str">
        <f>IF(AND(H385&lt;&gt;"", H385&gt;0.001),IF(MOD(12,K$7)=0, EDATE(A385,K$13), A385+365/K$7), "")</f>
        <v/>
      </c>
      <c r="B386" s="9" t="str">
        <f>IF(AND(H385&lt;&gt;"", H385&gt;0.001), K$11-C386, "")</f>
        <v/>
      </c>
      <c r="C386" s="10" t="str">
        <f>IF(AND(H385&lt;&gt;"", H385&gt;0.001), $K$12*H385, "")</f>
        <v/>
      </c>
      <c r="D386" s="10" t="str">
        <f>IF(AND(H385&lt;&gt;"", H385&gt;0.001), D385+C386, "")</f>
        <v/>
      </c>
      <c r="E386" s="10" t="str">
        <f t="shared" si="10"/>
        <v/>
      </c>
      <c r="F386" s="10" t="str">
        <f t="shared" si="11"/>
        <v/>
      </c>
      <c r="G386" s="9" t="str">
        <f>IF(AND(H385&lt;&gt;"", H385&gt;0.001), K$11, "")</f>
        <v/>
      </c>
      <c r="H386" s="10" t="str">
        <f>IF(AND(H385&lt;&gt;"", H385&gt;0.001), H385-B386, "")</f>
        <v/>
      </c>
    </row>
    <row r="387" spans="1:8" x14ac:dyDescent="0.2">
      <c r="A387" s="11" t="str">
        <f>IF(AND(H386&lt;&gt;"", H386&gt;0.001),IF(MOD(12,K$7)=0, EDATE(A386,K$13), A386+365/K$7), "")</f>
        <v/>
      </c>
      <c r="B387" s="9" t="str">
        <f>IF(AND(H386&lt;&gt;"", H386&gt;0.001), K$11-C387, "")</f>
        <v/>
      </c>
      <c r="C387" s="10" t="str">
        <f>IF(AND(H386&lt;&gt;"", H386&gt;0.001), $K$12*H386, "")</f>
        <v/>
      </c>
      <c r="D387" s="10" t="str">
        <f>IF(AND(H386&lt;&gt;"", H386&gt;0.001), D386+C387, "")</f>
        <v/>
      </c>
      <c r="E387" s="10" t="str">
        <f t="shared" si="10"/>
        <v/>
      </c>
      <c r="F387" s="10" t="str">
        <f t="shared" si="11"/>
        <v/>
      </c>
      <c r="G387" s="9" t="str">
        <f>IF(AND(H386&lt;&gt;"", H386&gt;0.001), K$11, "")</f>
        <v/>
      </c>
      <c r="H387" s="10" t="str">
        <f>IF(AND(H386&lt;&gt;"", H386&gt;0.001), H386-B387, "")</f>
        <v/>
      </c>
    </row>
    <row r="388" spans="1:8" x14ac:dyDescent="0.2">
      <c r="A388" s="11" t="str">
        <f>IF(AND(H387&lt;&gt;"", H387&gt;0.001),IF(MOD(12,K$7)=0, EDATE(A387,K$13), A387+365/K$7), "")</f>
        <v/>
      </c>
      <c r="B388" s="9" t="str">
        <f>IF(AND(H387&lt;&gt;"", H387&gt;0.001), K$11-C388, "")</f>
        <v/>
      </c>
      <c r="C388" s="10" t="str">
        <f>IF(AND(H387&lt;&gt;"", H387&gt;0.001), $K$12*H387, "")</f>
        <v/>
      </c>
      <c r="D388" s="10" t="str">
        <f>IF(AND(H387&lt;&gt;"", H387&gt;0.001), D387+C388, "")</f>
        <v/>
      </c>
      <c r="E388" s="10" t="str">
        <f t="shared" ref="E388:E451" si="12">IF(AND(H387&lt;&gt;"", H387&gt;0.001), IF(H387&gt;0.8*K$3, K$8*K$11, 0), "")</f>
        <v/>
      </c>
      <c r="F388" s="10" t="str">
        <f t="shared" ref="F388:F451" si="13">IF(AND(H387&lt;&gt;"", H387&gt;0.001), 0, "")</f>
        <v/>
      </c>
      <c r="G388" s="9" t="str">
        <f>IF(AND(H387&lt;&gt;"", H387&gt;0.001), K$11, "")</f>
        <v/>
      </c>
      <c r="H388" s="10" t="str">
        <f>IF(AND(H387&lt;&gt;"", H387&gt;0.001), H387-B388, "")</f>
        <v/>
      </c>
    </row>
    <row r="389" spans="1:8" x14ac:dyDescent="0.2">
      <c r="A389" s="11" t="str">
        <f>IF(AND(H388&lt;&gt;"", H388&gt;0.001),IF(MOD(12,K$7)=0, EDATE(A388,K$13), A388+365/K$7), "")</f>
        <v/>
      </c>
      <c r="B389" s="9" t="str">
        <f>IF(AND(H388&lt;&gt;"", H388&gt;0.001), K$11-C389, "")</f>
        <v/>
      </c>
      <c r="C389" s="10" t="str">
        <f>IF(AND(H388&lt;&gt;"", H388&gt;0.001), $K$12*H388, "")</f>
        <v/>
      </c>
      <c r="D389" s="10" t="str">
        <f>IF(AND(H388&lt;&gt;"", H388&gt;0.001), D388+C389, "")</f>
        <v/>
      </c>
      <c r="E389" s="10" t="str">
        <f t="shared" si="12"/>
        <v/>
      </c>
      <c r="F389" s="10" t="str">
        <f t="shared" si="13"/>
        <v/>
      </c>
      <c r="G389" s="9" t="str">
        <f>IF(AND(H388&lt;&gt;"", H388&gt;0.001), K$11, "")</f>
        <v/>
      </c>
      <c r="H389" s="10" t="str">
        <f>IF(AND(H388&lt;&gt;"", H388&gt;0.001), H388-B389, "")</f>
        <v/>
      </c>
    </row>
    <row r="390" spans="1:8" x14ac:dyDescent="0.2">
      <c r="A390" s="11" t="str">
        <f>IF(AND(H389&lt;&gt;"", H389&gt;0.001),IF(MOD(12,K$7)=0, EDATE(A389,K$13), A389+365/K$7), "")</f>
        <v/>
      </c>
      <c r="B390" s="9" t="str">
        <f>IF(AND(H389&lt;&gt;"", H389&gt;0.001), K$11-C390, "")</f>
        <v/>
      </c>
      <c r="C390" s="10" t="str">
        <f>IF(AND(H389&lt;&gt;"", H389&gt;0.001), $K$12*H389, "")</f>
        <v/>
      </c>
      <c r="D390" s="10" t="str">
        <f>IF(AND(H389&lt;&gt;"", H389&gt;0.001), D389+C390, "")</f>
        <v/>
      </c>
      <c r="E390" s="10" t="str">
        <f t="shared" si="12"/>
        <v/>
      </c>
      <c r="F390" s="10" t="str">
        <f t="shared" si="13"/>
        <v/>
      </c>
      <c r="G390" s="9" t="str">
        <f>IF(AND(H389&lt;&gt;"", H389&gt;0.001), K$11, "")</f>
        <v/>
      </c>
      <c r="H390" s="10" t="str">
        <f>IF(AND(H389&lt;&gt;"", H389&gt;0.001), H389-B390, "")</f>
        <v/>
      </c>
    </row>
    <row r="391" spans="1:8" x14ac:dyDescent="0.2">
      <c r="A391" s="11" t="str">
        <f>IF(AND(H390&lt;&gt;"", H390&gt;0.001),IF(MOD(12,K$7)=0, EDATE(A390,K$13), A390+365/K$7), "")</f>
        <v/>
      </c>
      <c r="B391" s="9" t="str">
        <f>IF(AND(H390&lt;&gt;"", H390&gt;0.001), K$11-C391, "")</f>
        <v/>
      </c>
      <c r="C391" s="10" t="str">
        <f>IF(AND(H390&lt;&gt;"", H390&gt;0.001), $K$12*H390, "")</f>
        <v/>
      </c>
      <c r="D391" s="10" t="str">
        <f>IF(AND(H390&lt;&gt;"", H390&gt;0.001), D390+C391, "")</f>
        <v/>
      </c>
      <c r="E391" s="10" t="str">
        <f t="shared" si="12"/>
        <v/>
      </c>
      <c r="F391" s="10" t="str">
        <f t="shared" si="13"/>
        <v/>
      </c>
      <c r="G391" s="9" t="str">
        <f>IF(AND(H390&lt;&gt;"", H390&gt;0.001), K$11, "")</f>
        <v/>
      </c>
      <c r="H391" s="10" t="str">
        <f>IF(AND(H390&lt;&gt;"", H390&gt;0.001), H390-B391, "")</f>
        <v/>
      </c>
    </row>
    <row r="392" spans="1:8" x14ac:dyDescent="0.2">
      <c r="A392" s="11" t="str">
        <f>IF(AND(H391&lt;&gt;"", H391&gt;0.001),IF(MOD(12,K$7)=0, EDATE(A391,K$13), A391+365/K$7), "")</f>
        <v/>
      </c>
      <c r="B392" s="9" t="str">
        <f>IF(AND(H391&lt;&gt;"", H391&gt;0.001), K$11-C392, "")</f>
        <v/>
      </c>
      <c r="C392" s="10" t="str">
        <f>IF(AND(H391&lt;&gt;"", H391&gt;0.001), $K$12*H391, "")</f>
        <v/>
      </c>
      <c r="D392" s="10" t="str">
        <f>IF(AND(H391&lt;&gt;"", H391&gt;0.001), D391+C392, "")</f>
        <v/>
      </c>
      <c r="E392" s="10" t="str">
        <f t="shared" si="12"/>
        <v/>
      </c>
      <c r="F392" s="10" t="str">
        <f t="shared" si="13"/>
        <v/>
      </c>
      <c r="G392" s="9" t="str">
        <f>IF(AND(H391&lt;&gt;"", H391&gt;0.001), K$11, "")</f>
        <v/>
      </c>
      <c r="H392" s="10" t="str">
        <f>IF(AND(H391&lt;&gt;"", H391&gt;0.001), H391-B392, "")</f>
        <v/>
      </c>
    </row>
    <row r="393" spans="1:8" x14ac:dyDescent="0.2">
      <c r="A393" s="11" t="str">
        <f>IF(AND(H392&lt;&gt;"", H392&gt;0.001),IF(MOD(12,K$7)=0, EDATE(A392,K$13), A392+365/K$7), "")</f>
        <v/>
      </c>
      <c r="B393" s="9" t="str">
        <f>IF(AND(H392&lt;&gt;"", H392&gt;0.001), K$11-C393, "")</f>
        <v/>
      </c>
      <c r="C393" s="10" t="str">
        <f>IF(AND(H392&lt;&gt;"", H392&gt;0.001), $K$12*H392, "")</f>
        <v/>
      </c>
      <c r="D393" s="10" t="str">
        <f>IF(AND(H392&lt;&gt;"", H392&gt;0.001), D392+C393, "")</f>
        <v/>
      </c>
      <c r="E393" s="10" t="str">
        <f t="shared" si="12"/>
        <v/>
      </c>
      <c r="F393" s="10" t="str">
        <f t="shared" si="13"/>
        <v/>
      </c>
      <c r="G393" s="9" t="str">
        <f>IF(AND(H392&lt;&gt;"", H392&gt;0.001), K$11, "")</f>
        <v/>
      </c>
      <c r="H393" s="10" t="str">
        <f>IF(AND(H392&lt;&gt;"", H392&gt;0.001), H392-B393, "")</f>
        <v/>
      </c>
    </row>
    <row r="394" spans="1:8" x14ac:dyDescent="0.2">
      <c r="A394" s="11" t="str">
        <f>IF(AND(H393&lt;&gt;"", H393&gt;0.001),IF(MOD(12,K$7)=0, EDATE(A393,K$13), A393+365/K$7), "")</f>
        <v/>
      </c>
      <c r="B394" s="9" t="str">
        <f>IF(AND(H393&lt;&gt;"", H393&gt;0.001), K$11-C394, "")</f>
        <v/>
      </c>
      <c r="C394" s="10" t="str">
        <f>IF(AND(H393&lt;&gt;"", H393&gt;0.001), $K$12*H393, "")</f>
        <v/>
      </c>
      <c r="D394" s="10" t="str">
        <f>IF(AND(H393&lt;&gt;"", H393&gt;0.001), D393+C394, "")</f>
        <v/>
      </c>
      <c r="E394" s="10" t="str">
        <f t="shared" si="12"/>
        <v/>
      </c>
      <c r="F394" s="10" t="str">
        <f t="shared" si="13"/>
        <v/>
      </c>
      <c r="G394" s="9" t="str">
        <f>IF(AND(H393&lt;&gt;"", H393&gt;0.001), K$11, "")</f>
        <v/>
      </c>
      <c r="H394" s="10" t="str">
        <f>IF(AND(H393&lt;&gt;"", H393&gt;0.001), H393-B394, "")</f>
        <v/>
      </c>
    </row>
    <row r="395" spans="1:8" x14ac:dyDescent="0.2">
      <c r="A395" s="11" t="str">
        <f>IF(AND(H394&lt;&gt;"", H394&gt;0.001),IF(MOD(12,K$7)=0, EDATE(A394,K$13), A394+365/K$7), "")</f>
        <v/>
      </c>
      <c r="B395" s="9" t="str">
        <f>IF(AND(H394&lt;&gt;"", H394&gt;0.001), K$11-C395, "")</f>
        <v/>
      </c>
      <c r="C395" s="10" t="str">
        <f>IF(AND(H394&lt;&gt;"", H394&gt;0.001), $K$12*H394, "")</f>
        <v/>
      </c>
      <c r="D395" s="10" t="str">
        <f>IF(AND(H394&lt;&gt;"", H394&gt;0.001), D394+C395, "")</f>
        <v/>
      </c>
      <c r="E395" s="10" t="str">
        <f t="shared" si="12"/>
        <v/>
      </c>
      <c r="F395" s="10" t="str">
        <f t="shared" si="13"/>
        <v/>
      </c>
      <c r="G395" s="9" t="str">
        <f>IF(AND(H394&lt;&gt;"", H394&gt;0.001), K$11, "")</f>
        <v/>
      </c>
      <c r="H395" s="10" t="str">
        <f>IF(AND(H394&lt;&gt;"", H394&gt;0.001), H394-B395, "")</f>
        <v/>
      </c>
    </row>
    <row r="396" spans="1:8" x14ac:dyDescent="0.2">
      <c r="A396" s="11" t="str">
        <f>IF(AND(H395&lt;&gt;"", H395&gt;0.001),IF(MOD(12,K$7)=0, EDATE(A395,K$13), A395+365/K$7), "")</f>
        <v/>
      </c>
      <c r="B396" s="9" t="str">
        <f>IF(AND(H395&lt;&gt;"", H395&gt;0.001), K$11-C396, "")</f>
        <v/>
      </c>
      <c r="C396" s="10" t="str">
        <f>IF(AND(H395&lt;&gt;"", H395&gt;0.001), $K$12*H395, "")</f>
        <v/>
      </c>
      <c r="D396" s="10" t="str">
        <f>IF(AND(H395&lt;&gt;"", H395&gt;0.001), D395+C396, "")</f>
        <v/>
      </c>
      <c r="E396" s="10" t="str">
        <f t="shared" si="12"/>
        <v/>
      </c>
      <c r="F396" s="10" t="str">
        <f t="shared" si="13"/>
        <v/>
      </c>
      <c r="G396" s="9" t="str">
        <f>IF(AND(H395&lt;&gt;"", H395&gt;0.001), K$11, "")</f>
        <v/>
      </c>
      <c r="H396" s="10" t="str">
        <f>IF(AND(H395&lt;&gt;"", H395&gt;0.001), H395-B396, "")</f>
        <v/>
      </c>
    </row>
    <row r="397" spans="1:8" x14ac:dyDescent="0.2">
      <c r="A397" s="11" t="str">
        <f>IF(AND(H396&lt;&gt;"", H396&gt;0.001),IF(MOD(12,K$7)=0, EDATE(A396,K$13), A396+365/K$7), "")</f>
        <v/>
      </c>
      <c r="B397" s="9" t="str">
        <f>IF(AND(H396&lt;&gt;"", H396&gt;0.001), K$11-C397, "")</f>
        <v/>
      </c>
      <c r="C397" s="10" t="str">
        <f>IF(AND(H396&lt;&gt;"", H396&gt;0.001), $K$12*H396, "")</f>
        <v/>
      </c>
      <c r="D397" s="10" t="str">
        <f>IF(AND(H396&lt;&gt;"", H396&gt;0.001), D396+C397, "")</f>
        <v/>
      </c>
      <c r="E397" s="10" t="str">
        <f t="shared" si="12"/>
        <v/>
      </c>
      <c r="F397" s="10" t="str">
        <f t="shared" si="13"/>
        <v/>
      </c>
      <c r="G397" s="9" t="str">
        <f>IF(AND(H396&lt;&gt;"", H396&gt;0.001), K$11, "")</f>
        <v/>
      </c>
      <c r="H397" s="10" t="str">
        <f>IF(AND(H396&lt;&gt;"", H396&gt;0.001), H396-B397, "")</f>
        <v/>
      </c>
    </row>
    <row r="398" spans="1:8" x14ac:dyDescent="0.2">
      <c r="A398" s="11" t="str">
        <f>IF(AND(H397&lt;&gt;"", H397&gt;0.001),IF(MOD(12,K$7)=0, EDATE(A397,K$13), A397+365/K$7), "")</f>
        <v/>
      </c>
      <c r="B398" s="9" t="str">
        <f>IF(AND(H397&lt;&gt;"", H397&gt;0.001), K$11-C398, "")</f>
        <v/>
      </c>
      <c r="C398" s="10" t="str">
        <f>IF(AND(H397&lt;&gt;"", H397&gt;0.001), $K$12*H397, "")</f>
        <v/>
      </c>
      <c r="D398" s="10" t="str">
        <f>IF(AND(H397&lt;&gt;"", H397&gt;0.001), D397+C398, "")</f>
        <v/>
      </c>
      <c r="E398" s="10" t="str">
        <f t="shared" si="12"/>
        <v/>
      </c>
      <c r="F398" s="10" t="str">
        <f t="shared" si="13"/>
        <v/>
      </c>
      <c r="G398" s="9" t="str">
        <f>IF(AND(H397&lt;&gt;"", H397&gt;0.001), K$11, "")</f>
        <v/>
      </c>
      <c r="H398" s="10" t="str">
        <f>IF(AND(H397&lt;&gt;"", H397&gt;0.001), H397-B398, "")</f>
        <v/>
      </c>
    </row>
    <row r="399" spans="1:8" x14ac:dyDescent="0.2">
      <c r="A399" s="11" t="str">
        <f>IF(AND(H398&lt;&gt;"", H398&gt;0.001),IF(MOD(12,K$7)=0, EDATE(A398,K$13), A398+365/K$7), "")</f>
        <v/>
      </c>
      <c r="B399" s="9" t="str">
        <f>IF(AND(H398&lt;&gt;"", H398&gt;0.001), K$11-C399, "")</f>
        <v/>
      </c>
      <c r="C399" s="10" t="str">
        <f>IF(AND(H398&lt;&gt;"", H398&gt;0.001), $K$12*H398, "")</f>
        <v/>
      </c>
      <c r="D399" s="10" t="str">
        <f>IF(AND(H398&lt;&gt;"", H398&gt;0.001), D398+C399, "")</f>
        <v/>
      </c>
      <c r="E399" s="10" t="str">
        <f t="shared" si="12"/>
        <v/>
      </c>
      <c r="F399" s="10" t="str">
        <f t="shared" si="13"/>
        <v/>
      </c>
      <c r="G399" s="9" t="str">
        <f>IF(AND(H398&lt;&gt;"", H398&gt;0.001), K$11, "")</f>
        <v/>
      </c>
      <c r="H399" s="10" t="str">
        <f>IF(AND(H398&lt;&gt;"", H398&gt;0.001), H398-B399, "")</f>
        <v/>
      </c>
    </row>
    <row r="400" spans="1:8" x14ac:dyDescent="0.2">
      <c r="A400" s="11" t="str">
        <f>IF(AND(H399&lt;&gt;"", H399&gt;0.001),IF(MOD(12,K$7)=0, EDATE(A399,K$13), A399+365/K$7), "")</f>
        <v/>
      </c>
      <c r="B400" s="9" t="str">
        <f>IF(AND(H399&lt;&gt;"", H399&gt;0.001), K$11-C400, "")</f>
        <v/>
      </c>
      <c r="C400" s="10" t="str">
        <f>IF(AND(H399&lt;&gt;"", H399&gt;0.001), $K$12*H399, "")</f>
        <v/>
      </c>
      <c r="D400" s="10" t="str">
        <f>IF(AND(H399&lt;&gt;"", H399&gt;0.001), D399+C400, "")</f>
        <v/>
      </c>
      <c r="E400" s="10" t="str">
        <f t="shared" si="12"/>
        <v/>
      </c>
      <c r="F400" s="10" t="str">
        <f t="shared" si="13"/>
        <v/>
      </c>
      <c r="G400" s="9" t="str">
        <f>IF(AND(H399&lt;&gt;"", H399&gt;0.001), K$11, "")</f>
        <v/>
      </c>
      <c r="H400" s="10" t="str">
        <f>IF(AND(H399&lt;&gt;"", H399&gt;0.001), H399-B400, "")</f>
        <v/>
      </c>
    </row>
    <row r="401" spans="1:8" x14ac:dyDescent="0.2">
      <c r="A401" s="11" t="str">
        <f>IF(AND(H400&lt;&gt;"", H400&gt;0.001),IF(MOD(12,K$7)=0, EDATE(A400,K$13), A400+365/K$7), "")</f>
        <v/>
      </c>
      <c r="B401" s="9" t="str">
        <f>IF(AND(H400&lt;&gt;"", H400&gt;0.001), K$11-C401, "")</f>
        <v/>
      </c>
      <c r="C401" s="10" t="str">
        <f>IF(AND(H400&lt;&gt;"", H400&gt;0.001), $K$12*H400, "")</f>
        <v/>
      </c>
      <c r="D401" s="10" t="str">
        <f>IF(AND(H400&lt;&gt;"", H400&gt;0.001), D400+C401, "")</f>
        <v/>
      </c>
      <c r="E401" s="10" t="str">
        <f t="shared" si="12"/>
        <v/>
      </c>
      <c r="F401" s="10" t="str">
        <f t="shared" si="13"/>
        <v/>
      </c>
      <c r="G401" s="9" t="str">
        <f>IF(AND(H400&lt;&gt;"", H400&gt;0.001), K$11, "")</f>
        <v/>
      </c>
      <c r="H401" s="10" t="str">
        <f>IF(AND(H400&lt;&gt;"", H400&gt;0.001), H400-B401, "")</f>
        <v/>
      </c>
    </row>
    <row r="402" spans="1:8" x14ac:dyDescent="0.2">
      <c r="A402" s="11" t="str">
        <f>IF(AND(H401&lt;&gt;"", H401&gt;0.001),IF(MOD(12,K$7)=0, EDATE(A401,K$13), A401+365/K$7), "")</f>
        <v/>
      </c>
      <c r="B402" s="9" t="str">
        <f>IF(AND(H401&lt;&gt;"", H401&gt;0.001), K$11-C402, "")</f>
        <v/>
      </c>
      <c r="C402" s="10" t="str">
        <f>IF(AND(H401&lt;&gt;"", H401&gt;0.001), $K$12*H401, "")</f>
        <v/>
      </c>
      <c r="D402" s="10" t="str">
        <f>IF(AND(H401&lt;&gt;"", H401&gt;0.001), D401+C402, "")</f>
        <v/>
      </c>
      <c r="E402" s="10" t="str">
        <f t="shared" si="12"/>
        <v/>
      </c>
      <c r="F402" s="10" t="str">
        <f t="shared" si="13"/>
        <v/>
      </c>
      <c r="G402" s="9" t="str">
        <f>IF(AND(H401&lt;&gt;"", H401&gt;0.001), K$11, "")</f>
        <v/>
      </c>
      <c r="H402" s="10" t="str">
        <f>IF(AND(H401&lt;&gt;"", H401&gt;0.001), H401-B402, "")</f>
        <v/>
      </c>
    </row>
    <row r="403" spans="1:8" x14ac:dyDescent="0.2">
      <c r="A403" s="11" t="str">
        <f>IF(AND(H402&lt;&gt;"", H402&gt;0.001),IF(MOD(12,K$7)=0, EDATE(A402,K$13), A402+365/K$7), "")</f>
        <v/>
      </c>
      <c r="B403" s="9" t="str">
        <f>IF(AND(H402&lt;&gt;"", H402&gt;0.001), K$11-C403, "")</f>
        <v/>
      </c>
      <c r="C403" s="10" t="str">
        <f>IF(AND(H402&lt;&gt;"", H402&gt;0.001), $K$12*H402, "")</f>
        <v/>
      </c>
      <c r="D403" s="10" t="str">
        <f>IF(AND(H402&lt;&gt;"", H402&gt;0.001), D402+C403, "")</f>
        <v/>
      </c>
      <c r="E403" s="10" t="str">
        <f t="shared" si="12"/>
        <v/>
      </c>
      <c r="F403" s="10" t="str">
        <f t="shared" si="13"/>
        <v/>
      </c>
      <c r="G403" s="9" t="str">
        <f>IF(AND(H402&lt;&gt;"", H402&gt;0.001), K$11, "")</f>
        <v/>
      </c>
      <c r="H403" s="10" t="str">
        <f>IF(AND(H402&lt;&gt;"", H402&gt;0.001), H402-B403, "")</f>
        <v/>
      </c>
    </row>
    <row r="404" spans="1:8" x14ac:dyDescent="0.2">
      <c r="A404" s="11" t="str">
        <f>IF(AND(H403&lt;&gt;"", H403&gt;0.001),IF(MOD(12,K$7)=0, EDATE(A403,K$13), A403+365/K$7), "")</f>
        <v/>
      </c>
      <c r="B404" s="9" t="str">
        <f>IF(AND(H403&lt;&gt;"", H403&gt;0.001), K$11-C404, "")</f>
        <v/>
      </c>
      <c r="C404" s="10" t="str">
        <f>IF(AND(H403&lt;&gt;"", H403&gt;0.001), $K$12*H403, "")</f>
        <v/>
      </c>
      <c r="D404" s="10" t="str">
        <f>IF(AND(H403&lt;&gt;"", H403&gt;0.001), D403+C404, "")</f>
        <v/>
      </c>
      <c r="E404" s="10" t="str">
        <f t="shared" si="12"/>
        <v/>
      </c>
      <c r="F404" s="10" t="str">
        <f t="shared" si="13"/>
        <v/>
      </c>
      <c r="G404" s="9" t="str">
        <f>IF(AND(H403&lt;&gt;"", H403&gt;0.001), K$11, "")</f>
        <v/>
      </c>
      <c r="H404" s="10" t="str">
        <f>IF(AND(H403&lt;&gt;"", H403&gt;0.001), H403-B404, "")</f>
        <v/>
      </c>
    </row>
    <row r="405" spans="1:8" x14ac:dyDescent="0.2">
      <c r="A405" s="11" t="str">
        <f>IF(AND(H404&lt;&gt;"", H404&gt;0.001),IF(MOD(12,K$7)=0, EDATE(A404,K$13), A404+365/K$7), "")</f>
        <v/>
      </c>
      <c r="B405" s="9" t="str">
        <f>IF(AND(H404&lt;&gt;"", H404&gt;0.001), K$11-C405, "")</f>
        <v/>
      </c>
      <c r="C405" s="10" t="str">
        <f>IF(AND(H404&lt;&gt;"", H404&gt;0.001), $K$12*H404, "")</f>
        <v/>
      </c>
      <c r="D405" s="10" t="str">
        <f>IF(AND(H404&lt;&gt;"", H404&gt;0.001), D404+C405, "")</f>
        <v/>
      </c>
      <c r="E405" s="10" t="str">
        <f t="shared" si="12"/>
        <v/>
      </c>
      <c r="F405" s="10" t="str">
        <f t="shared" si="13"/>
        <v/>
      </c>
      <c r="G405" s="9" t="str">
        <f>IF(AND(H404&lt;&gt;"", H404&gt;0.001), K$11, "")</f>
        <v/>
      </c>
      <c r="H405" s="10" t="str">
        <f>IF(AND(H404&lt;&gt;"", H404&gt;0.001), H404-B405, "")</f>
        <v/>
      </c>
    </row>
    <row r="406" spans="1:8" x14ac:dyDescent="0.2">
      <c r="A406" s="11" t="str">
        <f>IF(AND(H405&lt;&gt;"", H405&gt;0.001),IF(MOD(12,K$7)=0, EDATE(A405,K$13), A405+365/K$7), "")</f>
        <v/>
      </c>
      <c r="B406" s="9" t="str">
        <f>IF(AND(H405&lt;&gt;"", H405&gt;0.001), K$11-C406, "")</f>
        <v/>
      </c>
      <c r="C406" s="10" t="str">
        <f>IF(AND(H405&lt;&gt;"", H405&gt;0.001), $K$12*H405, "")</f>
        <v/>
      </c>
      <c r="D406" s="10" t="str">
        <f>IF(AND(H405&lt;&gt;"", H405&gt;0.001), D405+C406, "")</f>
        <v/>
      </c>
      <c r="E406" s="10" t="str">
        <f t="shared" si="12"/>
        <v/>
      </c>
      <c r="F406" s="10" t="str">
        <f t="shared" si="13"/>
        <v/>
      </c>
      <c r="G406" s="9" t="str">
        <f>IF(AND(H405&lt;&gt;"", H405&gt;0.001), K$11, "")</f>
        <v/>
      </c>
      <c r="H406" s="10" t="str">
        <f>IF(AND(H405&lt;&gt;"", H405&gt;0.001), H405-B406, "")</f>
        <v/>
      </c>
    </row>
    <row r="407" spans="1:8" x14ac:dyDescent="0.2">
      <c r="A407" s="11" t="str">
        <f>IF(AND(H406&lt;&gt;"", H406&gt;0.001),IF(MOD(12,K$7)=0, EDATE(A406,K$13), A406+365/K$7), "")</f>
        <v/>
      </c>
      <c r="B407" s="9" t="str">
        <f>IF(AND(H406&lt;&gt;"", H406&gt;0.001), K$11-C407, "")</f>
        <v/>
      </c>
      <c r="C407" s="10" t="str">
        <f>IF(AND(H406&lt;&gt;"", H406&gt;0.001), $K$12*H406, "")</f>
        <v/>
      </c>
      <c r="D407" s="10" t="str">
        <f>IF(AND(H406&lt;&gt;"", H406&gt;0.001), D406+C407, "")</f>
        <v/>
      </c>
      <c r="E407" s="10" t="str">
        <f t="shared" si="12"/>
        <v/>
      </c>
      <c r="F407" s="10" t="str">
        <f t="shared" si="13"/>
        <v/>
      </c>
      <c r="G407" s="9" t="str">
        <f>IF(AND(H406&lt;&gt;"", H406&gt;0.001), K$11, "")</f>
        <v/>
      </c>
      <c r="H407" s="10" t="str">
        <f>IF(AND(H406&lt;&gt;"", H406&gt;0.001), H406-B407, "")</f>
        <v/>
      </c>
    </row>
    <row r="408" spans="1:8" x14ac:dyDescent="0.2">
      <c r="A408" s="11" t="str">
        <f>IF(AND(H407&lt;&gt;"", H407&gt;0.001),IF(MOD(12,K$7)=0, EDATE(A407,K$13), A407+365/K$7), "")</f>
        <v/>
      </c>
      <c r="B408" s="9" t="str">
        <f>IF(AND(H407&lt;&gt;"", H407&gt;0.001), K$11-C408, "")</f>
        <v/>
      </c>
      <c r="C408" s="10" t="str">
        <f>IF(AND(H407&lt;&gt;"", H407&gt;0.001), $K$12*H407, "")</f>
        <v/>
      </c>
      <c r="D408" s="10" t="str">
        <f>IF(AND(H407&lt;&gt;"", H407&gt;0.001), D407+C408, "")</f>
        <v/>
      </c>
      <c r="E408" s="10" t="str">
        <f t="shared" si="12"/>
        <v/>
      </c>
      <c r="F408" s="10" t="str">
        <f t="shared" si="13"/>
        <v/>
      </c>
      <c r="G408" s="9" t="str">
        <f>IF(AND(H407&lt;&gt;"", H407&gt;0.001), K$11, "")</f>
        <v/>
      </c>
      <c r="H408" s="10" t="str">
        <f>IF(AND(H407&lt;&gt;"", H407&gt;0.001), H407-B408, "")</f>
        <v/>
      </c>
    </row>
    <row r="409" spans="1:8" x14ac:dyDescent="0.2">
      <c r="A409" s="11" t="str">
        <f>IF(AND(H408&lt;&gt;"", H408&gt;0.001),IF(MOD(12,K$7)=0, EDATE(A408,K$13), A408+365/K$7), "")</f>
        <v/>
      </c>
      <c r="B409" s="9" t="str">
        <f>IF(AND(H408&lt;&gt;"", H408&gt;0.001), K$11-C409, "")</f>
        <v/>
      </c>
      <c r="C409" s="10" t="str">
        <f>IF(AND(H408&lt;&gt;"", H408&gt;0.001), $K$12*H408, "")</f>
        <v/>
      </c>
      <c r="D409" s="10" t="str">
        <f>IF(AND(H408&lt;&gt;"", H408&gt;0.001), D408+C409, "")</f>
        <v/>
      </c>
      <c r="E409" s="10" t="str">
        <f t="shared" si="12"/>
        <v/>
      </c>
      <c r="F409" s="10" t="str">
        <f t="shared" si="13"/>
        <v/>
      </c>
      <c r="G409" s="9" t="str">
        <f>IF(AND(H408&lt;&gt;"", H408&gt;0.001), K$11, "")</f>
        <v/>
      </c>
      <c r="H409" s="10" t="str">
        <f>IF(AND(H408&lt;&gt;"", H408&gt;0.001), H408-B409, "")</f>
        <v/>
      </c>
    </row>
    <row r="410" spans="1:8" x14ac:dyDescent="0.2">
      <c r="A410" s="11" t="str">
        <f>IF(AND(H409&lt;&gt;"", H409&gt;0.001),IF(MOD(12,K$7)=0, EDATE(A409,K$13), A409+365/K$7), "")</f>
        <v/>
      </c>
      <c r="B410" s="9" t="str">
        <f>IF(AND(H409&lt;&gt;"", H409&gt;0.001), K$11-C410, "")</f>
        <v/>
      </c>
      <c r="C410" s="10" t="str">
        <f>IF(AND(H409&lt;&gt;"", H409&gt;0.001), $K$12*H409, "")</f>
        <v/>
      </c>
      <c r="D410" s="10" t="str">
        <f>IF(AND(H409&lt;&gt;"", H409&gt;0.001), D409+C410, "")</f>
        <v/>
      </c>
      <c r="E410" s="10" t="str">
        <f t="shared" si="12"/>
        <v/>
      </c>
      <c r="F410" s="10" t="str">
        <f t="shared" si="13"/>
        <v/>
      </c>
      <c r="G410" s="9" t="str">
        <f>IF(AND(H409&lt;&gt;"", H409&gt;0.001), K$11, "")</f>
        <v/>
      </c>
      <c r="H410" s="10" t="str">
        <f>IF(AND(H409&lt;&gt;"", H409&gt;0.001), H409-B410, "")</f>
        <v/>
      </c>
    </row>
    <row r="411" spans="1:8" x14ac:dyDescent="0.2">
      <c r="A411" s="11" t="str">
        <f>IF(AND(H410&lt;&gt;"", H410&gt;0.001),IF(MOD(12,K$7)=0, EDATE(A410,K$13), A410+365/K$7), "")</f>
        <v/>
      </c>
      <c r="B411" s="9" t="str">
        <f>IF(AND(H410&lt;&gt;"", H410&gt;0.001), K$11-C411, "")</f>
        <v/>
      </c>
      <c r="C411" s="10" t="str">
        <f>IF(AND(H410&lt;&gt;"", H410&gt;0.001), $K$12*H410, "")</f>
        <v/>
      </c>
      <c r="D411" s="10" t="str">
        <f>IF(AND(H410&lt;&gt;"", H410&gt;0.001), D410+C411, "")</f>
        <v/>
      </c>
      <c r="E411" s="10" t="str">
        <f t="shared" si="12"/>
        <v/>
      </c>
      <c r="F411" s="10" t="str">
        <f t="shared" si="13"/>
        <v/>
      </c>
      <c r="G411" s="9" t="str">
        <f>IF(AND(H410&lt;&gt;"", H410&gt;0.001), K$11, "")</f>
        <v/>
      </c>
      <c r="H411" s="10" t="str">
        <f>IF(AND(H410&lt;&gt;"", H410&gt;0.001), H410-B411, "")</f>
        <v/>
      </c>
    </row>
    <row r="412" spans="1:8" x14ac:dyDescent="0.2">
      <c r="A412" s="11" t="str">
        <f>IF(AND(H411&lt;&gt;"", H411&gt;0.001),IF(MOD(12,K$7)=0, EDATE(A411,K$13), A411+365/K$7), "")</f>
        <v/>
      </c>
      <c r="B412" s="9" t="str">
        <f>IF(AND(H411&lt;&gt;"", H411&gt;0.001), K$11-C412, "")</f>
        <v/>
      </c>
      <c r="C412" s="10" t="str">
        <f>IF(AND(H411&lt;&gt;"", H411&gt;0.001), $K$12*H411, "")</f>
        <v/>
      </c>
      <c r="D412" s="10" t="str">
        <f>IF(AND(H411&lt;&gt;"", H411&gt;0.001), D411+C412, "")</f>
        <v/>
      </c>
      <c r="E412" s="10" t="str">
        <f t="shared" si="12"/>
        <v/>
      </c>
      <c r="F412" s="10" t="str">
        <f t="shared" si="13"/>
        <v/>
      </c>
      <c r="G412" s="9" t="str">
        <f>IF(AND(H411&lt;&gt;"", H411&gt;0.001), K$11, "")</f>
        <v/>
      </c>
      <c r="H412" s="10" t="str">
        <f>IF(AND(H411&lt;&gt;"", H411&gt;0.001), H411-B412, "")</f>
        <v/>
      </c>
    </row>
    <row r="413" spans="1:8" x14ac:dyDescent="0.2">
      <c r="A413" s="11" t="str">
        <f>IF(AND(H412&lt;&gt;"", H412&gt;0.001),IF(MOD(12,K$7)=0, EDATE(A412,K$13), A412+365/K$7), "")</f>
        <v/>
      </c>
      <c r="B413" s="9" t="str">
        <f>IF(AND(H412&lt;&gt;"", H412&gt;0.001), K$11-C413, "")</f>
        <v/>
      </c>
      <c r="C413" s="10" t="str">
        <f>IF(AND(H412&lt;&gt;"", H412&gt;0.001), $K$12*H412, "")</f>
        <v/>
      </c>
      <c r="D413" s="10" t="str">
        <f>IF(AND(H412&lt;&gt;"", H412&gt;0.001), D412+C413, "")</f>
        <v/>
      </c>
      <c r="E413" s="10" t="str">
        <f t="shared" si="12"/>
        <v/>
      </c>
      <c r="F413" s="10" t="str">
        <f t="shared" si="13"/>
        <v/>
      </c>
      <c r="G413" s="9" t="str">
        <f>IF(AND(H412&lt;&gt;"", H412&gt;0.001), K$11, "")</f>
        <v/>
      </c>
      <c r="H413" s="10" t="str">
        <f>IF(AND(H412&lt;&gt;"", H412&gt;0.001), H412-B413, "")</f>
        <v/>
      </c>
    </row>
    <row r="414" spans="1:8" x14ac:dyDescent="0.2">
      <c r="A414" s="11" t="str">
        <f>IF(AND(H413&lt;&gt;"", H413&gt;0.001),IF(MOD(12,K$7)=0, EDATE(A413,K$13), A413+365/K$7), "")</f>
        <v/>
      </c>
      <c r="B414" s="9" t="str">
        <f>IF(AND(H413&lt;&gt;"", H413&gt;0.001), K$11-C414, "")</f>
        <v/>
      </c>
      <c r="C414" s="10" t="str">
        <f>IF(AND(H413&lt;&gt;"", H413&gt;0.001), $K$12*H413, "")</f>
        <v/>
      </c>
      <c r="D414" s="10" t="str">
        <f>IF(AND(H413&lt;&gt;"", H413&gt;0.001), D413+C414, "")</f>
        <v/>
      </c>
      <c r="E414" s="10" t="str">
        <f t="shared" si="12"/>
        <v/>
      </c>
      <c r="F414" s="10" t="str">
        <f t="shared" si="13"/>
        <v/>
      </c>
      <c r="G414" s="9" t="str">
        <f>IF(AND(H413&lt;&gt;"", H413&gt;0.001), K$11, "")</f>
        <v/>
      </c>
      <c r="H414" s="10" t="str">
        <f>IF(AND(H413&lt;&gt;"", H413&gt;0.001), H413-B414, "")</f>
        <v/>
      </c>
    </row>
    <row r="415" spans="1:8" x14ac:dyDescent="0.2">
      <c r="A415" s="11" t="str">
        <f>IF(AND(H414&lt;&gt;"", H414&gt;0.001),IF(MOD(12,K$7)=0, EDATE(A414,K$13), A414+365/K$7), "")</f>
        <v/>
      </c>
      <c r="B415" s="9" t="str">
        <f>IF(AND(H414&lt;&gt;"", H414&gt;0.001), K$11-C415, "")</f>
        <v/>
      </c>
      <c r="C415" s="10" t="str">
        <f>IF(AND(H414&lt;&gt;"", H414&gt;0.001), $K$12*H414, "")</f>
        <v/>
      </c>
      <c r="D415" s="10" t="str">
        <f>IF(AND(H414&lt;&gt;"", H414&gt;0.001), D414+C415, "")</f>
        <v/>
      </c>
      <c r="E415" s="10" t="str">
        <f t="shared" si="12"/>
        <v/>
      </c>
      <c r="F415" s="10" t="str">
        <f t="shared" si="13"/>
        <v/>
      </c>
      <c r="G415" s="9" t="str">
        <f>IF(AND(H414&lt;&gt;"", H414&gt;0.001), K$11, "")</f>
        <v/>
      </c>
      <c r="H415" s="10" t="str">
        <f>IF(AND(H414&lt;&gt;"", H414&gt;0.001), H414-B415, "")</f>
        <v/>
      </c>
    </row>
    <row r="416" spans="1:8" x14ac:dyDescent="0.2">
      <c r="A416" s="11" t="str">
        <f>IF(AND(H415&lt;&gt;"", H415&gt;0.001),IF(MOD(12,K$7)=0, EDATE(A415,K$13), A415+365/K$7), "")</f>
        <v/>
      </c>
      <c r="B416" s="9" t="str">
        <f>IF(AND(H415&lt;&gt;"", H415&gt;0.001), K$11-C416, "")</f>
        <v/>
      </c>
      <c r="C416" s="10" t="str">
        <f>IF(AND(H415&lt;&gt;"", H415&gt;0.001), $K$12*H415, "")</f>
        <v/>
      </c>
      <c r="D416" s="10" t="str">
        <f>IF(AND(H415&lt;&gt;"", H415&gt;0.001), D415+C416, "")</f>
        <v/>
      </c>
      <c r="E416" s="10" t="str">
        <f t="shared" si="12"/>
        <v/>
      </c>
      <c r="F416" s="10" t="str">
        <f t="shared" si="13"/>
        <v/>
      </c>
      <c r="G416" s="9" t="str">
        <f>IF(AND(H415&lt;&gt;"", H415&gt;0.001), K$11, "")</f>
        <v/>
      </c>
      <c r="H416" s="10" t="str">
        <f>IF(AND(H415&lt;&gt;"", H415&gt;0.001), H415-B416, "")</f>
        <v/>
      </c>
    </row>
    <row r="417" spans="1:8" x14ac:dyDescent="0.2">
      <c r="A417" s="11" t="str">
        <f>IF(AND(H416&lt;&gt;"", H416&gt;0.001),IF(MOD(12,K$7)=0, EDATE(A416,K$13), A416+365/K$7), "")</f>
        <v/>
      </c>
      <c r="B417" s="9" t="str">
        <f>IF(AND(H416&lt;&gt;"", H416&gt;0.001), K$11-C417, "")</f>
        <v/>
      </c>
      <c r="C417" s="10" t="str">
        <f>IF(AND(H416&lt;&gt;"", H416&gt;0.001), $K$12*H416, "")</f>
        <v/>
      </c>
      <c r="D417" s="10" t="str">
        <f>IF(AND(H416&lt;&gt;"", H416&gt;0.001), D416+C417, "")</f>
        <v/>
      </c>
      <c r="E417" s="10" t="str">
        <f t="shared" si="12"/>
        <v/>
      </c>
      <c r="F417" s="10" t="str">
        <f t="shared" si="13"/>
        <v/>
      </c>
      <c r="G417" s="9" t="str">
        <f>IF(AND(H416&lt;&gt;"", H416&gt;0.001), K$11, "")</f>
        <v/>
      </c>
      <c r="H417" s="10" t="str">
        <f>IF(AND(H416&lt;&gt;"", H416&gt;0.001), H416-B417, "")</f>
        <v/>
      </c>
    </row>
    <row r="418" spans="1:8" x14ac:dyDescent="0.2">
      <c r="A418" s="11" t="str">
        <f>IF(AND(H417&lt;&gt;"", H417&gt;0.001),IF(MOD(12,K$7)=0, EDATE(A417,K$13), A417+365/K$7), "")</f>
        <v/>
      </c>
      <c r="B418" s="9" t="str">
        <f>IF(AND(H417&lt;&gt;"", H417&gt;0.001), K$11-C418, "")</f>
        <v/>
      </c>
      <c r="C418" s="10" t="str">
        <f>IF(AND(H417&lt;&gt;"", H417&gt;0.001), $K$12*H417, "")</f>
        <v/>
      </c>
      <c r="D418" s="10" t="str">
        <f>IF(AND(H417&lt;&gt;"", H417&gt;0.001), D417+C418, "")</f>
        <v/>
      </c>
      <c r="E418" s="10" t="str">
        <f t="shared" si="12"/>
        <v/>
      </c>
      <c r="F418" s="10" t="str">
        <f t="shared" si="13"/>
        <v/>
      </c>
      <c r="G418" s="9" t="str">
        <f>IF(AND(H417&lt;&gt;"", H417&gt;0.001), K$11, "")</f>
        <v/>
      </c>
      <c r="H418" s="10" t="str">
        <f>IF(AND(H417&lt;&gt;"", H417&gt;0.001), H417-B418, "")</f>
        <v/>
      </c>
    </row>
    <row r="419" spans="1:8" x14ac:dyDescent="0.2">
      <c r="A419" s="11" t="str">
        <f>IF(AND(H418&lt;&gt;"", H418&gt;0.001),IF(MOD(12,K$7)=0, EDATE(A418,K$13), A418+365/K$7), "")</f>
        <v/>
      </c>
      <c r="B419" s="9" t="str">
        <f>IF(AND(H418&lt;&gt;"", H418&gt;0.001), K$11-C419, "")</f>
        <v/>
      </c>
      <c r="C419" s="10" t="str">
        <f>IF(AND(H418&lt;&gt;"", H418&gt;0.001), $K$12*H418, "")</f>
        <v/>
      </c>
      <c r="D419" s="10" t="str">
        <f>IF(AND(H418&lt;&gt;"", H418&gt;0.001), D418+C419, "")</f>
        <v/>
      </c>
      <c r="E419" s="10" t="str">
        <f t="shared" si="12"/>
        <v/>
      </c>
      <c r="F419" s="10" t="str">
        <f t="shared" si="13"/>
        <v/>
      </c>
      <c r="G419" s="9" t="str">
        <f>IF(AND(H418&lt;&gt;"", H418&gt;0.001), K$11, "")</f>
        <v/>
      </c>
      <c r="H419" s="10" t="str">
        <f>IF(AND(H418&lt;&gt;"", H418&gt;0.001), H418-B419, "")</f>
        <v/>
      </c>
    </row>
    <row r="420" spans="1:8" x14ac:dyDescent="0.2">
      <c r="A420" s="11" t="str">
        <f>IF(AND(H419&lt;&gt;"", H419&gt;0.001),IF(MOD(12,K$7)=0, EDATE(A419,K$13), A419+365/K$7), "")</f>
        <v/>
      </c>
      <c r="B420" s="9" t="str">
        <f>IF(AND(H419&lt;&gt;"", H419&gt;0.001), K$11-C420, "")</f>
        <v/>
      </c>
      <c r="C420" s="10" t="str">
        <f>IF(AND(H419&lt;&gt;"", H419&gt;0.001), $K$12*H419, "")</f>
        <v/>
      </c>
      <c r="D420" s="10" t="str">
        <f>IF(AND(H419&lt;&gt;"", H419&gt;0.001), D419+C420, "")</f>
        <v/>
      </c>
      <c r="E420" s="10" t="str">
        <f t="shared" si="12"/>
        <v/>
      </c>
      <c r="F420" s="10" t="str">
        <f t="shared" si="13"/>
        <v/>
      </c>
      <c r="G420" s="9" t="str">
        <f>IF(AND(H419&lt;&gt;"", H419&gt;0.001), K$11, "")</f>
        <v/>
      </c>
      <c r="H420" s="10" t="str">
        <f>IF(AND(H419&lt;&gt;"", H419&gt;0.001), H419-B420, "")</f>
        <v/>
      </c>
    </row>
    <row r="421" spans="1:8" x14ac:dyDescent="0.2">
      <c r="A421" s="11" t="str">
        <f>IF(AND(H420&lt;&gt;"", H420&gt;0.001),IF(MOD(12,K$7)=0, EDATE(A420,K$13), A420+365/K$7), "")</f>
        <v/>
      </c>
      <c r="B421" s="9" t="str">
        <f>IF(AND(H420&lt;&gt;"", H420&gt;0.001), K$11-C421, "")</f>
        <v/>
      </c>
      <c r="C421" s="10" t="str">
        <f>IF(AND(H420&lt;&gt;"", H420&gt;0.001), $K$12*H420, "")</f>
        <v/>
      </c>
      <c r="D421" s="10" t="str">
        <f>IF(AND(H420&lt;&gt;"", H420&gt;0.001), D420+C421, "")</f>
        <v/>
      </c>
      <c r="E421" s="10" t="str">
        <f t="shared" si="12"/>
        <v/>
      </c>
      <c r="F421" s="10" t="str">
        <f t="shared" si="13"/>
        <v/>
      </c>
      <c r="G421" s="9" t="str">
        <f>IF(AND(H420&lt;&gt;"", H420&gt;0.001), K$11, "")</f>
        <v/>
      </c>
      <c r="H421" s="10" t="str">
        <f>IF(AND(H420&lt;&gt;"", H420&gt;0.001), H420-B421, "")</f>
        <v/>
      </c>
    </row>
    <row r="422" spans="1:8" x14ac:dyDescent="0.2">
      <c r="A422" s="11" t="str">
        <f>IF(AND(H421&lt;&gt;"", H421&gt;0.001),IF(MOD(12,K$7)=0, EDATE(A421,K$13), A421+365/K$7), "")</f>
        <v/>
      </c>
      <c r="B422" s="9" t="str">
        <f>IF(AND(H421&lt;&gt;"", H421&gt;0.001), K$11-C422, "")</f>
        <v/>
      </c>
      <c r="C422" s="10" t="str">
        <f>IF(AND(H421&lt;&gt;"", H421&gt;0.001), $K$12*H421, "")</f>
        <v/>
      </c>
      <c r="D422" s="10" t="str">
        <f>IF(AND(H421&lt;&gt;"", H421&gt;0.001), D421+C422, "")</f>
        <v/>
      </c>
      <c r="E422" s="10" t="str">
        <f t="shared" si="12"/>
        <v/>
      </c>
      <c r="F422" s="10" t="str">
        <f t="shared" si="13"/>
        <v/>
      </c>
      <c r="G422" s="9" t="str">
        <f>IF(AND(H421&lt;&gt;"", H421&gt;0.001), K$11, "")</f>
        <v/>
      </c>
      <c r="H422" s="10" t="str">
        <f>IF(AND(H421&lt;&gt;"", H421&gt;0.001), H421-B422, "")</f>
        <v/>
      </c>
    </row>
    <row r="423" spans="1:8" x14ac:dyDescent="0.2">
      <c r="A423" s="11" t="str">
        <f>IF(AND(H422&lt;&gt;"", H422&gt;0.001),IF(MOD(12,K$7)=0, EDATE(A422,K$13), A422+365/K$7), "")</f>
        <v/>
      </c>
      <c r="B423" s="9" t="str">
        <f>IF(AND(H422&lt;&gt;"", H422&gt;0.001), K$11-C423, "")</f>
        <v/>
      </c>
      <c r="C423" s="10" t="str">
        <f>IF(AND(H422&lt;&gt;"", H422&gt;0.001), $K$12*H422, "")</f>
        <v/>
      </c>
      <c r="D423" s="10" t="str">
        <f>IF(AND(H422&lt;&gt;"", H422&gt;0.001), D422+C423, "")</f>
        <v/>
      </c>
      <c r="E423" s="10" t="str">
        <f t="shared" si="12"/>
        <v/>
      </c>
      <c r="F423" s="10" t="str">
        <f t="shared" si="13"/>
        <v/>
      </c>
      <c r="G423" s="9" t="str">
        <f>IF(AND(H422&lt;&gt;"", H422&gt;0.001), K$11, "")</f>
        <v/>
      </c>
      <c r="H423" s="10" t="str">
        <f>IF(AND(H422&lt;&gt;"", H422&gt;0.001), H422-B423, "")</f>
        <v/>
      </c>
    </row>
    <row r="424" spans="1:8" x14ac:dyDescent="0.2">
      <c r="A424" s="11" t="str">
        <f>IF(AND(H423&lt;&gt;"", H423&gt;0.001),IF(MOD(12,K$7)=0, EDATE(A423,K$13), A423+365/K$7), "")</f>
        <v/>
      </c>
      <c r="B424" s="9" t="str">
        <f>IF(AND(H423&lt;&gt;"", H423&gt;0.001), K$11-C424, "")</f>
        <v/>
      </c>
      <c r="C424" s="10" t="str">
        <f>IF(AND(H423&lt;&gt;"", H423&gt;0.001), $K$12*H423, "")</f>
        <v/>
      </c>
      <c r="D424" s="10" t="str">
        <f>IF(AND(H423&lt;&gt;"", H423&gt;0.001), D423+C424, "")</f>
        <v/>
      </c>
      <c r="E424" s="10" t="str">
        <f t="shared" si="12"/>
        <v/>
      </c>
      <c r="F424" s="10" t="str">
        <f t="shared" si="13"/>
        <v/>
      </c>
      <c r="G424" s="9" t="str">
        <f>IF(AND(H423&lt;&gt;"", H423&gt;0.001), K$11, "")</f>
        <v/>
      </c>
      <c r="H424" s="10" t="str">
        <f>IF(AND(H423&lt;&gt;"", H423&gt;0.001), H423-B424, "")</f>
        <v/>
      </c>
    </row>
    <row r="425" spans="1:8" x14ac:dyDescent="0.2">
      <c r="A425" s="11" t="str">
        <f>IF(AND(H424&lt;&gt;"", H424&gt;0.001),IF(MOD(12,K$7)=0, EDATE(A424,K$13), A424+365/K$7), "")</f>
        <v/>
      </c>
      <c r="B425" s="9" t="str">
        <f>IF(AND(H424&lt;&gt;"", H424&gt;0.001), K$11-C425, "")</f>
        <v/>
      </c>
      <c r="C425" s="10" t="str">
        <f>IF(AND(H424&lt;&gt;"", H424&gt;0.001), $K$12*H424, "")</f>
        <v/>
      </c>
      <c r="D425" s="10" t="str">
        <f>IF(AND(H424&lt;&gt;"", H424&gt;0.001), D424+C425, "")</f>
        <v/>
      </c>
      <c r="E425" s="10" t="str">
        <f t="shared" si="12"/>
        <v/>
      </c>
      <c r="F425" s="10" t="str">
        <f t="shared" si="13"/>
        <v/>
      </c>
      <c r="G425" s="9" t="str">
        <f>IF(AND(H424&lt;&gt;"", H424&gt;0.001), K$11, "")</f>
        <v/>
      </c>
      <c r="H425" s="10" t="str">
        <f>IF(AND(H424&lt;&gt;"", H424&gt;0.001), H424-B425, "")</f>
        <v/>
      </c>
    </row>
    <row r="426" spans="1:8" x14ac:dyDescent="0.2">
      <c r="A426" s="11" t="str">
        <f>IF(AND(H425&lt;&gt;"", H425&gt;0.001),IF(MOD(12,K$7)=0, EDATE(A425,K$13), A425+365/K$7), "")</f>
        <v/>
      </c>
      <c r="B426" s="9" t="str">
        <f>IF(AND(H425&lt;&gt;"", H425&gt;0.001), K$11-C426, "")</f>
        <v/>
      </c>
      <c r="C426" s="10" t="str">
        <f>IF(AND(H425&lt;&gt;"", H425&gt;0.001), $K$12*H425, "")</f>
        <v/>
      </c>
      <c r="D426" s="10" t="str">
        <f>IF(AND(H425&lt;&gt;"", H425&gt;0.001), D425+C426, "")</f>
        <v/>
      </c>
      <c r="E426" s="10" t="str">
        <f t="shared" si="12"/>
        <v/>
      </c>
      <c r="F426" s="10" t="str">
        <f t="shared" si="13"/>
        <v/>
      </c>
      <c r="G426" s="9" t="str">
        <f>IF(AND(H425&lt;&gt;"", H425&gt;0.001), K$11, "")</f>
        <v/>
      </c>
      <c r="H426" s="10" t="str">
        <f>IF(AND(H425&lt;&gt;"", H425&gt;0.001), H425-B426, "")</f>
        <v/>
      </c>
    </row>
    <row r="427" spans="1:8" x14ac:dyDescent="0.2">
      <c r="A427" s="11" t="str">
        <f>IF(AND(H426&lt;&gt;"", H426&gt;0.001),IF(MOD(12,K$7)=0, EDATE(A426,K$13), A426+365/K$7), "")</f>
        <v/>
      </c>
      <c r="B427" s="9" t="str">
        <f>IF(AND(H426&lt;&gt;"", H426&gt;0.001), K$11-C427, "")</f>
        <v/>
      </c>
      <c r="C427" s="10" t="str">
        <f>IF(AND(H426&lt;&gt;"", H426&gt;0.001), $K$12*H426, "")</f>
        <v/>
      </c>
      <c r="D427" s="10" t="str">
        <f>IF(AND(H426&lt;&gt;"", H426&gt;0.001), D426+C427, "")</f>
        <v/>
      </c>
      <c r="E427" s="10" t="str">
        <f t="shared" si="12"/>
        <v/>
      </c>
      <c r="F427" s="10" t="str">
        <f t="shared" si="13"/>
        <v/>
      </c>
      <c r="G427" s="9" t="str">
        <f>IF(AND(H426&lt;&gt;"", H426&gt;0.001), K$11, "")</f>
        <v/>
      </c>
      <c r="H427" s="10" t="str">
        <f>IF(AND(H426&lt;&gt;"", H426&gt;0.001), H426-B427, "")</f>
        <v/>
      </c>
    </row>
    <row r="428" spans="1:8" x14ac:dyDescent="0.2">
      <c r="A428" s="11" t="str">
        <f>IF(AND(H427&lt;&gt;"", H427&gt;0.001),IF(MOD(12,K$7)=0, EDATE(A427,K$13), A427+365/K$7), "")</f>
        <v/>
      </c>
      <c r="B428" s="9" t="str">
        <f>IF(AND(H427&lt;&gt;"", H427&gt;0.001), K$11-C428, "")</f>
        <v/>
      </c>
      <c r="C428" s="10" t="str">
        <f>IF(AND(H427&lt;&gt;"", H427&gt;0.001), $K$12*H427, "")</f>
        <v/>
      </c>
      <c r="D428" s="10" t="str">
        <f>IF(AND(H427&lt;&gt;"", H427&gt;0.001), D427+C428, "")</f>
        <v/>
      </c>
      <c r="E428" s="10" t="str">
        <f t="shared" si="12"/>
        <v/>
      </c>
      <c r="F428" s="10" t="str">
        <f t="shared" si="13"/>
        <v/>
      </c>
      <c r="G428" s="9" t="str">
        <f>IF(AND(H427&lt;&gt;"", H427&gt;0.001), K$11, "")</f>
        <v/>
      </c>
      <c r="H428" s="10" t="str">
        <f>IF(AND(H427&lt;&gt;"", H427&gt;0.001), H427-B428, "")</f>
        <v/>
      </c>
    </row>
    <row r="429" spans="1:8" x14ac:dyDescent="0.2">
      <c r="A429" s="11" t="str">
        <f>IF(AND(H428&lt;&gt;"", H428&gt;0.001),IF(MOD(12,K$7)=0, EDATE(A428,K$13), A428+365/K$7), "")</f>
        <v/>
      </c>
      <c r="B429" s="9" t="str">
        <f>IF(AND(H428&lt;&gt;"", H428&gt;0.001), K$11-C429, "")</f>
        <v/>
      </c>
      <c r="C429" s="10" t="str">
        <f>IF(AND(H428&lt;&gt;"", H428&gt;0.001), $K$12*H428, "")</f>
        <v/>
      </c>
      <c r="D429" s="10" t="str">
        <f>IF(AND(H428&lt;&gt;"", H428&gt;0.001), D428+C429, "")</f>
        <v/>
      </c>
      <c r="E429" s="10" t="str">
        <f t="shared" si="12"/>
        <v/>
      </c>
      <c r="F429" s="10" t="str">
        <f t="shared" si="13"/>
        <v/>
      </c>
      <c r="G429" s="9" t="str">
        <f>IF(AND(H428&lt;&gt;"", H428&gt;0.001), K$11, "")</f>
        <v/>
      </c>
      <c r="H429" s="10" t="str">
        <f>IF(AND(H428&lt;&gt;"", H428&gt;0.001), H428-B429, "")</f>
        <v/>
      </c>
    </row>
    <row r="430" spans="1:8" x14ac:dyDescent="0.2">
      <c r="A430" s="11" t="str">
        <f>IF(AND(H429&lt;&gt;"", H429&gt;0.001),IF(MOD(12,K$7)=0, EDATE(A429,K$13), A429+365/K$7), "")</f>
        <v/>
      </c>
      <c r="B430" s="9" t="str">
        <f>IF(AND(H429&lt;&gt;"", H429&gt;0.001), K$11-C430, "")</f>
        <v/>
      </c>
      <c r="C430" s="10" t="str">
        <f>IF(AND(H429&lt;&gt;"", H429&gt;0.001), $K$12*H429, "")</f>
        <v/>
      </c>
      <c r="D430" s="10" t="str">
        <f>IF(AND(H429&lt;&gt;"", H429&gt;0.001), D429+C430, "")</f>
        <v/>
      </c>
      <c r="E430" s="10" t="str">
        <f t="shared" si="12"/>
        <v/>
      </c>
      <c r="F430" s="10" t="str">
        <f t="shared" si="13"/>
        <v/>
      </c>
      <c r="G430" s="9" t="str">
        <f>IF(AND(H429&lt;&gt;"", H429&gt;0.001), K$11, "")</f>
        <v/>
      </c>
      <c r="H430" s="10" t="str">
        <f>IF(AND(H429&lt;&gt;"", H429&gt;0.001), H429-B430, "")</f>
        <v/>
      </c>
    </row>
    <row r="431" spans="1:8" x14ac:dyDescent="0.2">
      <c r="A431" s="11" t="str">
        <f>IF(AND(H430&lt;&gt;"", H430&gt;0.001),IF(MOD(12,K$7)=0, EDATE(A430,K$13), A430+365/K$7), "")</f>
        <v/>
      </c>
      <c r="B431" s="9" t="str">
        <f>IF(AND(H430&lt;&gt;"", H430&gt;0.001), K$11-C431, "")</f>
        <v/>
      </c>
      <c r="C431" s="10" t="str">
        <f>IF(AND(H430&lt;&gt;"", H430&gt;0.001), $K$12*H430, "")</f>
        <v/>
      </c>
      <c r="D431" s="10" t="str">
        <f>IF(AND(H430&lt;&gt;"", H430&gt;0.001), D430+C431, "")</f>
        <v/>
      </c>
      <c r="E431" s="10" t="str">
        <f t="shared" si="12"/>
        <v/>
      </c>
      <c r="F431" s="10" t="str">
        <f t="shared" si="13"/>
        <v/>
      </c>
      <c r="G431" s="9" t="str">
        <f>IF(AND(H430&lt;&gt;"", H430&gt;0.001), K$11, "")</f>
        <v/>
      </c>
      <c r="H431" s="10" t="str">
        <f>IF(AND(H430&lt;&gt;"", H430&gt;0.001), H430-B431, "")</f>
        <v/>
      </c>
    </row>
    <row r="432" spans="1:8" x14ac:dyDescent="0.2">
      <c r="A432" s="11" t="str">
        <f>IF(AND(H431&lt;&gt;"", H431&gt;0.001),IF(MOD(12,K$7)=0, EDATE(A431,K$13), A431+365/K$7), "")</f>
        <v/>
      </c>
      <c r="B432" s="9" t="str">
        <f>IF(AND(H431&lt;&gt;"", H431&gt;0.001), K$11-C432, "")</f>
        <v/>
      </c>
      <c r="C432" s="10" t="str">
        <f>IF(AND(H431&lt;&gt;"", H431&gt;0.001), $K$12*H431, "")</f>
        <v/>
      </c>
      <c r="D432" s="10" t="str">
        <f>IF(AND(H431&lt;&gt;"", H431&gt;0.001), D431+C432, "")</f>
        <v/>
      </c>
      <c r="E432" s="10" t="str">
        <f t="shared" si="12"/>
        <v/>
      </c>
      <c r="F432" s="10" t="str">
        <f t="shared" si="13"/>
        <v/>
      </c>
      <c r="G432" s="9" t="str">
        <f>IF(AND(H431&lt;&gt;"", H431&gt;0.001), K$11, "")</f>
        <v/>
      </c>
      <c r="H432" s="10" t="str">
        <f>IF(AND(H431&lt;&gt;"", H431&gt;0.001), H431-B432, "")</f>
        <v/>
      </c>
    </row>
    <row r="433" spans="1:8" x14ac:dyDescent="0.2">
      <c r="A433" s="11" t="str">
        <f>IF(AND(H432&lt;&gt;"", H432&gt;0.001),IF(MOD(12,K$7)=0, EDATE(A432,K$13), A432+365/K$7), "")</f>
        <v/>
      </c>
      <c r="B433" s="9" t="str">
        <f>IF(AND(H432&lt;&gt;"", H432&gt;0.001), K$11-C433, "")</f>
        <v/>
      </c>
      <c r="C433" s="10" t="str">
        <f>IF(AND(H432&lt;&gt;"", H432&gt;0.001), $K$12*H432, "")</f>
        <v/>
      </c>
      <c r="D433" s="10" t="str">
        <f>IF(AND(H432&lt;&gt;"", H432&gt;0.001), D432+C433, "")</f>
        <v/>
      </c>
      <c r="E433" s="10" t="str">
        <f t="shared" si="12"/>
        <v/>
      </c>
      <c r="F433" s="10" t="str">
        <f t="shared" si="13"/>
        <v/>
      </c>
      <c r="G433" s="9" t="str">
        <f>IF(AND(H432&lt;&gt;"", H432&gt;0.001), K$11, "")</f>
        <v/>
      </c>
      <c r="H433" s="10" t="str">
        <f>IF(AND(H432&lt;&gt;"", H432&gt;0.001), H432-B433, "")</f>
        <v/>
      </c>
    </row>
    <row r="434" spans="1:8" x14ac:dyDescent="0.2">
      <c r="A434" s="11" t="str">
        <f>IF(AND(H433&lt;&gt;"", H433&gt;0.001),IF(MOD(12,K$7)=0, EDATE(A433,K$13), A433+365/K$7), "")</f>
        <v/>
      </c>
      <c r="B434" s="9" t="str">
        <f>IF(AND(H433&lt;&gt;"", H433&gt;0.001), K$11-C434, "")</f>
        <v/>
      </c>
      <c r="C434" s="10" t="str">
        <f>IF(AND(H433&lt;&gt;"", H433&gt;0.001), $K$12*H433, "")</f>
        <v/>
      </c>
      <c r="D434" s="10" t="str">
        <f>IF(AND(H433&lt;&gt;"", H433&gt;0.001), D433+C434, "")</f>
        <v/>
      </c>
      <c r="E434" s="10" t="str">
        <f t="shared" si="12"/>
        <v/>
      </c>
      <c r="F434" s="10" t="str">
        <f t="shared" si="13"/>
        <v/>
      </c>
      <c r="G434" s="9" t="str">
        <f>IF(AND(H433&lt;&gt;"", H433&gt;0.001), K$11, "")</f>
        <v/>
      </c>
      <c r="H434" s="10" t="str">
        <f>IF(AND(H433&lt;&gt;"", H433&gt;0.001), H433-B434, "")</f>
        <v/>
      </c>
    </row>
    <row r="435" spans="1:8" x14ac:dyDescent="0.2">
      <c r="A435" s="11" t="str">
        <f>IF(AND(H434&lt;&gt;"", H434&gt;0.001),IF(MOD(12,K$7)=0, EDATE(A434,K$13), A434+365/K$7), "")</f>
        <v/>
      </c>
      <c r="B435" s="9" t="str">
        <f>IF(AND(H434&lt;&gt;"", H434&gt;0.001), K$11-C435, "")</f>
        <v/>
      </c>
      <c r="C435" s="10" t="str">
        <f>IF(AND(H434&lt;&gt;"", H434&gt;0.001), $K$12*H434, "")</f>
        <v/>
      </c>
      <c r="D435" s="10" t="str">
        <f>IF(AND(H434&lt;&gt;"", H434&gt;0.001), D434+C435, "")</f>
        <v/>
      </c>
      <c r="E435" s="10" t="str">
        <f t="shared" si="12"/>
        <v/>
      </c>
      <c r="F435" s="10" t="str">
        <f t="shared" si="13"/>
        <v/>
      </c>
      <c r="G435" s="9" t="str">
        <f>IF(AND(H434&lt;&gt;"", H434&gt;0.001), K$11, "")</f>
        <v/>
      </c>
      <c r="H435" s="10" t="str">
        <f>IF(AND(H434&lt;&gt;"", H434&gt;0.001), H434-B435, "")</f>
        <v/>
      </c>
    </row>
    <row r="436" spans="1:8" x14ac:dyDescent="0.2">
      <c r="A436" s="11" t="str">
        <f>IF(AND(H435&lt;&gt;"", H435&gt;0.001),IF(MOD(12,K$7)=0, EDATE(A435,K$13), A435+365/K$7), "")</f>
        <v/>
      </c>
      <c r="B436" s="9" t="str">
        <f>IF(AND(H435&lt;&gt;"", H435&gt;0.001), K$11-C436, "")</f>
        <v/>
      </c>
      <c r="C436" s="10" t="str">
        <f>IF(AND(H435&lt;&gt;"", H435&gt;0.001), $K$12*H435, "")</f>
        <v/>
      </c>
      <c r="D436" s="10" t="str">
        <f>IF(AND(H435&lt;&gt;"", H435&gt;0.001), D435+C436, "")</f>
        <v/>
      </c>
      <c r="E436" s="10" t="str">
        <f t="shared" si="12"/>
        <v/>
      </c>
      <c r="F436" s="10" t="str">
        <f t="shared" si="13"/>
        <v/>
      </c>
      <c r="G436" s="9" t="str">
        <f>IF(AND(H435&lt;&gt;"", H435&gt;0.001), K$11, "")</f>
        <v/>
      </c>
      <c r="H436" s="10" t="str">
        <f>IF(AND(H435&lt;&gt;"", H435&gt;0.001), H435-B436, "")</f>
        <v/>
      </c>
    </row>
    <row r="437" spans="1:8" x14ac:dyDescent="0.2">
      <c r="A437" s="11" t="str">
        <f>IF(AND(H436&lt;&gt;"", H436&gt;0.001),IF(MOD(12,K$7)=0, EDATE(A436,K$13), A436+365/K$7), "")</f>
        <v/>
      </c>
      <c r="B437" s="9" t="str">
        <f>IF(AND(H436&lt;&gt;"", H436&gt;0.001), K$11-C437, "")</f>
        <v/>
      </c>
      <c r="C437" s="10" t="str">
        <f>IF(AND(H436&lt;&gt;"", H436&gt;0.001), $K$12*H436, "")</f>
        <v/>
      </c>
      <c r="D437" s="10" t="str">
        <f>IF(AND(H436&lt;&gt;"", H436&gt;0.001), D436+C437, "")</f>
        <v/>
      </c>
      <c r="E437" s="10" t="str">
        <f t="shared" si="12"/>
        <v/>
      </c>
      <c r="F437" s="10" t="str">
        <f t="shared" si="13"/>
        <v/>
      </c>
      <c r="G437" s="9" t="str">
        <f>IF(AND(H436&lt;&gt;"", H436&gt;0.001), K$11, "")</f>
        <v/>
      </c>
      <c r="H437" s="10" t="str">
        <f>IF(AND(H436&lt;&gt;"", H436&gt;0.001), H436-B437, "")</f>
        <v/>
      </c>
    </row>
    <row r="438" spans="1:8" x14ac:dyDescent="0.2">
      <c r="A438" s="11" t="str">
        <f>IF(AND(H437&lt;&gt;"", H437&gt;0.001),IF(MOD(12,K$7)=0, EDATE(A437,K$13), A437+365/K$7), "")</f>
        <v/>
      </c>
      <c r="B438" s="9" t="str">
        <f>IF(AND(H437&lt;&gt;"", H437&gt;0.001), K$11-C438, "")</f>
        <v/>
      </c>
      <c r="C438" s="10" t="str">
        <f>IF(AND(H437&lt;&gt;"", H437&gt;0.001), $K$12*H437, "")</f>
        <v/>
      </c>
      <c r="D438" s="10" t="str">
        <f>IF(AND(H437&lt;&gt;"", H437&gt;0.001), D437+C438, "")</f>
        <v/>
      </c>
      <c r="E438" s="10" t="str">
        <f t="shared" si="12"/>
        <v/>
      </c>
      <c r="F438" s="10" t="str">
        <f t="shared" si="13"/>
        <v/>
      </c>
      <c r="G438" s="9" t="str">
        <f>IF(AND(H437&lt;&gt;"", H437&gt;0.001), K$11, "")</f>
        <v/>
      </c>
      <c r="H438" s="10" t="str">
        <f>IF(AND(H437&lt;&gt;"", H437&gt;0.001), H437-B438, "")</f>
        <v/>
      </c>
    </row>
    <row r="439" spans="1:8" x14ac:dyDescent="0.2">
      <c r="A439" s="11" t="str">
        <f>IF(AND(H438&lt;&gt;"", H438&gt;0.001),IF(MOD(12,K$7)=0, EDATE(A438,K$13), A438+365/K$7), "")</f>
        <v/>
      </c>
      <c r="B439" s="9" t="str">
        <f>IF(AND(H438&lt;&gt;"", H438&gt;0.001), K$11-C439, "")</f>
        <v/>
      </c>
      <c r="C439" s="10" t="str">
        <f>IF(AND(H438&lt;&gt;"", H438&gt;0.001), $K$12*H438, "")</f>
        <v/>
      </c>
      <c r="D439" s="10" t="str">
        <f>IF(AND(H438&lt;&gt;"", H438&gt;0.001), D438+C439, "")</f>
        <v/>
      </c>
      <c r="E439" s="10" t="str">
        <f t="shared" si="12"/>
        <v/>
      </c>
      <c r="F439" s="10" t="str">
        <f t="shared" si="13"/>
        <v/>
      </c>
      <c r="G439" s="9" t="str">
        <f>IF(AND(H438&lt;&gt;"", H438&gt;0.001), K$11, "")</f>
        <v/>
      </c>
      <c r="H439" s="10" t="str">
        <f>IF(AND(H438&lt;&gt;"", H438&gt;0.001), H438-B439, "")</f>
        <v/>
      </c>
    </row>
    <row r="440" spans="1:8" x14ac:dyDescent="0.2">
      <c r="A440" s="11" t="str">
        <f>IF(AND(H439&lt;&gt;"", H439&gt;0.001),IF(MOD(12,K$7)=0, EDATE(A439,K$13), A439+365/K$7), "")</f>
        <v/>
      </c>
      <c r="B440" s="9" t="str">
        <f>IF(AND(H439&lt;&gt;"", H439&gt;0.001), K$11-C440, "")</f>
        <v/>
      </c>
      <c r="C440" s="10" t="str">
        <f>IF(AND(H439&lt;&gt;"", H439&gt;0.001), $K$12*H439, "")</f>
        <v/>
      </c>
      <c r="D440" s="10" t="str">
        <f>IF(AND(H439&lt;&gt;"", H439&gt;0.001), D439+C440, "")</f>
        <v/>
      </c>
      <c r="E440" s="10" t="str">
        <f t="shared" si="12"/>
        <v/>
      </c>
      <c r="F440" s="10" t="str">
        <f t="shared" si="13"/>
        <v/>
      </c>
      <c r="G440" s="9" t="str">
        <f>IF(AND(H439&lt;&gt;"", H439&gt;0.001), K$11, "")</f>
        <v/>
      </c>
      <c r="H440" s="10" t="str">
        <f>IF(AND(H439&lt;&gt;"", H439&gt;0.001), H439-B440, "")</f>
        <v/>
      </c>
    </row>
    <row r="441" spans="1:8" x14ac:dyDescent="0.2">
      <c r="A441" s="11" t="str">
        <f>IF(AND(H440&lt;&gt;"", H440&gt;0.001),IF(MOD(12,K$7)=0, EDATE(A440,K$13), A440+365/K$7), "")</f>
        <v/>
      </c>
      <c r="B441" s="9" t="str">
        <f>IF(AND(H440&lt;&gt;"", H440&gt;0.001), K$11-C441, "")</f>
        <v/>
      </c>
      <c r="C441" s="10" t="str">
        <f>IF(AND(H440&lt;&gt;"", H440&gt;0.001), $K$12*H440, "")</f>
        <v/>
      </c>
      <c r="D441" s="10" t="str">
        <f>IF(AND(H440&lt;&gt;"", H440&gt;0.001), D440+C441, "")</f>
        <v/>
      </c>
      <c r="E441" s="10" t="str">
        <f t="shared" si="12"/>
        <v/>
      </c>
      <c r="F441" s="10" t="str">
        <f t="shared" si="13"/>
        <v/>
      </c>
      <c r="G441" s="9" t="str">
        <f>IF(AND(H440&lt;&gt;"", H440&gt;0.001), K$11, "")</f>
        <v/>
      </c>
      <c r="H441" s="10" t="str">
        <f>IF(AND(H440&lt;&gt;"", H440&gt;0.001), H440-B441, "")</f>
        <v/>
      </c>
    </row>
    <row r="442" spans="1:8" x14ac:dyDescent="0.2">
      <c r="A442" s="11" t="str">
        <f>IF(AND(H441&lt;&gt;"", H441&gt;0.001),IF(MOD(12,K$7)=0, EDATE(A441,K$13), A441+365/K$7), "")</f>
        <v/>
      </c>
      <c r="B442" s="9" t="str">
        <f>IF(AND(H441&lt;&gt;"", H441&gt;0.001), K$11-C442, "")</f>
        <v/>
      </c>
      <c r="C442" s="10" t="str">
        <f>IF(AND(H441&lt;&gt;"", H441&gt;0.001), $K$12*H441, "")</f>
        <v/>
      </c>
      <c r="D442" s="10" t="str">
        <f>IF(AND(H441&lt;&gt;"", H441&gt;0.001), D441+C442, "")</f>
        <v/>
      </c>
      <c r="E442" s="10" t="str">
        <f t="shared" si="12"/>
        <v/>
      </c>
      <c r="F442" s="10" t="str">
        <f t="shared" si="13"/>
        <v/>
      </c>
      <c r="G442" s="9" t="str">
        <f>IF(AND(H441&lt;&gt;"", H441&gt;0.001), K$11, "")</f>
        <v/>
      </c>
      <c r="H442" s="10" t="str">
        <f>IF(AND(H441&lt;&gt;"", H441&gt;0.001), H441-B442, "")</f>
        <v/>
      </c>
    </row>
    <row r="443" spans="1:8" x14ac:dyDescent="0.2">
      <c r="A443" s="11" t="str">
        <f>IF(AND(H442&lt;&gt;"", H442&gt;0.001),IF(MOD(12,K$7)=0, EDATE(A442,K$13), A442+365/K$7), "")</f>
        <v/>
      </c>
      <c r="B443" s="9" t="str">
        <f>IF(AND(H442&lt;&gt;"", H442&gt;0.001), K$11-C443, "")</f>
        <v/>
      </c>
      <c r="C443" s="10" t="str">
        <f>IF(AND(H442&lt;&gt;"", H442&gt;0.001), $K$12*H442, "")</f>
        <v/>
      </c>
      <c r="D443" s="10" t="str">
        <f>IF(AND(H442&lt;&gt;"", H442&gt;0.001), D442+C443, "")</f>
        <v/>
      </c>
      <c r="E443" s="10" t="str">
        <f t="shared" si="12"/>
        <v/>
      </c>
      <c r="F443" s="10" t="str">
        <f t="shared" si="13"/>
        <v/>
      </c>
      <c r="G443" s="9" t="str">
        <f>IF(AND(H442&lt;&gt;"", H442&gt;0.001), K$11, "")</f>
        <v/>
      </c>
      <c r="H443" s="10" t="str">
        <f>IF(AND(H442&lt;&gt;"", H442&gt;0.001), H442-B443, "")</f>
        <v/>
      </c>
    </row>
    <row r="444" spans="1:8" x14ac:dyDescent="0.2">
      <c r="A444" s="11" t="str">
        <f>IF(AND(H443&lt;&gt;"", H443&gt;0.001),IF(MOD(12,K$7)=0, EDATE(A443,K$13), A443+365/K$7), "")</f>
        <v/>
      </c>
      <c r="B444" s="9" t="str">
        <f>IF(AND(H443&lt;&gt;"", H443&gt;0.001), K$11-C444, "")</f>
        <v/>
      </c>
      <c r="C444" s="10" t="str">
        <f>IF(AND(H443&lt;&gt;"", H443&gt;0.001), $K$12*H443, "")</f>
        <v/>
      </c>
      <c r="D444" s="10" t="str">
        <f>IF(AND(H443&lt;&gt;"", H443&gt;0.001), D443+C444, "")</f>
        <v/>
      </c>
      <c r="E444" s="10" t="str">
        <f t="shared" si="12"/>
        <v/>
      </c>
      <c r="F444" s="10" t="str">
        <f t="shared" si="13"/>
        <v/>
      </c>
      <c r="G444" s="9" t="str">
        <f>IF(AND(H443&lt;&gt;"", H443&gt;0.001), K$11, "")</f>
        <v/>
      </c>
      <c r="H444" s="10" t="str">
        <f>IF(AND(H443&lt;&gt;"", H443&gt;0.001), H443-B444, "")</f>
        <v/>
      </c>
    </row>
    <row r="445" spans="1:8" x14ac:dyDescent="0.2">
      <c r="A445" s="11" t="str">
        <f>IF(AND(H444&lt;&gt;"", H444&gt;0.001),IF(MOD(12,K$7)=0, EDATE(A444,K$13), A444+365/K$7), "")</f>
        <v/>
      </c>
      <c r="B445" s="9" t="str">
        <f>IF(AND(H444&lt;&gt;"", H444&gt;0.001), K$11-C445, "")</f>
        <v/>
      </c>
      <c r="C445" s="10" t="str">
        <f>IF(AND(H444&lt;&gt;"", H444&gt;0.001), $K$12*H444, "")</f>
        <v/>
      </c>
      <c r="D445" s="10" t="str">
        <f>IF(AND(H444&lt;&gt;"", H444&gt;0.001), D444+C445, "")</f>
        <v/>
      </c>
      <c r="E445" s="10" t="str">
        <f t="shared" si="12"/>
        <v/>
      </c>
      <c r="F445" s="10" t="str">
        <f t="shared" si="13"/>
        <v/>
      </c>
      <c r="G445" s="9" t="str">
        <f>IF(AND(H444&lt;&gt;"", H444&gt;0.001), K$11, "")</f>
        <v/>
      </c>
      <c r="H445" s="10" t="str">
        <f>IF(AND(H444&lt;&gt;"", H444&gt;0.001), H444-B445, "")</f>
        <v/>
      </c>
    </row>
    <row r="446" spans="1:8" x14ac:dyDescent="0.2">
      <c r="A446" s="11" t="str">
        <f>IF(AND(H445&lt;&gt;"", H445&gt;0.001),IF(MOD(12,K$7)=0, EDATE(A445,K$13), A445+365/K$7), "")</f>
        <v/>
      </c>
      <c r="B446" s="9" t="str">
        <f>IF(AND(H445&lt;&gt;"", H445&gt;0.001), K$11-C446, "")</f>
        <v/>
      </c>
      <c r="C446" s="10" t="str">
        <f>IF(AND(H445&lt;&gt;"", H445&gt;0.001), $K$12*H445, "")</f>
        <v/>
      </c>
      <c r="D446" s="10" t="str">
        <f>IF(AND(H445&lt;&gt;"", H445&gt;0.001), D445+C446, "")</f>
        <v/>
      </c>
      <c r="E446" s="10" t="str">
        <f t="shared" si="12"/>
        <v/>
      </c>
      <c r="F446" s="10" t="str">
        <f t="shared" si="13"/>
        <v/>
      </c>
      <c r="G446" s="9" t="str">
        <f>IF(AND(H445&lt;&gt;"", H445&gt;0.001), K$11, "")</f>
        <v/>
      </c>
      <c r="H446" s="10" t="str">
        <f>IF(AND(H445&lt;&gt;"", H445&gt;0.001), H445-B446, "")</f>
        <v/>
      </c>
    </row>
    <row r="447" spans="1:8" x14ac:dyDescent="0.2">
      <c r="A447" s="11" t="str">
        <f>IF(AND(H446&lt;&gt;"", H446&gt;0.001),IF(MOD(12,K$7)=0, EDATE(A446,K$13), A446+365/K$7), "")</f>
        <v/>
      </c>
      <c r="B447" s="9" t="str">
        <f>IF(AND(H446&lt;&gt;"", H446&gt;0.001), K$11-C447, "")</f>
        <v/>
      </c>
      <c r="C447" s="10" t="str">
        <f>IF(AND(H446&lt;&gt;"", H446&gt;0.001), $K$12*H446, "")</f>
        <v/>
      </c>
      <c r="D447" s="10" t="str">
        <f>IF(AND(H446&lt;&gt;"", H446&gt;0.001), D446+C447, "")</f>
        <v/>
      </c>
      <c r="E447" s="10" t="str">
        <f t="shared" si="12"/>
        <v/>
      </c>
      <c r="F447" s="10" t="str">
        <f t="shared" si="13"/>
        <v/>
      </c>
      <c r="G447" s="9" t="str">
        <f>IF(AND(H446&lt;&gt;"", H446&gt;0.001), K$11, "")</f>
        <v/>
      </c>
      <c r="H447" s="10" t="str">
        <f>IF(AND(H446&lt;&gt;"", H446&gt;0.001), H446-B447, "")</f>
        <v/>
      </c>
    </row>
    <row r="448" spans="1:8" x14ac:dyDescent="0.2">
      <c r="A448" s="11" t="str">
        <f>IF(AND(H447&lt;&gt;"", H447&gt;0.001),IF(MOD(12,K$7)=0, EDATE(A447,K$13), A447+365/K$7), "")</f>
        <v/>
      </c>
      <c r="B448" s="9" t="str">
        <f>IF(AND(H447&lt;&gt;"", H447&gt;0.001), K$11-C448, "")</f>
        <v/>
      </c>
      <c r="C448" s="10" t="str">
        <f>IF(AND(H447&lt;&gt;"", H447&gt;0.001), $K$12*H447, "")</f>
        <v/>
      </c>
      <c r="D448" s="10" t="str">
        <f>IF(AND(H447&lt;&gt;"", H447&gt;0.001), D447+C448, "")</f>
        <v/>
      </c>
      <c r="E448" s="10" t="str">
        <f t="shared" si="12"/>
        <v/>
      </c>
      <c r="F448" s="10" t="str">
        <f t="shared" si="13"/>
        <v/>
      </c>
      <c r="G448" s="9" t="str">
        <f>IF(AND(H447&lt;&gt;"", H447&gt;0.001), K$11, "")</f>
        <v/>
      </c>
      <c r="H448" s="10" t="str">
        <f>IF(AND(H447&lt;&gt;"", H447&gt;0.001), H447-B448, "")</f>
        <v/>
      </c>
    </row>
    <row r="449" spans="1:8" x14ac:dyDescent="0.2">
      <c r="A449" s="11" t="str">
        <f>IF(AND(H448&lt;&gt;"", H448&gt;0.001),IF(MOD(12,K$7)=0, EDATE(A448,K$13), A448+365/K$7), "")</f>
        <v/>
      </c>
      <c r="B449" s="9" t="str">
        <f>IF(AND(H448&lt;&gt;"", H448&gt;0.001), K$11-C449, "")</f>
        <v/>
      </c>
      <c r="C449" s="10" t="str">
        <f>IF(AND(H448&lt;&gt;"", H448&gt;0.001), $K$12*H448, "")</f>
        <v/>
      </c>
      <c r="D449" s="10" t="str">
        <f>IF(AND(H448&lt;&gt;"", H448&gt;0.001), D448+C449, "")</f>
        <v/>
      </c>
      <c r="E449" s="10" t="str">
        <f t="shared" si="12"/>
        <v/>
      </c>
      <c r="F449" s="10" t="str">
        <f t="shared" si="13"/>
        <v/>
      </c>
      <c r="G449" s="9" t="str">
        <f>IF(AND(H448&lt;&gt;"", H448&gt;0.001), K$11, "")</f>
        <v/>
      </c>
      <c r="H449" s="10" t="str">
        <f>IF(AND(H448&lt;&gt;"", H448&gt;0.001), H448-B449, "")</f>
        <v/>
      </c>
    </row>
    <row r="450" spans="1:8" x14ac:dyDescent="0.2">
      <c r="A450" s="11" t="str">
        <f>IF(AND(H449&lt;&gt;"", H449&gt;0.001),IF(MOD(12,K$7)=0, EDATE(A449,K$13), A449+365/K$7), "")</f>
        <v/>
      </c>
      <c r="B450" s="9" t="str">
        <f>IF(AND(H449&lt;&gt;"", H449&gt;0.001), K$11-C450, "")</f>
        <v/>
      </c>
      <c r="C450" s="10" t="str">
        <f>IF(AND(H449&lt;&gt;"", H449&gt;0.001), $K$12*H449, "")</f>
        <v/>
      </c>
      <c r="D450" s="10" t="str">
        <f>IF(AND(H449&lt;&gt;"", H449&gt;0.001), D449+C450, "")</f>
        <v/>
      </c>
      <c r="E450" s="10" t="str">
        <f t="shared" si="12"/>
        <v/>
      </c>
      <c r="F450" s="10" t="str">
        <f t="shared" si="13"/>
        <v/>
      </c>
      <c r="G450" s="9" t="str">
        <f>IF(AND(H449&lt;&gt;"", H449&gt;0.001), K$11, "")</f>
        <v/>
      </c>
      <c r="H450" s="10" t="str">
        <f>IF(AND(H449&lt;&gt;"", H449&gt;0.001), H449-B450, "")</f>
        <v/>
      </c>
    </row>
    <row r="451" spans="1:8" x14ac:dyDescent="0.2">
      <c r="A451" s="11" t="str">
        <f>IF(AND(H450&lt;&gt;"", H450&gt;0.001),IF(MOD(12,K$7)=0, EDATE(A450,K$13), A450+365/K$7), "")</f>
        <v/>
      </c>
      <c r="B451" s="9" t="str">
        <f>IF(AND(H450&lt;&gt;"", H450&gt;0.001), K$11-C451, "")</f>
        <v/>
      </c>
      <c r="C451" s="10" t="str">
        <f>IF(AND(H450&lt;&gt;"", H450&gt;0.001), $K$12*H450, "")</f>
        <v/>
      </c>
      <c r="D451" s="10" t="str">
        <f>IF(AND(H450&lt;&gt;"", H450&gt;0.001), D450+C451, "")</f>
        <v/>
      </c>
      <c r="E451" s="10" t="str">
        <f t="shared" si="12"/>
        <v/>
      </c>
      <c r="F451" s="10" t="str">
        <f t="shared" si="13"/>
        <v/>
      </c>
      <c r="G451" s="9" t="str">
        <f>IF(AND(H450&lt;&gt;"", H450&gt;0.001), K$11, "")</f>
        <v/>
      </c>
      <c r="H451" s="10" t="str">
        <f>IF(AND(H450&lt;&gt;"", H450&gt;0.001), H450-B451, "")</f>
        <v/>
      </c>
    </row>
    <row r="452" spans="1:8" x14ac:dyDescent="0.2">
      <c r="A452" s="11" t="str">
        <f>IF(AND(H451&lt;&gt;"", H451&gt;0.001),IF(MOD(12,K$7)=0, EDATE(A451,K$13), A451+365/K$7), "")</f>
        <v/>
      </c>
      <c r="B452" s="9" t="str">
        <f>IF(AND(H451&lt;&gt;"", H451&gt;0.001), K$11-C452, "")</f>
        <v/>
      </c>
      <c r="C452" s="10" t="str">
        <f>IF(AND(H451&lt;&gt;"", H451&gt;0.001), $K$12*H451, "")</f>
        <v/>
      </c>
      <c r="D452" s="10" t="str">
        <f>IF(AND(H451&lt;&gt;"", H451&gt;0.001), D451+C452, "")</f>
        <v/>
      </c>
      <c r="E452" s="10" t="str">
        <f t="shared" ref="E452:E500" si="14">IF(AND(H451&lt;&gt;"", H451&gt;0.001), IF(H451&gt;0.8*K$3, K$8*K$11, 0), "")</f>
        <v/>
      </c>
      <c r="F452" s="10" t="str">
        <f t="shared" ref="F452:F500" si="15">IF(AND(H451&lt;&gt;"", H451&gt;0.001), 0, "")</f>
        <v/>
      </c>
      <c r="G452" s="9" t="str">
        <f>IF(AND(H451&lt;&gt;"", H451&gt;0.001), K$11, "")</f>
        <v/>
      </c>
      <c r="H452" s="10" t="str">
        <f>IF(AND(H451&lt;&gt;"", H451&gt;0.001), H451-B452, "")</f>
        <v/>
      </c>
    </row>
    <row r="453" spans="1:8" x14ac:dyDescent="0.2">
      <c r="A453" s="11" t="str">
        <f>IF(AND(H452&lt;&gt;"", H452&gt;0.001),IF(MOD(12,K$7)=0, EDATE(A452,K$13), A452+365/K$7), "")</f>
        <v/>
      </c>
      <c r="B453" s="9" t="str">
        <f>IF(AND(H452&lt;&gt;"", H452&gt;0.001), K$11-C453, "")</f>
        <v/>
      </c>
      <c r="C453" s="10" t="str">
        <f>IF(AND(H452&lt;&gt;"", H452&gt;0.001), $K$12*H452, "")</f>
        <v/>
      </c>
      <c r="D453" s="10" t="str">
        <f>IF(AND(H452&lt;&gt;"", H452&gt;0.001), D452+C453, "")</f>
        <v/>
      </c>
      <c r="E453" s="10" t="str">
        <f t="shared" si="14"/>
        <v/>
      </c>
      <c r="F453" s="10" t="str">
        <f t="shared" si="15"/>
        <v/>
      </c>
      <c r="G453" s="9" t="str">
        <f>IF(AND(H452&lt;&gt;"", H452&gt;0.001), K$11, "")</f>
        <v/>
      </c>
      <c r="H453" s="10" t="str">
        <f>IF(AND(H452&lt;&gt;"", H452&gt;0.001), H452-B453, "")</f>
        <v/>
      </c>
    </row>
    <row r="454" spans="1:8" x14ac:dyDescent="0.2">
      <c r="A454" s="11" t="str">
        <f>IF(AND(H453&lt;&gt;"", H453&gt;0.001),IF(MOD(12,K$7)=0, EDATE(A453,K$13), A453+365/K$7), "")</f>
        <v/>
      </c>
      <c r="B454" s="9" t="str">
        <f>IF(AND(H453&lt;&gt;"", H453&gt;0.001), K$11-C454, "")</f>
        <v/>
      </c>
      <c r="C454" s="10" t="str">
        <f>IF(AND(H453&lt;&gt;"", H453&gt;0.001), $K$12*H453, "")</f>
        <v/>
      </c>
      <c r="D454" s="10" t="str">
        <f>IF(AND(H453&lt;&gt;"", H453&gt;0.001), D453+C454, "")</f>
        <v/>
      </c>
      <c r="E454" s="10" t="str">
        <f t="shared" si="14"/>
        <v/>
      </c>
      <c r="F454" s="10" t="str">
        <f t="shared" si="15"/>
        <v/>
      </c>
      <c r="G454" s="9" t="str">
        <f>IF(AND(H453&lt;&gt;"", H453&gt;0.001), K$11, "")</f>
        <v/>
      </c>
      <c r="H454" s="10" t="str">
        <f>IF(AND(H453&lt;&gt;"", H453&gt;0.001), H453-B454, "")</f>
        <v/>
      </c>
    </row>
    <row r="455" spans="1:8" x14ac:dyDescent="0.2">
      <c r="A455" s="11" t="str">
        <f>IF(AND(H454&lt;&gt;"", H454&gt;0.001),IF(MOD(12,K$7)=0, EDATE(A454,K$13), A454+365/K$7), "")</f>
        <v/>
      </c>
      <c r="B455" s="9" t="str">
        <f>IF(AND(H454&lt;&gt;"", H454&gt;0.001), K$11-C455, "")</f>
        <v/>
      </c>
      <c r="C455" s="10" t="str">
        <f>IF(AND(H454&lt;&gt;"", H454&gt;0.001), $K$12*H454, "")</f>
        <v/>
      </c>
      <c r="D455" s="10" t="str">
        <f>IF(AND(H454&lt;&gt;"", H454&gt;0.001), D454+C455, "")</f>
        <v/>
      </c>
      <c r="E455" s="10" t="str">
        <f t="shared" si="14"/>
        <v/>
      </c>
      <c r="F455" s="10" t="str">
        <f t="shared" si="15"/>
        <v/>
      </c>
      <c r="G455" s="9" t="str">
        <f>IF(AND(H454&lt;&gt;"", H454&gt;0.001), K$11, "")</f>
        <v/>
      </c>
      <c r="H455" s="10" t="str">
        <f>IF(AND(H454&lt;&gt;"", H454&gt;0.001), H454-B455, "")</f>
        <v/>
      </c>
    </row>
    <row r="456" spans="1:8" x14ac:dyDescent="0.2">
      <c r="A456" s="11" t="str">
        <f>IF(AND(H455&lt;&gt;"", H455&gt;0.001),IF(MOD(12,K$7)=0, EDATE(A455,K$13), A455+365/K$7), "")</f>
        <v/>
      </c>
      <c r="B456" s="9" t="str">
        <f>IF(AND(H455&lt;&gt;"", H455&gt;0.001), K$11-C456, "")</f>
        <v/>
      </c>
      <c r="C456" s="10" t="str">
        <f>IF(AND(H455&lt;&gt;"", H455&gt;0.001), $K$12*H455, "")</f>
        <v/>
      </c>
      <c r="D456" s="10" t="str">
        <f>IF(AND(H455&lt;&gt;"", H455&gt;0.001), D455+C456, "")</f>
        <v/>
      </c>
      <c r="E456" s="10" t="str">
        <f t="shared" si="14"/>
        <v/>
      </c>
      <c r="F456" s="10" t="str">
        <f t="shared" si="15"/>
        <v/>
      </c>
      <c r="G456" s="9" t="str">
        <f>IF(AND(H455&lt;&gt;"", H455&gt;0.001), K$11, "")</f>
        <v/>
      </c>
      <c r="H456" s="10" t="str">
        <f>IF(AND(H455&lt;&gt;"", H455&gt;0.001), H455-B456, "")</f>
        <v/>
      </c>
    </row>
    <row r="457" spans="1:8" x14ac:dyDescent="0.2">
      <c r="A457" s="11" t="str">
        <f>IF(AND(H456&lt;&gt;"", H456&gt;0.001),IF(MOD(12,K$7)=0, EDATE(A456,K$13), A456+365/K$7), "")</f>
        <v/>
      </c>
      <c r="B457" s="9" t="str">
        <f>IF(AND(H456&lt;&gt;"", H456&gt;0.001), K$11-C457, "")</f>
        <v/>
      </c>
      <c r="C457" s="10" t="str">
        <f>IF(AND(H456&lt;&gt;"", H456&gt;0.001), $K$12*H456, "")</f>
        <v/>
      </c>
      <c r="D457" s="10" t="str">
        <f>IF(AND(H456&lt;&gt;"", H456&gt;0.001), D456+C457, "")</f>
        <v/>
      </c>
      <c r="E457" s="10" t="str">
        <f t="shared" si="14"/>
        <v/>
      </c>
      <c r="F457" s="10" t="str">
        <f t="shared" si="15"/>
        <v/>
      </c>
      <c r="G457" s="9" t="str">
        <f>IF(AND(H456&lt;&gt;"", H456&gt;0.001), K$11, "")</f>
        <v/>
      </c>
      <c r="H457" s="10" t="str">
        <f>IF(AND(H456&lt;&gt;"", H456&gt;0.001), H456-B457, "")</f>
        <v/>
      </c>
    </row>
    <row r="458" spans="1:8" x14ac:dyDescent="0.2">
      <c r="A458" s="11" t="str">
        <f>IF(AND(H457&lt;&gt;"", H457&gt;0.001),IF(MOD(12,K$7)=0, EDATE(A457,K$13), A457+365/K$7), "")</f>
        <v/>
      </c>
      <c r="B458" s="9" t="str">
        <f>IF(AND(H457&lt;&gt;"", H457&gt;0.001), K$11-C458, "")</f>
        <v/>
      </c>
      <c r="C458" s="10" t="str">
        <f>IF(AND(H457&lt;&gt;"", H457&gt;0.001), $K$12*H457, "")</f>
        <v/>
      </c>
      <c r="D458" s="10" t="str">
        <f>IF(AND(H457&lt;&gt;"", H457&gt;0.001), D457+C458, "")</f>
        <v/>
      </c>
      <c r="E458" s="10" t="str">
        <f t="shared" si="14"/>
        <v/>
      </c>
      <c r="F458" s="10" t="str">
        <f t="shared" si="15"/>
        <v/>
      </c>
      <c r="G458" s="9" t="str">
        <f>IF(AND(H457&lt;&gt;"", H457&gt;0.001), K$11, "")</f>
        <v/>
      </c>
      <c r="H458" s="10" t="str">
        <f>IF(AND(H457&lt;&gt;"", H457&gt;0.001), H457-B458, "")</f>
        <v/>
      </c>
    </row>
    <row r="459" spans="1:8" x14ac:dyDescent="0.2">
      <c r="A459" s="11" t="str">
        <f>IF(AND(H458&lt;&gt;"", H458&gt;0.001),IF(MOD(12,K$7)=0, EDATE(A458,K$13), A458+365/K$7), "")</f>
        <v/>
      </c>
      <c r="B459" s="9" t="str">
        <f>IF(AND(H458&lt;&gt;"", H458&gt;0.001), K$11-C459, "")</f>
        <v/>
      </c>
      <c r="C459" s="10" t="str">
        <f>IF(AND(H458&lt;&gt;"", H458&gt;0.001), $K$12*H458, "")</f>
        <v/>
      </c>
      <c r="D459" s="10" t="str">
        <f>IF(AND(H458&lt;&gt;"", H458&gt;0.001), D458+C459, "")</f>
        <v/>
      </c>
      <c r="E459" s="10" t="str">
        <f t="shared" si="14"/>
        <v/>
      </c>
      <c r="F459" s="10" t="str">
        <f t="shared" si="15"/>
        <v/>
      </c>
      <c r="G459" s="9" t="str">
        <f>IF(AND(H458&lt;&gt;"", H458&gt;0.001), K$11, "")</f>
        <v/>
      </c>
      <c r="H459" s="10" t="str">
        <f>IF(AND(H458&lt;&gt;"", H458&gt;0.001), H458-B459, "")</f>
        <v/>
      </c>
    </row>
    <row r="460" spans="1:8" x14ac:dyDescent="0.2">
      <c r="A460" s="11" t="str">
        <f>IF(AND(H459&lt;&gt;"", H459&gt;0.001),IF(MOD(12,K$7)=0, EDATE(A459,K$13), A459+365/K$7), "")</f>
        <v/>
      </c>
      <c r="B460" s="9" t="str">
        <f>IF(AND(H459&lt;&gt;"", H459&gt;0.001), K$11-C460, "")</f>
        <v/>
      </c>
      <c r="C460" s="10" t="str">
        <f>IF(AND(H459&lt;&gt;"", H459&gt;0.001), $K$12*H459, "")</f>
        <v/>
      </c>
      <c r="D460" s="10" t="str">
        <f>IF(AND(H459&lt;&gt;"", H459&gt;0.001), D459+C460, "")</f>
        <v/>
      </c>
      <c r="E460" s="10" t="str">
        <f t="shared" si="14"/>
        <v/>
      </c>
      <c r="F460" s="10" t="str">
        <f t="shared" si="15"/>
        <v/>
      </c>
      <c r="G460" s="9" t="str">
        <f>IF(AND(H459&lt;&gt;"", H459&gt;0.001), K$11, "")</f>
        <v/>
      </c>
      <c r="H460" s="10" t="str">
        <f>IF(AND(H459&lt;&gt;"", H459&gt;0.001), H459-B460, "")</f>
        <v/>
      </c>
    </row>
    <row r="461" spans="1:8" x14ac:dyDescent="0.2">
      <c r="A461" s="11" t="str">
        <f>IF(AND(H460&lt;&gt;"", H460&gt;0.001),IF(MOD(12,K$7)=0, EDATE(A460,K$13), A460+365/K$7), "")</f>
        <v/>
      </c>
      <c r="B461" s="9" t="str">
        <f>IF(AND(H460&lt;&gt;"", H460&gt;0.001), K$11-C461, "")</f>
        <v/>
      </c>
      <c r="C461" s="10" t="str">
        <f>IF(AND(H460&lt;&gt;"", H460&gt;0.001), $K$12*H460, "")</f>
        <v/>
      </c>
      <c r="D461" s="10" t="str">
        <f>IF(AND(H460&lt;&gt;"", H460&gt;0.001), D460+C461, "")</f>
        <v/>
      </c>
      <c r="E461" s="10" t="str">
        <f t="shared" si="14"/>
        <v/>
      </c>
      <c r="F461" s="10" t="str">
        <f t="shared" si="15"/>
        <v/>
      </c>
      <c r="G461" s="9" t="str">
        <f>IF(AND(H460&lt;&gt;"", H460&gt;0.001), K$11, "")</f>
        <v/>
      </c>
      <c r="H461" s="10" t="str">
        <f>IF(AND(H460&lt;&gt;"", H460&gt;0.001), H460-B461, "")</f>
        <v/>
      </c>
    </row>
    <row r="462" spans="1:8" x14ac:dyDescent="0.2">
      <c r="A462" s="11" t="str">
        <f>IF(AND(H461&lt;&gt;"", H461&gt;0.001),IF(MOD(12,K$7)=0, EDATE(A461,K$13), A461+365/K$7), "")</f>
        <v/>
      </c>
      <c r="B462" s="9" t="str">
        <f>IF(AND(H461&lt;&gt;"", H461&gt;0.001), K$11-C462, "")</f>
        <v/>
      </c>
      <c r="C462" s="10" t="str">
        <f>IF(AND(H461&lt;&gt;"", H461&gt;0.001), $K$12*H461, "")</f>
        <v/>
      </c>
      <c r="D462" s="10" t="str">
        <f>IF(AND(H461&lt;&gt;"", H461&gt;0.001), D461+C462, "")</f>
        <v/>
      </c>
      <c r="E462" s="10" t="str">
        <f t="shared" si="14"/>
        <v/>
      </c>
      <c r="F462" s="10" t="str">
        <f t="shared" si="15"/>
        <v/>
      </c>
      <c r="G462" s="9" t="str">
        <f>IF(AND(H461&lt;&gt;"", H461&gt;0.001), K$11, "")</f>
        <v/>
      </c>
      <c r="H462" s="10" t="str">
        <f>IF(AND(H461&lt;&gt;"", H461&gt;0.001), H461-B462, "")</f>
        <v/>
      </c>
    </row>
    <row r="463" spans="1:8" x14ac:dyDescent="0.2">
      <c r="A463" s="11" t="str">
        <f>IF(AND(H462&lt;&gt;"", H462&gt;0.001),IF(MOD(12,K$7)=0, EDATE(A462,K$13), A462+365/K$7), "")</f>
        <v/>
      </c>
      <c r="B463" s="9" t="str">
        <f>IF(AND(H462&lt;&gt;"", H462&gt;0.001), K$11-C463, "")</f>
        <v/>
      </c>
      <c r="C463" s="10" t="str">
        <f>IF(AND(H462&lt;&gt;"", H462&gt;0.001), $K$12*H462, "")</f>
        <v/>
      </c>
      <c r="D463" s="10" t="str">
        <f>IF(AND(H462&lt;&gt;"", H462&gt;0.001), D462+C463, "")</f>
        <v/>
      </c>
      <c r="E463" s="10" t="str">
        <f t="shared" si="14"/>
        <v/>
      </c>
      <c r="F463" s="10" t="str">
        <f t="shared" si="15"/>
        <v/>
      </c>
      <c r="G463" s="9" t="str">
        <f>IF(AND(H462&lt;&gt;"", H462&gt;0.001), K$11, "")</f>
        <v/>
      </c>
      <c r="H463" s="10" t="str">
        <f>IF(AND(H462&lt;&gt;"", H462&gt;0.001), H462-B463, "")</f>
        <v/>
      </c>
    </row>
    <row r="464" spans="1:8" x14ac:dyDescent="0.2">
      <c r="A464" s="11" t="str">
        <f>IF(AND(H463&lt;&gt;"", H463&gt;0.001),IF(MOD(12,K$7)=0, EDATE(A463,K$13), A463+365/K$7), "")</f>
        <v/>
      </c>
      <c r="B464" s="9" t="str">
        <f>IF(AND(H463&lt;&gt;"", H463&gt;0.001), K$11-C464, "")</f>
        <v/>
      </c>
      <c r="C464" s="10" t="str">
        <f>IF(AND(H463&lt;&gt;"", H463&gt;0.001), $K$12*H463, "")</f>
        <v/>
      </c>
      <c r="D464" s="10" t="str">
        <f>IF(AND(H463&lt;&gt;"", H463&gt;0.001), D463+C464, "")</f>
        <v/>
      </c>
      <c r="E464" s="10" t="str">
        <f t="shared" si="14"/>
        <v/>
      </c>
      <c r="F464" s="10" t="str">
        <f t="shared" si="15"/>
        <v/>
      </c>
      <c r="G464" s="9" t="str">
        <f>IF(AND(H463&lt;&gt;"", H463&gt;0.001), K$11, "")</f>
        <v/>
      </c>
      <c r="H464" s="10" t="str">
        <f>IF(AND(H463&lt;&gt;"", H463&gt;0.001), H463-B464, "")</f>
        <v/>
      </c>
    </row>
    <row r="465" spans="1:8" x14ac:dyDescent="0.2">
      <c r="A465" s="11" t="str">
        <f>IF(AND(H464&lt;&gt;"", H464&gt;0.001),IF(MOD(12,K$7)=0, EDATE(A464,K$13), A464+365/K$7), "")</f>
        <v/>
      </c>
      <c r="B465" s="9" t="str">
        <f>IF(AND(H464&lt;&gt;"", H464&gt;0.001), K$11-C465, "")</f>
        <v/>
      </c>
      <c r="C465" s="10" t="str">
        <f>IF(AND(H464&lt;&gt;"", H464&gt;0.001), $K$12*H464, "")</f>
        <v/>
      </c>
      <c r="D465" s="10" t="str">
        <f>IF(AND(H464&lt;&gt;"", H464&gt;0.001), D464+C465, "")</f>
        <v/>
      </c>
      <c r="E465" s="10" t="str">
        <f t="shared" si="14"/>
        <v/>
      </c>
      <c r="F465" s="10" t="str">
        <f t="shared" si="15"/>
        <v/>
      </c>
      <c r="G465" s="9" t="str">
        <f>IF(AND(H464&lt;&gt;"", H464&gt;0.001), K$11, "")</f>
        <v/>
      </c>
      <c r="H465" s="10" t="str">
        <f>IF(AND(H464&lt;&gt;"", H464&gt;0.001), H464-B465, "")</f>
        <v/>
      </c>
    </row>
    <row r="466" spans="1:8" x14ac:dyDescent="0.2">
      <c r="A466" s="11" t="str">
        <f>IF(AND(H465&lt;&gt;"", H465&gt;0.001),IF(MOD(12,K$7)=0, EDATE(A465,K$13), A465+365/K$7), "")</f>
        <v/>
      </c>
      <c r="B466" s="9" t="str">
        <f>IF(AND(H465&lt;&gt;"", H465&gt;0.001), K$11-C466, "")</f>
        <v/>
      </c>
      <c r="C466" s="10" t="str">
        <f>IF(AND(H465&lt;&gt;"", H465&gt;0.001), $K$12*H465, "")</f>
        <v/>
      </c>
      <c r="D466" s="10" t="str">
        <f>IF(AND(H465&lt;&gt;"", H465&gt;0.001), D465+C466, "")</f>
        <v/>
      </c>
      <c r="E466" s="10" t="str">
        <f t="shared" si="14"/>
        <v/>
      </c>
      <c r="F466" s="10" t="str">
        <f t="shared" si="15"/>
        <v/>
      </c>
      <c r="G466" s="9" t="str">
        <f>IF(AND(H465&lt;&gt;"", H465&gt;0.001), K$11, "")</f>
        <v/>
      </c>
      <c r="H466" s="10" t="str">
        <f>IF(AND(H465&lt;&gt;"", H465&gt;0.001), H465-B466, "")</f>
        <v/>
      </c>
    </row>
    <row r="467" spans="1:8" x14ac:dyDescent="0.2">
      <c r="A467" s="11" t="str">
        <f>IF(AND(H466&lt;&gt;"", H466&gt;0.001),IF(MOD(12,K$7)=0, EDATE(A466,K$13), A466+365/K$7), "")</f>
        <v/>
      </c>
      <c r="B467" s="9" t="str">
        <f>IF(AND(H466&lt;&gt;"", H466&gt;0.001), K$11-C467, "")</f>
        <v/>
      </c>
      <c r="C467" s="10" t="str">
        <f>IF(AND(H466&lt;&gt;"", H466&gt;0.001), $K$12*H466, "")</f>
        <v/>
      </c>
      <c r="D467" s="10" t="str">
        <f>IF(AND(H466&lt;&gt;"", H466&gt;0.001), D466+C467, "")</f>
        <v/>
      </c>
      <c r="E467" s="10" t="str">
        <f t="shared" si="14"/>
        <v/>
      </c>
      <c r="F467" s="10" t="str">
        <f t="shared" si="15"/>
        <v/>
      </c>
      <c r="G467" s="9" t="str">
        <f>IF(AND(H466&lt;&gt;"", H466&gt;0.001), K$11, "")</f>
        <v/>
      </c>
      <c r="H467" s="10" t="str">
        <f>IF(AND(H466&lt;&gt;"", H466&gt;0.001), H466-B467, "")</f>
        <v/>
      </c>
    </row>
    <row r="468" spans="1:8" x14ac:dyDescent="0.2">
      <c r="A468" s="11" t="str">
        <f>IF(AND(H467&lt;&gt;"", H467&gt;0.001),IF(MOD(12,K$7)=0, EDATE(A467,K$13), A467+365/K$7), "")</f>
        <v/>
      </c>
      <c r="B468" s="9" t="str">
        <f>IF(AND(H467&lt;&gt;"", H467&gt;0.001), K$11-C468, "")</f>
        <v/>
      </c>
      <c r="C468" s="10" t="str">
        <f>IF(AND(H467&lt;&gt;"", H467&gt;0.001), $K$12*H467, "")</f>
        <v/>
      </c>
      <c r="D468" s="10" t="str">
        <f>IF(AND(H467&lt;&gt;"", H467&gt;0.001), D467+C468, "")</f>
        <v/>
      </c>
      <c r="E468" s="10" t="str">
        <f t="shared" si="14"/>
        <v/>
      </c>
      <c r="F468" s="10" t="str">
        <f t="shared" si="15"/>
        <v/>
      </c>
      <c r="G468" s="9" t="str">
        <f>IF(AND(H467&lt;&gt;"", H467&gt;0.001), K$11, "")</f>
        <v/>
      </c>
      <c r="H468" s="10" t="str">
        <f>IF(AND(H467&lt;&gt;"", H467&gt;0.001), H467-B468, "")</f>
        <v/>
      </c>
    </row>
    <row r="469" spans="1:8" x14ac:dyDescent="0.2">
      <c r="A469" s="11" t="str">
        <f>IF(AND(H468&lt;&gt;"", H468&gt;0.001),IF(MOD(12,K$7)=0, EDATE(A468,K$13), A468+365/K$7), "")</f>
        <v/>
      </c>
      <c r="B469" s="9" t="str">
        <f>IF(AND(H468&lt;&gt;"", H468&gt;0.001), K$11-C469, "")</f>
        <v/>
      </c>
      <c r="C469" s="10" t="str">
        <f>IF(AND(H468&lt;&gt;"", H468&gt;0.001), $K$12*H468, "")</f>
        <v/>
      </c>
      <c r="D469" s="10" t="str">
        <f>IF(AND(H468&lt;&gt;"", H468&gt;0.001), D468+C469, "")</f>
        <v/>
      </c>
      <c r="E469" s="10" t="str">
        <f t="shared" si="14"/>
        <v/>
      </c>
      <c r="F469" s="10" t="str">
        <f t="shared" si="15"/>
        <v/>
      </c>
      <c r="G469" s="9" t="str">
        <f>IF(AND(H468&lt;&gt;"", H468&gt;0.001), K$11, "")</f>
        <v/>
      </c>
      <c r="H469" s="10" t="str">
        <f>IF(AND(H468&lt;&gt;"", H468&gt;0.001), H468-B469, "")</f>
        <v/>
      </c>
    </row>
    <row r="470" spans="1:8" x14ac:dyDescent="0.2">
      <c r="A470" s="11" t="str">
        <f>IF(AND(H469&lt;&gt;"", H469&gt;0.001),IF(MOD(12,K$7)=0, EDATE(A469,K$13), A469+365/K$7), "")</f>
        <v/>
      </c>
      <c r="B470" s="9" t="str">
        <f>IF(AND(H469&lt;&gt;"", H469&gt;0.001), K$11-C470, "")</f>
        <v/>
      </c>
      <c r="C470" s="10" t="str">
        <f>IF(AND(H469&lt;&gt;"", H469&gt;0.001), $K$12*H469, "")</f>
        <v/>
      </c>
      <c r="D470" s="10" t="str">
        <f>IF(AND(H469&lt;&gt;"", H469&gt;0.001), D469+C470, "")</f>
        <v/>
      </c>
      <c r="E470" s="10" t="str">
        <f t="shared" si="14"/>
        <v/>
      </c>
      <c r="F470" s="10" t="str">
        <f t="shared" si="15"/>
        <v/>
      </c>
      <c r="G470" s="9" t="str">
        <f>IF(AND(H469&lt;&gt;"", H469&gt;0.001), K$11, "")</f>
        <v/>
      </c>
      <c r="H470" s="10" t="str">
        <f>IF(AND(H469&lt;&gt;"", H469&gt;0.001), H469-B470, "")</f>
        <v/>
      </c>
    </row>
    <row r="471" spans="1:8" x14ac:dyDescent="0.2">
      <c r="A471" s="11" t="str">
        <f>IF(AND(H470&lt;&gt;"", H470&gt;0.001),IF(MOD(12,K$7)=0, EDATE(A470,K$13), A470+365/K$7), "")</f>
        <v/>
      </c>
      <c r="B471" s="9" t="str">
        <f>IF(AND(H470&lt;&gt;"", H470&gt;0.001), K$11-C471, "")</f>
        <v/>
      </c>
      <c r="C471" s="10" t="str">
        <f>IF(AND(H470&lt;&gt;"", H470&gt;0.001), $K$12*H470, "")</f>
        <v/>
      </c>
      <c r="D471" s="10" t="str">
        <f>IF(AND(H470&lt;&gt;"", H470&gt;0.001), D470+C471, "")</f>
        <v/>
      </c>
      <c r="E471" s="10" t="str">
        <f t="shared" si="14"/>
        <v/>
      </c>
      <c r="F471" s="10" t="str">
        <f t="shared" si="15"/>
        <v/>
      </c>
      <c r="G471" s="9" t="str">
        <f>IF(AND(H470&lt;&gt;"", H470&gt;0.001), K$11, "")</f>
        <v/>
      </c>
      <c r="H471" s="10" t="str">
        <f>IF(AND(H470&lt;&gt;"", H470&gt;0.001), H470-B471, "")</f>
        <v/>
      </c>
    </row>
    <row r="472" spans="1:8" x14ac:dyDescent="0.2">
      <c r="A472" s="11" t="str">
        <f>IF(AND(H471&lt;&gt;"", H471&gt;0.001),IF(MOD(12,K$7)=0, EDATE(A471,K$13), A471+365/K$7), "")</f>
        <v/>
      </c>
      <c r="B472" s="9" t="str">
        <f>IF(AND(H471&lt;&gt;"", H471&gt;0.001), K$11-C472, "")</f>
        <v/>
      </c>
      <c r="C472" s="10" t="str">
        <f>IF(AND(H471&lt;&gt;"", H471&gt;0.001), $K$12*H471, "")</f>
        <v/>
      </c>
      <c r="D472" s="10" t="str">
        <f>IF(AND(H471&lt;&gt;"", H471&gt;0.001), D471+C472, "")</f>
        <v/>
      </c>
      <c r="E472" s="10" t="str">
        <f t="shared" si="14"/>
        <v/>
      </c>
      <c r="F472" s="10" t="str">
        <f t="shared" si="15"/>
        <v/>
      </c>
      <c r="G472" s="9" t="str">
        <f>IF(AND(H471&lt;&gt;"", H471&gt;0.001), K$11, "")</f>
        <v/>
      </c>
      <c r="H472" s="10" t="str">
        <f>IF(AND(H471&lt;&gt;"", H471&gt;0.001), H471-B472, "")</f>
        <v/>
      </c>
    </row>
    <row r="473" spans="1:8" x14ac:dyDescent="0.2">
      <c r="A473" s="11" t="str">
        <f>IF(AND(H472&lt;&gt;"", H472&gt;0.001),IF(MOD(12,K$7)=0, EDATE(A472,K$13), A472+365/K$7), "")</f>
        <v/>
      </c>
      <c r="B473" s="9" t="str">
        <f>IF(AND(H472&lt;&gt;"", H472&gt;0.001), K$11-C473, "")</f>
        <v/>
      </c>
      <c r="C473" s="10" t="str">
        <f>IF(AND(H472&lt;&gt;"", H472&gt;0.001), $K$12*H472, "")</f>
        <v/>
      </c>
      <c r="D473" s="10" t="str">
        <f>IF(AND(H472&lt;&gt;"", H472&gt;0.001), D472+C473, "")</f>
        <v/>
      </c>
      <c r="E473" s="10" t="str">
        <f t="shared" si="14"/>
        <v/>
      </c>
      <c r="F473" s="10" t="str">
        <f t="shared" si="15"/>
        <v/>
      </c>
      <c r="G473" s="9" t="str">
        <f>IF(AND(H472&lt;&gt;"", H472&gt;0.001), K$11, "")</f>
        <v/>
      </c>
      <c r="H473" s="10" t="str">
        <f>IF(AND(H472&lt;&gt;"", H472&gt;0.001), H472-B473, "")</f>
        <v/>
      </c>
    </row>
    <row r="474" spans="1:8" x14ac:dyDescent="0.2">
      <c r="A474" s="11" t="str">
        <f>IF(AND(H473&lt;&gt;"", H473&gt;0.001),IF(MOD(12,K$7)=0, EDATE(A473,K$13), A473+365/K$7), "")</f>
        <v/>
      </c>
      <c r="B474" s="9" t="str">
        <f>IF(AND(H473&lt;&gt;"", H473&gt;0.001), K$11-C474, "")</f>
        <v/>
      </c>
      <c r="C474" s="10" t="str">
        <f>IF(AND(H473&lt;&gt;"", H473&gt;0.001), $K$12*H473, "")</f>
        <v/>
      </c>
      <c r="D474" s="10" t="str">
        <f>IF(AND(H473&lt;&gt;"", H473&gt;0.001), D473+C474, "")</f>
        <v/>
      </c>
      <c r="E474" s="10" t="str">
        <f t="shared" si="14"/>
        <v/>
      </c>
      <c r="F474" s="10" t="str">
        <f t="shared" si="15"/>
        <v/>
      </c>
      <c r="G474" s="9" t="str">
        <f>IF(AND(H473&lt;&gt;"", H473&gt;0.001), K$11, "")</f>
        <v/>
      </c>
      <c r="H474" s="10" t="str">
        <f>IF(AND(H473&lt;&gt;"", H473&gt;0.001), H473-B474, "")</f>
        <v/>
      </c>
    </row>
    <row r="475" spans="1:8" x14ac:dyDescent="0.2">
      <c r="A475" s="11" t="str">
        <f>IF(AND(H474&lt;&gt;"", H474&gt;0.001),IF(MOD(12,K$7)=0, EDATE(A474,K$13), A474+365/K$7), "")</f>
        <v/>
      </c>
      <c r="B475" s="9" t="str">
        <f>IF(AND(H474&lt;&gt;"", H474&gt;0.001), K$11-C475, "")</f>
        <v/>
      </c>
      <c r="C475" s="10" t="str">
        <f>IF(AND(H474&lt;&gt;"", H474&gt;0.001), $K$12*H474, "")</f>
        <v/>
      </c>
      <c r="D475" s="10" t="str">
        <f>IF(AND(H474&lt;&gt;"", H474&gt;0.001), D474+C475, "")</f>
        <v/>
      </c>
      <c r="E475" s="10" t="str">
        <f t="shared" si="14"/>
        <v/>
      </c>
      <c r="F475" s="10" t="str">
        <f t="shared" si="15"/>
        <v/>
      </c>
      <c r="G475" s="9" t="str">
        <f>IF(AND(H474&lt;&gt;"", H474&gt;0.001), K$11, "")</f>
        <v/>
      </c>
      <c r="H475" s="10" t="str">
        <f>IF(AND(H474&lt;&gt;"", H474&gt;0.001), H474-B475, "")</f>
        <v/>
      </c>
    </row>
    <row r="476" spans="1:8" x14ac:dyDescent="0.2">
      <c r="A476" s="11" t="str">
        <f>IF(AND(H475&lt;&gt;"", H475&gt;0.001),IF(MOD(12,K$7)=0, EDATE(A475,K$13), A475+365/K$7), "")</f>
        <v/>
      </c>
      <c r="B476" s="9" t="str">
        <f>IF(AND(H475&lt;&gt;"", H475&gt;0.001), K$11-C476, "")</f>
        <v/>
      </c>
      <c r="C476" s="10" t="str">
        <f>IF(AND(H475&lt;&gt;"", H475&gt;0.001), $K$12*H475, "")</f>
        <v/>
      </c>
      <c r="D476" s="10" t="str">
        <f>IF(AND(H475&lt;&gt;"", H475&gt;0.001), D475+C476, "")</f>
        <v/>
      </c>
      <c r="E476" s="10" t="str">
        <f t="shared" si="14"/>
        <v/>
      </c>
      <c r="F476" s="10" t="str">
        <f t="shared" si="15"/>
        <v/>
      </c>
      <c r="G476" s="9" t="str">
        <f>IF(AND(H475&lt;&gt;"", H475&gt;0.001), K$11, "")</f>
        <v/>
      </c>
      <c r="H476" s="10" t="str">
        <f>IF(AND(H475&lt;&gt;"", H475&gt;0.001), H475-B476, "")</f>
        <v/>
      </c>
    </row>
    <row r="477" spans="1:8" x14ac:dyDescent="0.2">
      <c r="A477" s="11" t="str">
        <f>IF(AND(H476&lt;&gt;"", H476&gt;0.001),IF(MOD(12,K$7)=0, EDATE(A476,K$13), A476+365/K$7), "")</f>
        <v/>
      </c>
      <c r="B477" s="9" t="str">
        <f>IF(AND(H476&lt;&gt;"", H476&gt;0.001), K$11-C477, "")</f>
        <v/>
      </c>
      <c r="C477" s="10" t="str">
        <f>IF(AND(H476&lt;&gt;"", H476&gt;0.001), $K$12*H476, "")</f>
        <v/>
      </c>
      <c r="D477" s="10" t="str">
        <f>IF(AND(H476&lt;&gt;"", H476&gt;0.001), D476+C477, "")</f>
        <v/>
      </c>
      <c r="E477" s="10" t="str">
        <f t="shared" si="14"/>
        <v/>
      </c>
      <c r="F477" s="10" t="str">
        <f t="shared" si="15"/>
        <v/>
      </c>
      <c r="G477" s="9" t="str">
        <f>IF(AND(H476&lt;&gt;"", H476&gt;0.001), K$11, "")</f>
        <v/>
      </c>
      <c r="H477" s="10" t="str">
        <f>IF(AND(H476&lt;&gt;"", H476&gt;0.001), H476-B477, "")</f>
        <v/>
      </c>
    </row>
    <row r="478" spans="1:8" x14ac:dyDescent="0.2">
      <c r="A478" s="11" t="str">
        <f>IF(AND(H477&lt;&gt;"", H477&gt;0.001),IF(MOD(12,K$7)=0, EDATE(A477,K$13), A477+365/K$7), "")</f>
        <v/>
      </c>
      <c r="B478" s="9" t="str">
        <f>IF(AND(H477&lt;&gt;"", H477&gt;0.001), K$11-C478, "")</f>
        <v/>
      </c>
      <c r="C478" s="10" t="str">
        <f>IF(AND(H477&lt;&gt;"", H477&gt;0.001), $K$12*H477, "")</f>
        <v/>
      </c>
      <c r="D478" s="10" t="str">
        <f>IF(AND(H477&lt;&gt;"", H477&gt;0.001), D477+C478, "")</f>
        <v/>
      </c>
      <c r="E478" s="10" t="str">
        <f t="shared" si="14"/>
        <v/>
      </c>
      <c r="F478" s="10" t="str">
        <f t="shared" si="15"/>
        <v/>
      </c>
      <c r="G478" s="9" t="str">
        <f>IF(AND(H477&lt;&gt;"", H477&gt;0.001), K$11, "")</f>
        <v/>
      </c>
      <c r="H478" s="10" t="str">
        <f>IF(AND(H477&lt;&gt;"", H477&gt;0.001), H477-B478, "")</f>
        <v/>
      </c>
    </row>
    <row r="479" spans="1:8" x14ac:dyDescent="0.2">
      <c r="A479" s="11" t="str">
        <f>IF(AND(H478&lt;&gt;"", H478&gt;0.001),IF(MOD(12,K$7)=0, EDATE(A478,K$13), A478+365/K$7), "")</f>
        <v/>
      </c>
      <c r="B479" s="9" t="str">
        <f>IF(AND(H478&lt;&gt;"", H478&gt;0.001), K$11-C479, "")</f>
        <v/>
      </c>
      <c r="C479" s="10" t="str">
        <f>IF(AND(H478&lt;&gt;"", H478&gt;0.001), $K$12*H478, "")</f>
        <v/>
      </c>
      <c r="D479" s="10" t="str">
        <f>IF(AND(H478&lt;&gt;"", H478&gt;0.001), D478+C479, "")</f>
        <v/>
      </c>
      <c r="E479" s="10" t="str">
        <f t="shared" si="14"/>
        <v/>
      </c>
      <c r="F479" s="10" t="str">
        <f t="shared" si="15"/>
        <v/>
      </c>
      <c r="G479" s="9" t="str">
        <f>IF(AND(H478&lt;&gt;"", H478&gt;0.001), K$11, "")</f>
        <v/>
      </c>
      <c r="H479" s="10" t="str">
        <f>IF(AND(H478&lt;&gt;"", H478&gt;0.001), H478-B479, "")</f>
        <v/>
      </c>
    </row>
    <row r="480" spans="1:8" x14ac:dyDescent="0.2">
      <c r="A480" s="11" t="str">
        <f>IF(AND(H479&lt;&gt;"", H479&gt;0.001),IF(MOD(12,K$7)=0, EDATE(A479,K$13), A479+365/K$7), "")</f>
        <v/>
      </c>
      <c r="B480" s="9" t="str">
        <f>IF(AND(H479&lt;&gt;"", H479&gt;0.001), K$11-C480, "")</f>
        <v/>
      </c>
      <c r="C480" s="10" t="str">
        <f>IF(AND(H479&lt;&gt;"", H479&gt;0.001), $K$12*H479, "")</f>
        <v/>
      </c>
      <c r="D480" s="10" t="str">
        <f>IF(AND(H479&lt;&gt;"", H479&gt;0.001), D479+C480, "")</f>
        <v/>
      </c>
      <c r="E480" s="10" t="str">
        <f t="shared" si="14"/>
        <v/>
      </c>
      <c r="F480" s="10" t="str">
        <f t="shared" si="15"/>
        <v/>
      </c>
      <c r="G480" s="9" t="str">
        <f>IF(AND(H479&lt;&gt;"", H479&gt;0.001), K$11, "")</f>
        <v/>
      </c>
      <c r="H480" s="10" t="str">
        <f>IF(AND(H479&lt;&gt;"", H479&gt;0.001), H479-B480, "")</f>
        <v/>
      </c>
    </row>
    <row r="481" spans="1:8" x14ac:dyDescent="0.2">
      <c r="A481" s="11" t="str">
        <f>IF(AND(H480&lt;&gt;"", H480&gt;0.001),IF(MOD(12,K$7)=0, EDATE(A480,K$13), A480+365/K$7), "")</f>
        <v/>
      </c>
      <c r="B481" s="9" t="str">
        <f>IF(AND(H480&lt;&gt;"", H480&gt;0.001), K$11-C481, "")</f>
        <v/>
      </c>
      <c r="C481" s="10" t="str">
        <f>IF(AND(H480&lt;&gt;"", H480&gt;0.001), $K$12*H480, "")</f>
        <v/>
      </c>
      <c r="D481" s="10" t="str">
        <f>IF(AND(H480&lt;&gt;"", H480&gt;0.001), D480+C481, "")</f>
        <v/>
      </c>
      <c r="E481" s="10" t="str">
        <f t="shared" si="14"/>
        <v/>
      </c>
      <c r="F481" s="10" t="str">
        <f t="shared" si="15"/>
        <v/>
      </c>
      <c r="G481" s="9" t="str">
        <f>IF(AND(H480&lt;&gt;"", H480&gt;0.001), K$11, "")</f>
        <v/>
      </c>
      <c r="H481" s="10" t="str">
        <f>IF(AND(H480&lt;&gt;"", H480&gt;0.001), H480-B481, "")</f>
        <v/>
      </c>
    </row>
    <row r="482" spans="1:8" x14ac:dyDescent="0.2">
      <c r="A482" s="11" t="str">
        <f>IF(AND(H481&lt;&gt;"", H481&gt;0.001),IF(MOD(12,K$7)=0, EDATE(A481,K$13), A481+365/K$7), "")</f>
        <v/>
      </c>
      <c r="B482" s="9" t="str">
        <f>IF(AND(H481&lt;&gt;"", H481&gt;0.001), K$11-C482, "")</f>
        <v/>
      </c>
      <c r="C482" s="10" t="str">
        <f>IF(AND(H481&lt;&gt;"", H481&gt;0.001), $K$12*H481, "")</f>
        <v/>
      </c>
      <c r="D482" s="10" t="str">
        <f>IF(AND(H481&lt;&gt;"", H481&gt;0.001), D481+C482, "")</f>
        <v/>
      </c>
      <c r="E482" s="10" t="str">
        <f t="shared" si="14"/>
        <v/>
      </c>
      <c r="F482" s="10" t="str">
        <f t="shared" si="15"/>
        <v/>
      </c>
      <c r="G482" s="9" t="str">
        <f>IF(AND(H481&lt;&gt;"", H481&gt;0.001), K$11, "")</f>
        <v/>
      </c>
      <c r="H482" s="10" t="str">
        <f>IF(AND(H481&lt;&gt;"", H481&gt;0.001), H481-B482, "")</f>
        <v/>
      </c>
    </row>
    <row r="483" spans="1:8" x14ac:dyDescent="0.2">
      <c r="A483" s="11" t="str">
        <f>IF(AND(H482&lt;&gt;"", H482&gt;0.001),IF(MOD(12,K$7)=0, EDATE(A482,K$13), A482+365/K$7), "")</f>
        <v/>
      </c>
      <c r="B483" s="9" t="str">
        <f>IF(AND(H482&lt;&gt;"", H482&gt;0.001), K$11-C483, "")</f>
        <v/>
      </c>
      <c r="C483" s="10" t="str">
        <f>IF(AND(H482&lt;&gt;"", H482&gt;0.001), $K$12*H482, "")</f>
        <v/>
      </c>
      <c r="D483" s="10" t="str">
        <f>IF(AND(H482&lt;&gt;"", H482&gt;0.001), D482+C483, "")</f>
        <v/>
      </c>
      <c r="E483" s="10" t="str">
        <f t="shared" si="14"/>
        <v/>
      </c>
      <c r="F483" s="10" t="str">
        <f t="shared" si="15"/>
        <v/>
      </c>
      <c r="G483" s="9" t="str">
        <f>IF(AND(H482&lt;&gt;"", H482&gt;0.001), K$11, "")</f>
        <v/>
      </c>
      <c r="H483" s="10" t="str">
        <f>IF(AND(H482&lt;&gt;"", H482&gt;0.001), H482-B483, "")</f>
        <v/>
      </c>
    </row>
    <row r="484" spans="1:8" x14ac:dyDescent="0.2">
      <c r="A484" s="11" t="str">
        <f>IF(AND(H483&lt;&gt;"", H483&gt;0.001),IF(MOD(12,K$7)=0, EDATE(A483,K$13), A483+365/K$7), "")</f>
        <v/>
      </c>
      <c r="B484" s="9" t="str">
        <f>IF(AND(H483&lt;&gt;"", H483&gt;0.001), K$11-C484, "")</f>
        <v/>
      </c>
      <c r="C484" s="10" t="str">
        <f>IF(AND(H483&lt;&gt;"", H483&gt;0.001), $K$12*H483, "")</f>
        <v/>
      </c>
      <c r="D484" s="10" t="str">
        <f>IF(AND(H483&lt;&gt;"", H483&gt;0.001), D483+C484, "")</f>
        <v/>
      </c>
      <c r="E484" s="10" t="str">
        <f t="shared" si="14"/>
        <v/>
      </c>
      <c r="F484" s="10" t="str">
        <f t="shared" si="15"/>
        <v/>
      </c>
      <c r="G484" s="9" t="str">
        <f>IF(AND(H483&lt;&gt;"", H483&gt;0.001), K$11, "")</f>
        <v/>
      </c>
      <c r="H484" s="10" t="str">
        <f>IF(AND(H483&lt;&gt;"", H483&gt;0.001), H483-B484, "")</f>
        <v/>
      </c>
    </row>
    <row r="485" spans="1:8" x14ac:dyDescent="0.2">
      <c r="A485" s="11" t="str">
        <f>IF(AND(H484&lt;&gt;"", H484&gt;0.001),IF(MOD(12,K$7)=0, EDATE(A484,K$13), A484+365/K$7), "")</f>
        <v/>
      </c>
      <c r="B485" s="9" t="str">
        <f>IF(AND(H484&lt;&gt;"", H484&gt;0.001), K$11-C485, "")</f>
        <v/>
      </c>
      <c r="C485" s="10" t="str">
        <f>IF(AND(H484&lt;&gt;"", H484&gt;0.001), $K$12*H484, "")</f>
        <v/>
      </c>
      <c r="D485" s="10" t="str">
        <f>IF(AND(H484&lt;&gt;"", H484&gt;0.001), D484+C485, "")</f>
        <v/>
      </c>
      <c r="E485" s="10" t="str">
        <f t="shared" si="14"/>
        <v/>
      </c>
      <c r="F485" s="10" t="str">
        <f t="shared" si="15"/>
        <v/>
      </c>
      <c r="G485" s="9" t="str">
        <f>IF(AND(H484&lt;&gt;"", H484&gt;0.001), K$11, "")</f>
        <v/>
      </c>
      <c r="H485" s="10" t="str">
        <f>IF(AND(H484&lt;&gt;"", H484&gt;0.001), H484-B485, "")</f>
        <v/>
      </c>
    </row>
    <row r="486" spans="1:8" x14ac:dyDescent="0.2">
      <c r="A486" s="11" t="str">
        <f>IF(AND(H485&lt;&gt;"", H485&gt;0.001),IF(MOD(12,K$7)=0, EDATE(A485,K$13), A485+365/K$7), "")</f>
        <v/>
      </c>
      <c r="B486" s="9" t="str">
        <f>IF(AND(H485&lt;&gt;"", H485&gt;0.001), K$11-C486, "")</f>
        <v/>
      </c>
      <c r="C486" s="10" t="str">
        <f>IF(AND(H485&lt;&gt;"", H485&gt;0.001), $K$12*H485, "")</f>
        <v/>
      </c>
      <c r="D486" s="10" t="str">
        <f>IF(AND(H485&lt;&gt;"", H485&gt;0.001), D485+C486, "")</f>
        <v/>
      </c>
      <c r="E486" s="10" t="str">
        <f t="shared" si="14"/>
        <v/>
      </c>
      <c r="F486" s="10" t="str">
        <f t="shared" si="15"/>
        <v/>
      </c>
      <c r="G486" s="9" t="str">
        <f>IF(AND(H485&lt;&gt;"", H485&gt;0.001), K$11, "")</f>
        <v/>
      </c>
      <c r="H486" s="10" t="str">
        <f>IF(AND(H485&lt;&gt;"", H485&gt;0.001), H485-B486, "")</f>
        <v/>
      </c>
    </row>
    <row r="487" spans="1:8" x14ac:dyDescent="0.2">
      <c r="A487" s="11" t="str">
        <f>IF(AND(H486&lt;&gt;"", H486&gt;0.001),IF(MOD(12,K$7)=0, EDATE(A486,K$13), A486+365/K$7), "")</f>
        <v/>
      </c>
      <c r="B487" s="9" t="str">
        <f>IF(AND(H486&lt;&gt;"", H486&gt;0.001), K$11-C487, "")</f>
        <v/>
      </c>
      <c r="C487" s="10" t="str">
        <f>IF(AND(H486&lt;&gt;"", H486&gt;0.001), $K$12*H486, "")</f>
        <v/>
      </c>
      <c r="D487" s="10" t="str">
        <f>IF(AND(H486&lt;&gt;"", H486&gt;0.001), D486+C487, "")</f>
        <v/>
      </c>
      <c r="E487" s="10" t="str">
        <f t="shared" si="14"/>
        <v/>
      </c>
      <c r="F487" s="10" t="str">
        <f t="shared" si="15"/>
        <v/>
      </c>
      <c r="G487" s="9" t="str">
        <f>IF(AND(H486&lt;&gt;"", H486&gt;0.001), K$11, "")</f>
        <v/>
      </c>
      <c r="H487" s="10" t="str">
        <f>IF(AND(H486&lt;&gt;"", H486&gt;0.001), H486-B487, "")</f>
        <v/>
      </c>
    </row>
    <row r="488" spans="1:8" x14ac:dyDescent="0.2">
      <c r="A488" s="11" t="str">
        <f>IF(AND(H487&lt;&gt;"", H487&gt;0.001),IF(MOD(12,K$7)=0, EDATE(A487,K$13), A487+365/K$7), "")</f>
        <v/>
      </c>
      <c r="B488" s="9" t="str">
        <f>IF(AND(H487&lt;&gt;"", H487&gt;0.001), K$11-C488, "")</f>
        <v/>
      </c>
      <c r="C488" s="10" t="str">
        <f>IF(AND(H487&lt;&gt;"", H487&gt;0.001), $K$12*H487, "")</f>
        <v/>
      </c>
      <c r="D488" s="10" t="str">
        <f>IF(AND(H487&lt;&gt;"", H487&gt;0.001), D487+C488, "")</f>
        <v/>
      </c>
      <c r="E488" s="10" t="str">
        <f t="shared" si="14"/>
        <v/>
      </c>
      <c r="F488" s="10" t="str">
        <f t="shared" si="15"/>
        <v/>
      </c>
      <c r="G488" s="9" t="str">
        <f>IF(AND(H487&lt;&gt;"", H487&gt;0.001), K$11, "")</f>
        <v/>
      </c>
      <c r="H488" s="10" t="str">
        <f>IF(AND(H487&lt;&gt;"", H487&gt;0.001), H487-B488, "")</f>
        <v/>
      </c>
    </row>
    <row r="489" spans="1:8" x14ac:dyDescent="0.2">
      <c r="A489" s="11" t="str">
        <f>IF(AND(H488&lt;&gt;"", H488&gt;0.001),IF(MOD(12,K$7)=0, EDATE(A488,K$13), A488+365/K$7), "")</f>
        <v/>
      </c>
      <c r="B489" s="9" t="str">
        <f>IF(AND(H488&lt;&gt;"", H488&gt;0.001), K$11-C489, "")</f>
        <v/>
      </c>
      <c r="C489" s="10" t="str">
        <f>IF(AND(H488&lt;&gt;"", H488&gt;0.001), $K$12*H488, "")</f>
        <v/>
      </c>
      <c r="D489" s="10" t="str">
        <f>IF(AND(H488&lt;&gt;"", H488&gt;0.001), D488+C489, "")</f>
        <v/>
      </c>
      <c r="E489" s="10" t="str">
        <f t="shared" si="14"/>
        <v/>
      </c>
      <c r="F489" s="10" t="str">
        <f t="shared" si="15"/>
        <v/>
      </c>
      <c r="G489" s="9" t="str">
        <f>IF(AND(H488&lt;&gt;"", H488&gt;0.001), K$11, "")</f>
        <v/>
      </c>
      <c r="H489" s="10" t="str">
        <f>IF(AND(H488&lt;&gt;"", H488&gt;0.001), H488-B489, "")</f>
        <v/>
      </c>
    </row>
    <row r="490" spans="1:8" x14ac:dyDescent="0.2">
      <c r="A490" s="11" t="str">
        <f>IF(AND(H489&lt;&gt;"", H489&gt;0.001),IF(MOD(12,K$7)=0, EDATE(A489,K$13), A489+365/K$7), "")</f>
        <v/>
      </c>
      <c r="B490" s="9" t="str">
        <f>IF(AND(H489&lt;&gt;"", H489&gt;0.001), K$11-C490, "")</f>
        <v/>
      </c>
      <c r="C490" s="10" t="str">
        <f>IF(AND(H489&lt;&gt;"", H489&gt;0.001), $K$12*H489, "")</f>
        <v/>
      </c>
      <c r="D490" s="10" t="str">
        <f>IF(AND(H489&lt;&gt;"", H489&gt;0.001), D489+C490, "")</f>
        <v/>
      </c>
      <c r="E490" s="10" t="str">
        <f t="shared" si="14"/>
        <v/>
      </c>
      <c r="F490" s="10" t="str">
        <f t="shared" si="15"/>
        <v/>
      </c>
      <c r="G490" s="9" t="str">
        <f>IF(AND(H489&lt;&gt;"", H489&gt;0.001), K$11, "")</f>
        <v/>
      </c>
      <c r="H490" s="10" t="str">
        <f>IF(AND(H489&lt;&gt;"", H489&gt;0.001), H489-B490, "")</f>
        <v/>
      </c>
    </row>
    <row r="491" spans="1:8" x14ac:dyDescent="0.2">
      <c r="A491" s="11" t="str">
        <f>IF(AND(H490&lt;&gt;"", H490&gt;0.001),IF(MOD(12,K$7)=0, EDATE(A490,K$13), A490+365/K$7), "")</f>
        <v/>
      </c>
      <c r="B491" s="9" t="str">
        <f>IF(AND(H490&lt;&gt;"", H490&gt;0.001), K$11-C491, "")</f>
        <v/>
      </c>
      <c r="C491" s="10" t="str">
        <f>IF(AND(H490&lt;&gt;"", H490&gt;0.001), $K$12*H490, "")</f>
        <v/>
      </c>
      <c r="D491" s="10" t="str">
        <f>IF(AND(H490&lt;&gt;"", H490&gt;0.001), D490+C491, "")</f>
        <v/>
      </c>
      <c r="E491" s="10" t="str">
        <f t="shared" si="14"/>
        <v/>
      </c>
      <c r="F491" s="10" t="str">
        <f t="shared" si="15"/>
        <v/>
      </c>
      <c r="G491" s="9" t="str">
        <f>IF(AND(H490&lt;&gt;"", H490&gt;0.001), K$11, "")</f>
        <v/>
      </c>
      <c r="H491" s="10" t="str">
        <f>IF(AND(H490&lt;&gt;"", H490&gt;0.001), H490-B491, "")</f>
        <v/>
      </c>
    </row>
    <row r="492" spans="1:8" x14ac:dyDescent="0.2">
      <c r="A492" s="11" t="str">
        <f>IF(AND(H491&lt;&gt;"", H491&gt;0.001),IF(MOD(12,K$7)=0, EDATE(A491,K$13), A491+365/K$7), "")</f>
        <v/>
      </c>
      <c r="B492" s="9" t="str">
        <f>IF(AND(H491&lt;&gt;"", H491&gt;0.001), K$11-C492, "")</f>
        <v/>
      </c>
      <c r="C492" s="10" t="str">
        <f>IF(AND(H491&lt;&gt;"", H491&gt;0.001), $K$12*H491, "")</f>
        <v/>
      </c>
      <c r="D492" s="10" t="str">
        <f>IF(AND(H491&lt;&gt;"", H491&gt;0.001), D491+C492, "")</f>
        <v/>
      </c>
      <c r="E492" s="10" t="str">
        <f t="shared" si="14"/>
        <v/>
      </c>
      <c r="F492" s="10" t="str">
        <f t="shared" si="15"/>
        <v/>
      </c>
      <c r="G492" s="9" t="str">
        <f>IF(AND(H491&lt;&gt;"", H491&gt;0.001), K$11, "")</f>
        <v/>
      </c>
      <c r="H492" s="10" t="str">
        <f>IF(AND(H491&lt;&gt;"", H491&gt;0.001), H491-B492, "")</f>
        <v/>
      </c>
    </row>
    <row r="493" spans="1:8" x14ac:dyDescent="0.2">
      <c r="A493" s="11" t="str">
        <f>IF(AND(H492&lt;&gt;"", H492&gt;0.001),IF(MOD(12,K$7)=0, EDATE(A492,K$13), A492+365/K$7), "")</f>
        <v/>
      </c>
      <c r="B493" s="9" t="str">
        <f>IF(AND(H492&lt;&gt;"", H492&gt;0.001), K$11-C493, "")</f>
        <v/>
      </c>
      <c r="C493" s="10" t="str">
        <f>IF(AND(H492&lt;&gt;"", H492&gt;0.001), $K$12*H492, "")</f>
        <v/>
      </c>
      <c r="D493" s="10" t="str">
        <f>IF(AND(H492&lt;&gt;"", H492&gt;0.001), D492+C493, "")</f>
        <v/>
      </c>
      <c r="E493" s="10" t="str">
        <f t="shared" si="14"/>
        <v/>
      </c>
      <c r="F493" s="10" t="str">
        <f t="shared" si="15"/>
        <v/>
      </c>
      <c r="G493" s="9" t="str">
        <f>IF(AND(H492&lt;&gt;"", H492&gt;0.001), K$11, "")</f>
        <v/>
      </c>
      <c r="H493" s="10" t="str">
        <f>IF(AND(H492&lt;&gt;"", H492&gt;0.001), H492-B493, "")</f>
        <v/>
      </c>
    </row>
    <row r="494" spans="1:8" x14ac:dyDescent="0.2">
      <c r="A494" s="11" t="str">
        <f>IF(AND(H493&lt;&gt;"", H493&gt;0.001),IF(MOD(12,K$7)=0, EDATE(A493,K$13), A493+365/K$7), "")</f>
        <v/>
      </c>
      <c r="B494" s="9" t="str">
        <f>IF(AND(H493&lt;&gt;"", H493&gt;0.001), K$11-C494, "")</f>
        <v/>
      </c>
      <c r="C494" s="10" t="str">
        <f>IF(AND(H493&lt;&gt;"", H493&gt;0.001), $K$12*H493, "")</f>
        <v/>
      </c>
      <c r="D494" s="10" t="str">
        <f>IF(AND(H493&lt;&gt;"", H493&gt;0.001), D493+C494, "")</f>
        <v/>
      </c>
      <c r="E494" s="10" t="str">
        <f t="shared" si="14"/>
        <v/>
      </c>
      <c r="F494" s="10" t="str">
        <f t="shared" si="15"/>
        <v/>
      </c>
      <c r="G494" s="9" t="str">
        <f>IF(AND(H493&lt;&gt;"", H493&gt;0.001), K$11, "")</f>
        <v/>
      </c>
      <c r="H494" s="10" t="str">
        <f>IF(AND(H493&lt;&gt;"", H493&gt;0.001), H493-B494, "")</f>
        <v/>
      </c>
    </row>
    <row r="495" spans="1:8" x14ac:dyDescent="0.2">
      <c r="A495" s="11" t="str">
        <f>IF(AND(H494&lt;&gt;"", H494&gt;0.001),IF(MOD(12,K$7)=0, EDATE(A494,K$13), A494+365/K$7), "")</f>
        <v/>
      </c>
      <c r="B495" s="9" t="str">
        <f>IF(AND(H494&lt;&gt;"", H494&gt;0.001), K$11-C495, "")</f>
        <v/>
      </c>
      <c r="C495" s="10" t="str">
        <f>IF(AND(H494&lt;&gt;"", H494&gt;0.001), $K$12*H494, "")</f>
        <v/>
      </c>
      <c r="D495" s="10" t="str">
        <f>IF(AND(H494&lt;&gt;"", H494&gt;0.001), D494+C495, "")</f>
        <v/>
      </c>
      <c r="E495" s="10" t="str">
        <f t="shared" si="14"/>
        <v/>
      </c>
      <c r="F495" s="10" t="str">
        <f t="shared" si="15"/>
        <v/>
      </c>
      <c r="G495" s="9" t="str">
        <f>IF(AND(H494&lt;&gt;"", H494&gt;0.001), K$11, "")</f>
        <v/>
      </c>
      <c r="H495" s="10" t="str">
        <f>IF(AND(H494&lt;&gt;"", H494&gt;0.001), H494-B495, "")</f>
        <v/>
      </c>
    </row>
    <row r="496" spans="1:8" x14ac:dyDescent="0.2">
      <c r="A496" s="11" t="str">
        <f>IF(AND(H495&lt;&gt;"", H495&gt;0.001),IF(MOD(12,K$7)=0, EDATE(A495,K$13), A495+365/K$7), "")</f>
        <v/>
      </c>
      <c r="B496" s="9" t="str">
        <f>IF(AND(H495&lt;&gt;"", H495&gt;0.001), K$11-C496, "")</f>
        <v/>
      </c>
      <c r="C496" s="10" t="str">
        <f>IF(AND(H495&lt;&gt;"", H495&gt;0.001), $K$12*H495, "")</f>
        <v/>
      </c>
      <c r="D496" s="10" t="str">
        <f>IF(AND(H495&lt;&gt;"", H495&gt;0.001), D495+C496, "")</f>
        <v/>
      </c>
      <c r="E496" s="10" t="str">
        <f t="shared" si="14"/>
        <v/>
      </c>
      <c r="F496" s="10" t="str">
        <f t="shared" si="15"/>
        <v/>
      </c>
      <c r="G496" s="9" t="str">
        <f>IF(AND(H495&lt;&gt;"", H495&gt;0.001), K$11, "")</f>
        <v/>
      </c>
      <c r="H496" s="10" t="str">
        <f>IF(AND(H495&lt;&gt;"", H495&gt;0.001), H495-B496, "")</f>
        <v/>
      </c>
    </row>
    <row r="497" spans="1:8" x14ac:dyDescent="0.2">
      <c r="A497" s="11" t="str">
        <f>IF(AND(H496&lt;&gt;"", H496&gt;0.001),IF(MOD(12,K$7)=0, EDATE(A496,K$13), A496+365/K$7), "")</f>
        <v/>
      </c>
      <c r="B497" s="9" t="str">
        <f>IF(AND(H496&lt;&gt;"", H496&gt;0.001), K$11-C497, "")</f>
        <v/>
      </c>
      <c r="C497" s="10" t="str">
        <f>IF(AND(H496&lt;&gt;"", H496&gt;0.001), $K$12*H496, "")</f>
        <v/>
      </c>
      <c r="D497" s="10" t="str">
        <f>IF(AND(H496&lt;&gt;"", H496&gt;0.001), D496+C497, "")</f>
        <v/>
      </c>
      <c r="E497" s="10" t="str">
        <f t="shared" si="14"/>
        <v/>
      </c>
      <c r="F497" s="10" t="str">
        <f t="shared" si="15"/>
        <v/>
      </c>
      <c r="G497" s="9" t="str">
        <f>IF(AND(H496&lt;&gt;"", H496&gt;0.001), K$11, "")</f>
        <v/>
      </c>
      <c r="H497" s="10" t="str">
        <f>IF(AND(H496&lt;&gt;"", H496&gt;0.001), H496-B497, "")</f>
        <v/>
      </c>
    </row>
    <row r="498" spans="1:8" x14ac:dyDescent="0.2">
      <c r="A498" s="11" t="str">
        <f>IF(AND(H497&lt;&gt;"", H497&gt;0.001),IF(MOD(12,K$7)=0, EDATE(A497,K$13), A497+365/K$7), "")</f>
        <v/>
      </c>
      <c r="B498" s="9" t="str">
        <f>IF(AND(H497&lt;&gt;"", H497&gt;0.001), K$11-C498, "")</f>
        <v/>
      </c>
      <c r="C498" s="10" t="str">
        <f>IF(AND(H497&lt;&gt;"", H497&gt;0.001), $K$12*H497, "")</f>
        <v/>
      </c>
      <c r="D498" s="10" t="str">
        <f>IF(AND(H497&lt;&gt;"", H497&gt;0.001), D497+C498, "")</f>
        <v/>
      </c>
      <c r="E498" s="10" t="str">
        <f t="shared" si="14"/>
        <v/>
      </c>
      <c r="F498" s="10" t="str">
        <f t="shared" si="15"/>
        <v/>
      </c>
      <c r="G498" s="9" t="str">
        <f>IF(AND(H497&lt;&gt;"", H497&gt;0.001), K$11, "")</f>
        <v/>
      </c>
      <c r="H498" s="10" t="str">
        <f>IF(AND(H497&lt;&gt;"", H497&gt;0.001), H497-B498, "")</f>
        <v/>
      </c>
    </row>
    <row r="499" spans="1:8" x14ac:dyDescent="0.2">
      <c r="A499" s="11" t="str">
        <f>IF(AND(H498&lt;&gt;"", H498&gt;0.001),IF(MOD(12,K$7)=0, EDATE(A498,K$13), A498+365/K$7), "")</f>
        <v/>
      </c>
      <c r="B499" s="9" t="str">
        <f>IF(AND(H498&lt;&gt;"", H498&gt;0.001), K$11-C499, "")</f>
        <v/>
      </c>
      <c r="C499" s="10" t="str">
        <f>IF(AND(H498&lt;&gt;"", H498&gt;0.001), $K$12*H498, "")</f>
        <v/>
      </c>
      <c r="D499" s="10" t="str">
        <f>IF(AND(H498&lt;&gt;"", H498&gt;0.001), D498+C499, "")</f>
        <v/>
      </c>
      <c r="E499" s="10" t="str">
        <f t="shared" si="14"/>
        <v/>
      </c>
      <c r="F499" s="10" t="str">
        <f t="shared" si="15"/>
        <v/>
      </c>
      <c r="G499" s="9" t="str">
        <f>IF(AND(H498&lt;&gt;"", H498&gt;0.001), K$11, "")</f>
        <v/>
      </c>
      <c r="H499" s="10" t="str">
        <f>IF(AND(H498&lt;&gt;"", H498&gt;0.001), H498-B499, "")</f>
        <v/>
      </c>
    </row>
    <row r="500" spans="1:8" x14ac:dyDescent="0.2">
      <c r="A500" s="11" t="str">
        <f>IF(AND(H499&lt;&gt;"", H499&gt;0.001),IF(MOD(12,K$7)=0, EDATE(A499,K$13), A499+365/K$7), "")</f>
        <v/>
      </c>
      <c r="B500" s="9" t="str">
        <f>IF(AND(H499&lt;&gt;"", H499&gt;0.001), K$11-C500, "")</f>
        <v/>
      </c>
      <c r="C500" s="10" t="str">
        <f>IF(AND(H499&lt;&gt;"", H499&gt;0.001), $K$12*H499, "")</f>
        <v/>
      </c>
      <c r="D500" s="10" t="str">
        <f>IF(AND(H499&lt;&gt;"", H499&gt;0.001), D499+C500, "")</f>
        <v/>
      </c>
      <c r="E500" s="10" t="str">
        <f t="shared" si="14"/>
        <v/>
      </c>
      <c r="F500" s="10" t="str">
        <f t="shared" si="15"/>
        <v/>
      </c>
      <c r="G500" s="9" t="str">
        <f>IF(AND(H499&lt;&gt;"", H499&gt;0.001), K$11, "")</f>
        <v/>
      </c>
      <c r="H500" s="10" t="str">
        <f>IF(AND(H499&lt;&gt;"", H499&gt;0.001), H499-B500,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7124-E3DB-CB4F-930A-37CDB7B957A8}">
  <sheetPr codeName="Sheet2"/>
  <dimension ref="A1:F14"/>
  <sheetViews>
    <sheetView workbookViewId="0">
      <selection activeCell="E14" sqref="E14"/>
    </sheetView>
  </sheetViews>
  <sheetFormatPr baseColWidth="10" defaultRowHeight="16" x14ac:dyDescent="0.2"/>
  <cols>
    <col min="1" max="1" width="10.83203125" style="14"/>
  </cols>
  <sheetData>
    <row r="1" spans="1:6" x14ac:dyDescent="0.2">
      <c r="A1" s="14">
        <v>45717</v>
      </c>
    </row>
    <row r="2" spans="1:6" x14ac:dyDescent="0.2">
      <c r="A2" s="14">
        <f>A1+(EDATE(A1, 12) - A1) / 5</f>
        <v>45790</v>
      </c>
    </row>
    <row r="3" spans="1:6" x14ac:dyDescent="0.2">
      <c r="A3" s="14">
        <f t="shared" ref="A3:A8" si="0">A2+(EDATE(A2, 12) - A2) / 5</f>
        <v>45863</v>
      </c>
    </row>
    <row r="4" spans="1:6" x14ac:dyDescent="0.2">
      <c r="A4" s="14">
        <f t="shared" si="0"/>
        <v>45936</v>
      </c>
    </row>
    <row r="5" spans="1:6" x14ac:dyDescent="0.2">
      <c r="A5" s="14">
        <f t="shared" si="0"/>
        <v>46009</v>
      </c>
    </row>
    <row r="6" spans="1:6" x14ac:dyDescent="0.2">
      <c r="A6" s="14">
        <f t="shared" si="0"/>
        <v>46082</v>
      </c>
    </row>
    <row r="7" spans="1:6" x14ac:dyDescent="0.2">
      <c r="A7" s="14">
        <f t="shared" si="0"/>
        <v>46155</v>
      </c>
      <c r="E7">
        <f>ROW(E8)</f>
        <v>8</v>
      </c>
    </row>
    <row r="8" spans="1:6" x14ac:dyDescent="0.2">
      <c r="A8" s="14">
        <f t="shared" si="0"/>
        <v>46228</v>
      </c>
    </row>
    <row r="13" spans="1:6" x14ac:dyDescent="0.2">
      <c r="F13" t="b">
        <f>MOD(12, 24)=0</f>
        <v>0</v>
      </c>
    </row>
    <row r="14" spans="1:6" x14ac:dyDescent="0.2">
      <c r="D14">
        <f>MOD(12, 24)</f>
        <v>12</v>
      </c>
      <c r="E14" s="10" t="str">
        <f t="shared" ref="E14" si="1">IF(AND(G13&lt;&gt;"", G13&gt;0.001), 0,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S. Chen</dc:creator>
  <cp:lastModifiedBy>Sky S. Chen</cp:lastModifiedBy>
  <dcterms:created xsi:type="dcterms:W3CDTF">2025-03-04T16:19:30Z</dcterms:created>
  <dcterms:modified xsi:type="dcterms:W3CDTF">2025-03-20T12:23:55Z</dcterms:modified>
</cp:coreProperties>
</file>