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ki\Downloads\"/>
    </mc:Choice>
  </mc:AlternateContent>
  <xr:revisionPtr revIDLastSave="0" documentId="13_ncr:1_{7EFCA535-C784-435A-B584-9AACFE12CF35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Sheet1" sheetId="1" r:id="rId1"/>
    <sheet name="Task 1" sheetId="2" r:id="rId2"/>
    <sheet name="Task 2" sheetId="3" r:id="rId3"/>
    <sheet name="Task 3" sheetId="10" r:id="rId4"/>
    <sheet name="Task 4" sheetId="14" r:id="rId5"/>
    <sheet name="Sort_Domain" sheetId="6" r:id="rId6"/>
    <sheet name="Sort_Age" sheetId="8" r:id="rId7"/>
    <sheet name="25-30" sheetId="13" r:id="rId8"/>
    <sheet name="30-35" sheetId="12" r:id="rId9"/>
    <sheet name="35-40" sheetId="11" r:id="rId10"/>
  </sheets>
  <definedNames>
    <definedName name="_xlnm._FilterDatabase" localSheetId="7" hidden="1">'25-30'!$A$1:$N$46</definedName>
    <definedName name="_xlnm._FilterDatabase" localSheetId="8" hidden="1">'30-35'!$A$1:$N$46</definedName>
    <definedName name="_xlnm._FilterDatabase" localSheetId="9" hidden="1">'35-40'!$A$1:$N$46</definedName>
    <definedName name="_xlnm._FilterDatabase" localSheetId="0" hidden="1">Sheet1!$A$1:$K$46</definedName>
    <definedName name="_xlnm._FilterDatabase" localSheetId="6" hidden="1">Sort_Age!$A$1:$N$46</definedName>
    <definedName name="_xlnm._FilterDatabase" localSheetId="5" hidden="1">Sort_Domain!$A$1:$K$46</definedName>
    <definedName name="_xlnm._FilterDatabase" localSheetId="3" hidden="1">'Task 3'!$A$1:$N$46</definedName>
    <definedName name="_xlnm._FilterDatabase" localSheetId="4" hidden="1">'Task 4'!$A$1:$N$46</definedName>
    <definedName name="_xlchart.v1.0" hidden="1">'Task 2'!$E$4</definedName>
    <definedName name="_xlchart.v1.1" hidden="1">'Task 2'!$E$5</definedName>
    <definedName name="_xlchart.v1.10" hidden="1">'Task 2'!$E$5</definedName>
    <definedName name="_xlchart.v1.11" hidden="1">'Task 2'!$E$6</definedName>
    <definedName name="_xlchart.v1.12" hidden="1">'Task 2'!$E$7</definedName>
    <definedName name="_xlchart.v1.13" hidden="1">'Task 2'!$F$3:$N$3</definedName>
    <definedName name="_xlchart.v1.14" hidden="1">'Task 2'!$F$4:$N$4</definedName>
    <definedName name="_xlchart.v1.15" hidden="1">'Task 2'!$F$5:$N$5</definedName>
    <definedName name="_xlchart.v1.16" hidden="1">'Task 2'!$F$6:$N$6</definedName>
    <definedName name="_xlchart.v1.17" hidden="1">'Task 2'!$F$7:$N$7</definedName>
    <definedName name="_xlchart.v1.2" hidden="1">'Task 2'!$E$6</definedName>
    <definedName name="_xlchart.v1.3" hidden="1">'Task 2'!$E$7</definedName>
    <definedName name="_xlchart.v1.4" hidden="1">'Task 2'!$F$3:$N$3</definedName>
    <definedName name="_xlchart.v1.5" hidden="1">'Task 2'!$F$4:$N$4</definedName>
    <definedName name="_xlchart.v1.6" hidden="1">'Task 2'!$F$5:$N$5</definedName>
    <definedName name="_xlchart.v1.7" hidden="1">'Task 2'!$F$6:$N$6</definedName>
    <definedName name="_xlchart.v1.8" hidden="1">'Task 2'!$F$7:$N$7</definedName>
    <definedName name="_xlchart.v1.9" hidden="1">'Task 2'!$E$4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" i="14" l="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V20" i="10"/>
  <c r="W20" i="10" s="1"/>
  <c r="U20" i="10"/>
  <c r="X20" i="10" s="1"/>
  <c r="P2" i="10" s="1"/>
  <c r="T20" i="10"/>
  <c r="S20" i="10"/>
  <c r="N46" i="14"/>
  <c r="L46" i="14"/>
  <c r="M46" i="14" s="1"/>
  <c r="N45" i="14"/>
  <c r="L45" i="14"/>
  <c r="M45" i="14" s="1"/>
  <c r="N44" i="14"/>
  <c r="L44" i="14"/>
  <c r="M44" i="14" s="1"/>
  <c r="N43" i="14"/>
  <c r="L43" i="14"/>
  <c r="M43" i="14" s="1"/>
  <c r="N42" i="14"/>
  <c r="L42" i="14"/>
  <c r="M42" i="14" s="1"/>
  <c r="N41" i="14"/>
  <c r="L41" i="14"/>
  <c r="M41" i="14" s="1"/>
  <c r="N40" i="14"/>
  <c r="L40" i="14"/>
  <c r="M40" i="14" s="1"/>
  <c r="N39" i="14"/>
  <c r="L39" i="14"/>
  <c r="M39" i="14" s="1"/>
  <c r="N38" i="14"/>
  <c r="L38" i="14"/>
  <c r="M38" i="14" s="1"/>
  <c r="N37" i="14"/>
  <c r="L37" i="14"/>
  <c r="M37" i="14" s="1"/>
  <c r="N36" i="14"/>
  <c r="L36" i="14"/>
  <c r="M36" i="14" s="1"/>
  <c r="N35" i="14"/>
  <c r="L35" i="14"/>
  <c r="M35" i="14" s="1"/>
  <c r="N34" i="14"/>
  <c r="L34" i="14"/>
  <c r="M34" i="14" s="1"/>
  <c r="N33" i="14"/>
  <c r="L33" i="14"/>
  <c r="M33" i="14" s="1"/>
  <c r="N32" i="14"/>
  <c r="M32" i="14"/>
  <c r="L32" i="14"/>
  <c r="N31" i="14"/>
  <c r="L31" i="14"/>
  <c r="M31" i="14" s="1"/>
  <c r="N30" i="14"/>
  <c r="L30" i="14"/>
  <c r="M30" i="14" s="1"/>
  <c r="N29" i="14"/>
  <c r="L29" i="14"/>
  <c r="M29" i="14" s="1"/>
  <c r="N28" i="14"/>
  <c r="L28" i="14"/>
  <c r="M28" i="14" s="1"/>
  <c r="N27" i="14"/>
  <c r="L27" i="14"/>
  <c r="M27" i="14" s="1"/>
  <c r="N26" i="14"/>
  <c r="L26" i="14"/>
  <c r="M26" i="14" s="1"/>
  <c r="N25" i="14"/>
  <c r="L25" i="14"/>
  <c r="M25" i="14" s="1"/>
  <c r="N24" i="14"/>
  <c r="L24" i="14"/>
  <c r="M24" i="14" s="1"/>
  <c r="N23" i="14"/>
  <c r="L23" i="14"/>
  <c r="M23" i="14" s="1"/>
  <c r="N22" i="14"/>
  <c r="L22" i="14"/>
  <c r="M22" i="14" s="1"/>
  <c r="N21" i="14"/>
  <c r="L21" i="14"/>
  <c r="M21" i="14" s="1"/>
  <c r="N20" i="14"/>
  <c r="L20" i="14"/>
  <c r="M20" i="14" s="1"/>
  <c r="N19" i="14"/>
  <c r="L19" i="14"/>
  <c r="M19" i="14" s="1"/>
  <c r="N18" i="14"/>
  <c r="L18" i="14"/>
  <c r="M18" i="14" s="1"/>
  <c r="N17" i="14"/>
  <c r="L17" i="14"/>
  <c r="M17" i="14" s="1"/>
  <c r="N16" i="14"/>
  <c r="M16" i="14"/>
  <c r="L16" i="14"/>
  <c r="N15" i="14"/>
  <c r="L15" i="14"/>
  <c r="M15" i="14" s="1"/>
  <c r="N14" i="14"/>
  <c r="L14" i="14"/>
  <c r="M14" i="14" s="1"/>
  <c r="N13" i="14"/>
  <c r="L13" i="14"/>
  <c r="M13" i="14" s="1"/>
  <c r="N12" i="14"/>
  <c r="L12" i="14"/>
  <c r="M12" i="14" s="1"/>
  <c r="N11" i="14"/>
  <c r="L11" i="14"/>
  <c r="M11" i="14" s="1"/>
  <c r="N10" i="14"/>
  <c r="L10" i="14"/>
  <c r="M10" i="14" s="1"/>
  <c r="N9" i="14"/>
  <c r="L9" i="14"/>
  <c r="M9" i="14" s="1"/>
  <c r="N8" i="14"/>
  <c r="L8" i="14"/>
  <c r="M8" i="14" s="1"/>
  <c r="N7" i="14"/>
  <c r="L7" i="14"/>
  <c r="M7" i="14" s="1"/>
  <c r="N6" i="14"/>
  <c r="L6" i="14"/>
  <c r="M6" i="14" s="1"/>
  <c r="N5" i="14"/>
  <c r="L5" i="14"/>
  <c r="M5" i="14" s="1"/>
  <c r="N4" i="14"/>
  <c r="L4" i="14"/>
  <c r="M4" i="14" s="1"/>
  <c r="N3" i="14"/>
  <c r="L3" i="14"/>
  <c r="M3" i="14" s="1"/>
  <c r="N2" i="14"/>
  <c r="L2" i="14"/>
  <c r="M2" i="14" s="1"/>
  <c r="N7" i="3"/>
  <c r="M7" i="3"/>
  <c r="N6" i="3"/>
  <c r="M6" i="3"/>
  <c r="N5" i="3"/>
  <c r="M5" i="3"/>
  <c r="L6" i="3"/>
  <c r="L7" i="3"/>
  <c r="L5" i="3"/>
  <c r="K6" i="3"/>
  <c r="K7" i="3"/>
  <c r="K5" i="3"/>
  <c r="J7" i="3"/>
  <c r="J6" i="3"/>
  <c r="J5" i="3"/>
  <c r="I7" i="3"/>
  <c r="H7" i="3"/>
  <c r="I6" i="3"/>
  <c r="H6" i="3"/>
  <c r="I5" i="3"/>
  <c r="H5" i="3"/>
  <c r="G7" i="3"/>
  <c r="G6" i="3"/>
  <c r="G5" i="3"/>
  <c r="F7" i="3"/>
  <c r="F6" i="3"/>
  <c r="F5" i="3"/>
  <c r="Y20" i="10" l="1"/>
  <c r="O6" i="10" l="1"/>
  <c r="O10" i="10"/>
  <c r="O14" i="10"/>
  <c r="O18" i="10"/>
  <c r="O22" i="10"/>
  <c r="O26" i="10"/>
  <c r="O30" i="10"/>
  <c r="O34" i="10"/>
  <c r="O38" i="10"/>
  <c r="O42" i="10"/>
  <c r="O46" i="10"/>
  <c r="O3" i="10"/>
  <c r="O7" i="10"/>
  <c r="O11" i="10"/>
  <c r="O15" i="10"/>
  <c r="O19" i="10"/>
  <c r="O23" i="10"/>
  <c r="O27" i="10"/>
  <c r="O31" i="10"/>
  <c r="O35" i="10"/>
  <c r="O39" i="10"/>
  <c r="O43" i="10"/>
  <c r="O2" i="10"/>
  <c r="O4" i="10"/>
  <c r="O8" i="10"/>
  <c r="O12" i="10"/>
  <c r="O16" i="10"/>
  <c r="O20" i="10"/>
  <c r="O24" i="10"/>
  <c r="O28" i="10"/>
  <c r="O32" i="10"/>
  <c r="O36" i="10"/>
  <c r="O40" i="10"/>
  <c r="O44" i="10"/>
  <c r="O5" i="10"/>
  <c r="O9" i="10"/>
  <c r="O13" i="10"/>
  <c r="O17" i="10"/>
  <c r="O21" i="10"/>
  <c r="O25" i="10"/>
  <c r="O29" i="10"/>
  <c r="O33" i="10"/>
  <c r="O37" i="10"/>
  <c r="O41" i="10"/>
  <c r="O45" i="10"/>
  <c r="N46" i="13"/>
  <c r="L46" i="13"/>
  <c r="M46" i="13" s="1"/>
  <c r="N45" i="13"/>
  <c r="M45" i="13"/>
  <c r="L45" i="13"/>
  <c r="N44" i="13"/>
  <c r="M44" i="13"/>
  <c r="L44" i="13"/>
  <c r="N43" i="13"/>
  <c r="L43" i="13"/>
  <c r="M43" i="13" s="1"/>
  <c r="N42" i="13"/>
  <c r="L42" i="13"/>
  <c r="M42" i="13" s="1"/>
  <c r="N41" i="13"/>
  <c r="M41" i="13"/>
  <c r="L41" i="13"/>
  <c r="N40" i="13"/>
  <c r="M40" i="13"/>
  <c r="L40" i="13"/>
  <c r="N39" i="13"/>
  <c r="L39" i="13"/>
  <c r="M39" i="13" s="1"/>
  <c r="N38" i="13"/>
  <c r="L38" i="13"/>
  <c r="M38" i="13" s="1"/>
  <c r="N37" i="13"/>
  <c r="M37" i="13"/>
  <c r="L37" i="13"/>
  <c r="N36" i="13"/>
  <c r="M36" i="13"/>
  <c r="L36" i="13"/>
  <c r="N35" i="13"/>
  <c r="L35" i="13"/>
  <c r="M35" i="13" s="1"/>
  <c r="N34" i="13"/>
  <c r="L34" i="13"/>
  <c r="M34" i="13" s="1"/>
  <c r="N33" i="13"/>
  <c r="M33" i="13"/>
  <c r="L33" i="13"/>
  <c r="N32" i="13"/>
  <c r="M32" i="13"/>
  <c r="L32" i="13"/>
  <c r="N31" i="13"/>
  <c r="L31" i="13"/>
  <c r="M31" i="13" s="1"/>
  <c r="N30" i="13"/>
  <c r="L30" i="13"/>
  <c r="M30" i="13" s="1"/>
  <c r="N29" i="13"/>
  <c r="M29" i="13"/>
  <c r="L29" i="13"/>
  <c r="N28" i="13"/>
  <c r="M28" i="13"/>
  <c r="L28" i="13"/>
  <c r="N27" i="13"/>
  <c r="L27" i="13"/>
  <c r="M27" i="13" s="1"/>
  <c r="N26" i="13"/>
  <c r="L26" i="13"/>
  <c r="M26" i="13" s="1"/>
  <c r="N25" i="13"/>
  <c r="M25" i="13"/>
  <c r="L25" i="13"/>
  <c r="N24" i="13"/>
  <c r="M24" i="13"/>
  <c r="L24" i="13"/>
  <c r="N23" i="13"/>
  <c r="L23" i="13"/>
  <c r="M23" i="13" s="1"/>
  <c r="N22" i="13"/>
  <c r="L22" i="13"/>
  <c r="M22" i="13" s="1"/>
  <c r="N21" i="13"/>
  <c r="M21" i="13"/>
  <c r="L21" i="13"/>
  <c r="N20" i="13"/>
  <c r="M20" i="13"/>
  <c r="L20" i="13"/>
  <c r="N19" i="13"/>
  <c r="L19" i="13"/>
  <c r="M19" i="13" s="1"/>
  <c r="N18" i="13"/>
  <c r="L18" i="13"/>
  <c r="M18" i="13" s="1"/>
  <c r="N17" i="13"/>
  <c r="M17" i="13"/>
  <c r="L17" i="13"/>
  <c r="N16" i="13"/>
  <c r="M16" i="13"/>
  <c r="L16" i="13"/>
  <c r="N15" i="13"/>
  <c r="L15" i="13"/>
  <c r="M15" i="13" s="1"/>
  <c r="N14" i="13"/>
  <c r="L14" i="13"/>
  <c r="M14" i="13" s="1"/>
  <c r="N13" i="13"/>
  <c r="M13" i="13"/>
  <c r="L13" i="13"/>
  <c r="N12" i="13"/>
  <c r="M12" i="13"/>
  <c r="L12" i="13"/>
  <c r="N11" i="13"/>
  <c r="L11" i="13"/>
  <c r="M11" i="13" s="1"/>
  <c r="N10" i="13"/>
  <c r="L10" i="13"/>
  <c r="M10" i="13" s="1"/>
  <c r="N9" i="13"/>
  <c r="M9" i="13"/>
  <c r="L9" i="13"/>
  <c r="N8" i="13"/>
  <c r="M8" i="13"/>
  <c r="L8" i="13"/>
  <c r="N7" i="13"/>
  <c r="L7" i="13"/>
  <c r="M7" i="13" s="1"/>
  <c r="N6" i="13"/>
  <c r="L6" i="13"/>
  <c r="M6" i="13" s="1"/>
  <c r="N5" i="13"/>
  <c r="M5" i="13"/>
  <c r="L5" i="13"/>
  <c r="N4" i="13"/>
  <c r="M4" i="13"/>
  <c r="L4" i="13"/>
  <c r="N3" i="13"/>
  <c r="L3" i="13"/>
  <c r="M3" i="13" s="1"/>
  <c r="N2" i="13"/>
  <c r="L2" i="13"/>
  <c r="M2" i="13" s="1"/>
  <c r="N46" i="12"/>
  <c r="L46" i="12"/>
  <c r="M46" i="12" s="1"/>
  <c r="N45" i="12"/>
  <c r="M45" i="12"/>
  <c r="L45" i="12"/>
  <c r="N44" i="12"/>
  <c r="L44" i="12"/>
  <c r="M44" i="12" s="1"/>
  <c r="N43" i="12"/>
  <c r="L43" i="12"/>
  <c r="M43" i="12" s="1"/>
  <c r="N42" i="12"/>
  <c r="L42" i="12"/>
  <c r="M42" i="12" s="1"/>
  <c r="N41" i="12"/>
  <c r="L41" i="12"/>
  <c r="M41" i="12" s="1"/>
  <c r="N40" i="12"/>
  <c r="L40" i="12"/>
  <c r="M40" i="12" s="1"/>
  <c r="N39" i="12"/>
  <c r="L39" i="12"/>
  <c r="M39" i="12" s="1"/>
  <c r="N38" i="12"/>
  <c r="L38" i="12"/>
  <c r="M38" i="12" s="1"/>
  <c r="N37" i="12"/>
  <c r="L37" i="12"/>
  <c r="M37" i="12" s="1"/>
  <c r="N36" i="12"/>
  <c r="L36" i="12"/>
  <c r="M36" i="12" s="1"/>
  <c r="N35" i="12"/>
  <c r="L35" i="12"/>
  <c r="M35" i="12" s="1"/>
  <c r="N34" i="12"/>
  <c r="L34" i="12"/>
  <c r="M34" i="12" s="1"/>
  <c r="N33" i="12"/>
  <c r="L33" i="12"/>
  <c r="M33" i="12" s="1"/>
  <c r="N32" i="12"/>
  <c r="L32" i="12"/>
  <c r="M32" i="12" s="1"/>
  <c r="N31" i="12"/>
  <c r="L31" i="12"/>
  <c r="M31" i="12" s="1"/>
  <c r="N30" i="12"/>
  <c r="L30" i="12"/>
  <c r="M30" i="12" s="1"/>
  <c r="N29" i="12"/>
  <c r="L29" i="12"/>
  <c r="M29" i="12" s="1"/>
  <c r="N28" i="12"/>
  <c r="L28" i="12"/>
  <c r="M28" i="12" s="1"/>
  <c r="N27" i="12"/>
  <c r="L27" i="12"/>
  <c r="M27" i="12" s="1"/>
  <c r="N26" i="12"/>
  <c r="L26" i="12"/>
  <c r="M26" i="12" s="1"/>
  <c r="N25" i="12"/>
  <c r="L25" i="12"/>
  <c r="M25" i="12" s="1"/>
  <c r="N24" i="12"/>
  <c r="L24" i="12"/>
  <c r="M24" i="12" s="1"/>
  <c r="N23" i="12"/>
  <c r="L23" i="12"/>
  <c r="M23" i="12" s="1"/>
  <c r="N22" i="12"/>
  <c r="L22" i="12"/>
  <c r="M22" i="12" s="1"/>
  <c r="N21" i="12"/>
  <c r="L21" i="12"/>
  <c r="M21" i="12" s="1"/>
  <c r="N20" i="12"/>
  <c r="L20" i="12"/>
  <c r="M20" i="12" s="1"/>
  <c r="N19" i="12"/>
  <c r="L19" i="12"/>
  <c r="M19" i="12" s="1"/>
  <c r="N18" i="12"/>
  <c r="L18" i="12"/>
  <c r="M18" i="12" s="1"/>
  <c r="N17" i="12"/>
  <c r="L17" i="12"/>
  <c r="M17" i="12" s="1"/>
  <c r="N16" i="12"/>
  <c r="L16" i="12"/>
  <c r="M16" i="12" s="1"/>
  <c r="N15" i="12"/>
  <c r="L15" i="12"/>
  <c r="M15" i="12" s="1"/>
  <c r="N14" i="12"/>
  <c r="L14" i="12"/>
  <c r="M14" i="12" s="1"/>
  <c r="N13" i="12"/>
  <c r="L13" i="12"/>
  <c r="M13" i="12" s="1"/>
  <c r="N12" i="12"/>
  <c r="L12" i="12"/>
  <c r="M12" i="12" s="1"/>
  <c r="N11" i="12"/>
  <c r="L11" i="12"/>
  <c r="M11" i="12" s="1"/>
  <c r="N10" i="12"/>
  <c r="L10" i="12"/>
  <c r="M10" i="12" s="1"/>
  <c r="N9" i="12"/>
  <c r="L9" i="12"/>
  <c r="M9" i="12" s="1"/>
  <c r="N8" i="12"/>
  <c r="L8" i="12"/>
  <c r="M8" i="12" s="1"/>
  <c r="N7" i="12"/>
  <c r="L7" i="12"/>
  <c r="M7" i="12" s="1"/>
  <c r="N6" i="12"/>
  <c r="M6" i="12"/>
  <c r="L6" i="12"/>
  <c r="N5" i="12"/>
  <c r="L5" i="12"/>
  <c r="M5" i="12" s="1"/>
  <c r="N4" i="12"/>
  <c r="L4" i="12"/>
  <c r="M4" i="12" s="1"/>
  <c r="N3" i="12"/>
  <c r="L3" i="12"/>
  <c r="M3" i="12" s="1"/>
  <c r="N2" i="12"/>
  <c r="L2" i="12"/>
  <c r="M2" i="12" s="1"/>
  <c r="N46" i="11"/>
  <c r="L46" i="11"/>
  <c r="M46" i="11" s="1"/>
  <c r="N45" i="11"/>
  <c r="M45" i="11"/>
  <c r="L45" i="11"/>
  <c r="N44" i="11"/>
  <c r="L44" i="11"/>
  <c r="M44" i="11" s="1"/>
  <c r="N43" i="11"/>
  <c r="L43" i="11"/>
  <c r="M43" i="11" s="1"/>
  <c r="N42" i="11"/>
  <c r="L42" i="11"/>
  <c r="M42" i="11" s="1"/>
  <c r="N41" i="11"/>
  <c r="L41" i="11"/>
  <c r="M41" i="11" s="1"/>
  <c r="N40" i="11"/>
  <c r="L40" i="11"/>
  <c r="M40" i="11" s="1"/>
  <c r="N39" i="11"/>
  <c r="L39" i="11"/>
  <c r="M39" i="11" s="1"/>
  <c r="N38" i="11"/>
  <c r="L38" i="11"/>
  <c r="M38" i="11" s="1"/>
  <c r="N37" i="11"/>
  <c r="M37" i="11"/>
  <c r="L37" i="11"/>
  <c r="N36" i="11"/>
  <c r="L36" i="11"/>
  <c r="M36" i="11" s="1"/>
  <c r="N35" i="11"/>
  <c r="L35" i="11"/>
  <c r="M35" i="11" s="1"/>
  <c r="N34" i="11"/>
  <c r="L34" i="11"/>
  <c r="M34" i="11" s="1"/>
  <c r="N33" i="11"/>
  <c r="L33" i="11"/>
  <c r="M33" i="11" s="1"/>
  <c r="N32" i="11"/>
  <c r="L32" i="11"/>
  <c r="M32" i="11" s="1"/>
  <c r="N31" i="11"/>
  <c r="L31" i="11"/>
  <c r="M31" i="11" s="1"/>
  <c r="N30" i="11"/>
  <c r="L30" i="11"/>
  <c r="M30" i="11" s="1"/>
  <c r="N29" i="11"/>
  <c r="L29" i="11"/>
  <c r="M29" i="11" s="1"/>
  <c r="N28" i="11"/>
  <c r="L28" i="11"/>
  <c r="M28" i="11" s="1"/>
  <c r="N27" i="11"/>
  <c r="L27" i="11"/>
  <c r="M27" i="11" s="1"/>
  <c r="N26" i="11"/>
  <c r="L26" i="11"/>
  <c r="M26" i="11" s="1"/>
  <c r="N25" i="11"/>
  <c r="L25" i="11"/>
  <c r="M25" i="11" s="1"/>
  <c r="N24" i="11"/>
  <c r="L24" i="11"/>
  <c r="M24" i="11" s="1"/>
  <c r="N23" i="11"/>
  <c r="L23" i="11"/>
  <c r="M23" i="11" s="1"/>
  <c r="N22" i="11"/>
  <c r="L22" i="11"/>
  <c r="M22" i="11" s="1"/>
  <c r="N21" i="11"/>
  <c r="L21" i="11"/>
  <c r="M21" i="11" s="1"/>
  <c r="N20" i="11"/>
  <c r="L20" i="11"/>
  <c r="M20" i="11" s="1"/>
  <c r="N19" i="11"/>
  <c r="L19" i="11"/>
  <c r="M19" i="11" s="1"/>
  <c r="N18" i="11"/>
  <c r="L18" i="11"/>
  <c r="M18" i="11" s="1"/>
  <c r="N17" i="11"/>
  <c r="L17" i="11"/>
  <c r="M17" i="11" s="1"/>
  <c r="N16" i="11"/>
  <c r="L16" i="11"/>
  <c r="M16" i="11" s="1"/>
  <c r="N15" i="11"/>
  <c r="L15" i="11"/>
  <c r="M15" i="11" s="1"/>
  <c r="N14" i="11"/>
  <c r="L14" i="11"/>
  <c r="M14" i="11" s="1"/>
  <c r="N13" i="11"/>
  <c r="M13" i="11"/>
  <c r="L13" i="11"/>
  <c r="N12" i="11"/>
  <c r="L12" i="11"/>
  <c r="M12" i="11" s="1"/>
  <c r="N11" i="11"/>
  <c r="L11" i="11"/>
  <c r="M11" i="11" s="1"/>
  <c r="N10" i="11"/>
  <c r="L10" i="11"/>
  <c r="M10" i="11" s="1"/>
  <c r="N9" i="11"/>
  <c r="L9" i="11"/>
  <c r="M9" i="11" s="1"/>
  <c r="N8" i="11"/>
  <c r="L8" i="11"/>
  <c r="M8" i="11" s="1"/>
  <c r="N7" i="11"/>
  <c r="L7" i="11"/>
  <c r="M7" i="11" s="1"/>
  <c r="N6" i="11"/>
  <c r="L6" i="11"/>
  <c r="M6" i="11" s="1"/>
  <c r="N5" i="11"/>
  <c r="M5" i="11"/>
  <c r="L5" i="11"/>
  <c r="N4" i="11"/>
  <c r="L4" i="11"/>
  <c r="M4" i="11" s="1"/>
  <c r="N3" i="11"/>
  <c r="L3" i="11"/>
  <c r="M3" i="11" s="1"/>
  <c r="N2" i="11"/>
  <c r="L2" i="11"/>
  <c r="M2" i="11" s="1"/>
  <c r="N2" i="10"/>
  <c r="L2" i="10"/>
  <c r="M2" i="10" s="1"/>
  <c r="N3" i="10"/>
  <c r="L3" i="10"/>
  <c r="M3" i="10" s="1"/>
  <c r="N5" i="10"/>
  <c r="L5" i="10"/>
  <c r="M5" i="10" s="1"/>
  <c r="N4" i="10"/>
  <c r="L4" i="10"/>
  <c r="M4" i="10" s="1"/>
  <c r="N6" i="10"/>
  <c r="L6" i="10"/>
  <c r="M6" i="10" s="1"/>
  <c r="N8" i="10"/>
  <c r="L8" i="10"/>
  <c r="M8" i="10" s="1"/>
  <c r="N7" i="10"/>
  <c r="L7" i="10"/>
  <c r="M7" i="10" s="1"/>
  <c r="N12" i="10"/>
  <c r="L12" i="10"/>
  <c r="M12" i="10" s="1"/>
  <c r="N11" i="10"/>
  <c r="L11" i="10"/>
  <c r="M11" i="10" s="1"/>
  <c r="N10" i="10"/>
  <c r="L10" i="10"/>
  <c r="M10" i="10" s="1"/>
  <c r="N9" i="10"/>
  <c r="M9" i="10"/>
  <c r="L9" i="10"/>
  <c r="N15" i="10"/>
  <c r="L15" i="10"/>
  <c r="M15" i="10" s="1"/>
  <c r="N14" i="10"/>
  <c r="L14" i="10"/>
  <c r="M14" i="10" s="1"/>
  <c r="N13" i="10"/>
  <c r="L13" i="10"/>
  <c r="M13" i="10" s="1"/>
  <c r="N21" i="10"/>
  <c r="L21" i="10"/>
  <c r="M21" i="10" s="1"/>
  <c r="N20" i="10"/>
  <c r="L20" i="10"/>
  <c r="M20" i="10" s="1"/>
  <c r="N19" i="10"/>
  <c r="L19" i="10"/>
  <c r="M19" i="10" s="1"/>
  <c r="N18" i="10"/>
  <c r="L18" i="10"/>
  <c r="M18" i="10" s="1"/>
  <c r="N17" i="10"/>
  <c r="M17" i="10"/>
  <c r="L17" i="10"/>
  <c r="N16" i="10"/>
  <c r="L16" i="10"/>
  <c r="M16" i="10" s="1"/>
  <c r="N22" i="10"/>
  <c r="L22" i="10"/>
  <c r="M22" i="10" s="1"/>
  <c r="N26" i="10"/>
  <c r="L26" i="10"/>
  <c r="M26" i="10" s="1"/>
  <c r="N25" i="10"/>
  <c r="L25" i="10"/>
  <c r="M25" i="10" s="1"/>
  <c r="N24" i="10"/>
  <c r="L24" i="10"/>
  <c r="M24" i="10" s="1"/>
  <c r="N23" i="10"/>
  <c r="L23" i="10"/>
  <c r="M23" i="10" s="1"/>
  <c r="N34" i="10"/>
  <c r="L34" i="10"/>
  <c r="M34" i="10" s="1"/>
  <c r="N33" i="10"/>
  <c r="M33" i="10"/>
  <c r="L33" i="10"/>
  <c r="N32" i="10"/>
  <c r="L32" i="10"/>
  <c r="M32" i="10" s="1"/>
  <c r="N31" i="10"/>
  <c r="L31" i="10"/>
  <c r="M31" i="10" s="1"/>
  <c r="N30" i="10"/>
  <c r="L30" i="10"/>
  <c r="M30" i="10" s="1"/>
  <c r="N29" i="10"/>
  <c r="L29" i="10"/>
  <c r="M29" i="10" s="1"/>
  <c r="N28" i="10"/>
  <c r="L28" i="10"/>
  <c r="M28" i="10" s="1"/>
  <c r="N27" i="10"/>
  <c r="L27" i="10"/>
  <c r="M27" i="10" s="1"/>
  <c r="N39" i="10"/>
  <c r="L39" i="10"/>
  <c r="M39" i="10" s="1"/>
  <c r="N38" i="10"/>
  <c r="M38" i="10"/>
  <c r="L38" i="10"/>
  <c r="N37" i="10"/>
  <c r="L37" i="10"/>
  <c r="M37" i="10" s="1"/>
  <c r="N36" i="10"/>
  <c r="L36" i="10"/>
  <c r="M36" i="10" s="1"/>
  <c r="N35" i="10"/>
  <c r="L35" i="10"/>
  <c r="M35" i="10" s="1"/>
  <c r="N46" i="10"/>
  <c r="L46" i="10"/>
  <c r="M46" i="10" s="1"/>
  <c r="N45" i="10"/>
  <c r="L45" i="10"/>
  <c r="M45" i="10" s="1"/>
  <c r="N44" i="10"/>
  <c r="M44" i="10"/>
  <c r="L44" i="10"/>
  <c r="N43" i="10"/>
  <c r="L43" i="10"/>
  <c r="M43" i="10" s="1"/>
  <c r="N42" i="10"/>
  <c r="L42" i="10"/>
  <c r="M42" i="10" s="1"/>
  <c r="N41" i="10"/>
  <c r="L41" i="10"/>
  <c r="M41" i="10" s="1"/>
  <c r="N40" i="10"/>
  <c r="L40" i="10"/>
  <c r="M40" i="10" s="1"/>
  <c r="N41" i="8"/>
  <c r="L41" i="8"/>
  <c r="M41" i="8" s="1"/>
  <c r="N40" i="8"/>
  <c r="L40" i="8"/>
  <c r="M40" i="8" s="1"/>
  <c r="N25" i="8"/>
  <c r="L25" i="8"/>
  <c r="M25" i="8" s="1"/>
  <c r="N13" i="8"/>
  <c r="L13" i="8"/>
  <c r="M13" i="8" s="1"/>
  <c r="N21" i="8"/>
  <c r="L21" i="8"/>
  <c r="M21" i="8" s="1"/>
  <c r="N12" i="8"/>
  <c r="L12" i="8"/>
  <c r="M12" i="8" s="1"/>
  <c r="N8" i="8"/>
  <c r="L8" i="8"/>
  <c r="M8" i="8" s="1"/>
  <c r="N20" i="8"/>
  <c r="L20" i="8"/>
  <c r="M20" i="8" s="1"/>
  <c r="N44" i="8"/>
  <c r="L44" i="8"/>
  <c r="M44" i="8" s="1"/>
  <c r="N7" i="8"/>
  <c r="M7" i="8"/>
  <c r="L7" i="8"/>
  <c r="N6" i="8"/>
  <c r="L6" i="8"/>
  <c r="M6" i="8" s="1"/>
  <c r="N19" i="8"/>
  <c r="L19" i="8"/>
  <c r="M19" i="8" s="1"/>
  <c r="N18" i="8"/>
  <c r="L18" i="8"/>
  <c r="M18" i="8" s="1"/>
  <c r="N46" i="8"/>
  <c r="L46" i="8"/>
  <c r="M46" i="8" s="1"/>
  <c r="N24" i="8"/>
  <c r="L24" i="8"/>
  <c r="M24" i="8" s="1"/>
  <c r="N5" i="8"/>
  <c r="L5" i="8"/>
  <c r="M5" i="8" s="1"/>
  <c r="N4" i="8"/>
  <c r="L4" i="8"/>
  <c r="M4" i="8" s="1"/>
  <c r="N3" i="8"/>
  <c r="L3" i="8"/>
  <c r="M3" i="8" s="1"/>
  <c r="N2" i="8"/>
  <c r="L2" i="8"/>
  <c r="M2" i="8" s="1"/>
  <c r="N23" i="8"/>
  <c r="L23" i="8"/>
  <c r="M23" i="8" s="1"/>
  <c r="N45" i="8"/>
  <c r="L45" i="8"/>
  <c r="M45" i="8" s="1"/>
  <c r="N11" i="8"/>
  <c r="L11" i="8"/>
  <c r="M11" i="8" s="1"/>
  <c r="N17" i="8"/>
  <c r="L17" i="8"/>
  <c r="M17" i="8" s="1"/>
  <c r="N16" i="8"/>
  <c r="L16" i="8"/>
  <c r="M16" i="8" s="1"/>
  <c r="N15" i="8"/>
  <c r="L15" i="8"/>
  <c r="M15" i="8" s="1"/>
  <c r="N10" i="8"/>
  <c r="L10" i="8"/>
  <c r="M10" i="8" s="1"/>
  <c r="N42" i="8"/>
  <c r="L42" i="8"/>
  <c r="M42" i="8" s="1"/>
  <c r="N39" i="8"/>
  <c r="L39" i="8"/>
  <c r="M39" i="8" s="1"/>
  <c r="N14" i="8"/>
  <c r="L14" i="8"/>
  <c r="M14" i="8" s="1"/>
  <c r="N32" i="8"/>
  <c r="L32" i="8"/>
  <c r="M32" i="8" s="1"/>
  <c r="N35" i="8"/>
  <c r="L35" i="8"/>
  <c r="M35" i="8" s="1"/>
  <c r="N31" i="8"/>
  <c r="L31" i="8"/>
  <c r="M31" i="8" s="1"/>
  <c r="N30" i="8"/>
  <c r="L30" i="8"/>
  <c r="M30" i="8" s="1"/>
  <c r="N38" i="8"/>
  <c r="L38" i="8"/>
  <c r="M38" i="8" s="1"/>
  <c r="N29" i="8"/>
  <c r="L29" i="8"/>
  <c r="M29" i="8" s="1"/>
  <c r="N43" i="8"/>
  <c r="L43" i="8"/>
  <c r="M43" i="8" s="1"/>
  <c r="N22" i="8"/>
  <c r="L22" i="8"/>
  <c r="M22" i="8" s="1"/>
  <c r="N28" i="8"/>
  <c r="L28" i="8"/>
  <c r="M28" i="8" s="1"/>
  <c r="N9" i="8"/>
  <c r="L9" i="8"/>
  <c r="M9" i="8" s="1"/>
  <c r="N26" i="8"/>
  <c r="L26" i="8"/>
  <c r="M26" i="8" s="1"/>
  <c r="N37" i="8"/>
  <c r="L37" i="8"/>
  <c r="M37" i="8" s="1"/>
  <c r="N34" i="8"/>
  <c r="L34" i="8"/>
  <c r="M34" i="8" s="1"/>
  <c r="N27" i="8"/>
  <c r="L27" i="8"/>
  <c r="M27" i="8" s="1"/>
  <c r="N36" i="8"/>
  <c r="L36" i="8"/>
  <c r="M36" i="8" s="1"/>
  <c r="N33" i="8"/>
  <c r="L33" i="8"/>
  <c r="M33" i="8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" i="1"/>
  <c r="G9" i="2"/>
  <c r="G8" i="2"/>
  <c r="G7" i="2"/>
  <c r="F9" i="2"/>
  <c r="F8" i="2"/>
  <c r="E8" i="2"/>
  <c r="F7" i="2"/>
  <c r="E7" i="2"/>
  <c r="E9" i="2"/>
</calcChain>
</file>

<file path=xl/sharedStrings.xml><?xml version="1.0" encoding="utf-8"?>
<sst xmlns="http://schemas.openxmlformats.org/spreadsheetml/2006/main" count="2160" uniqueCount="119">
  <si>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</si>
  <si>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</si>
  <si>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</si>
  <si>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</si>
  <si>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</si>
  <si>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</si>
  <si>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</si>
  <si>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</si>
  <si>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</si>
  <si>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</si>
  <si>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</si>
  <si>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</si>
  <si>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</si>
  <si>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</si>
  <si>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</si>
  <si>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</si>
  <si>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</si>
  <si>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</si>
  <si>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</si>
  <si>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</si>
  <si>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</si>
  <si>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</si>
  <si>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</si>
  <si>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</si>
  <si>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</si>
  <si>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</si>
  <si>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</si>
  <si>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</si>
  <si>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</si>
  <si>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</si>
  <si>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</si>
  <si>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</si>
  <si>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</si>
  <si>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</si>
  <si>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</si>
  <si>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</si>
  <si>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</si>
  <si>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</si>
  <si>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</si>
  <si>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</si>
  <si>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</si>
  <si>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</si>
  <si>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</si>
  <si>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</si>
  <si>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</si>
  <si>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</si>
  <si>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</si>
  <si>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</si>
  <si>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</si>
  <si>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</si>
  <si>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</si>
  <si>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</si>
  <si>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</si>
  <si>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</si>
  <si>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</si>
  <si>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</si>
  <si>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</si>
  <si>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</si>
  <si>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</si>
  <si>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</si>
  <si>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</si>
  <si>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</si>
  <si>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</si>
  <si>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</si>
  <si>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</si>
  <si>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</si>
  <si>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</si>
  <si>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</si>
  <si>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</si>
  <si>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</si>
  <si>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</si>
  <si>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</si>
  <si>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</si>
  <si>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</si>
  <si>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</si>
  <si>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</si>
  <si>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</si>
  <si>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</si>
  <si>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</si>
  <si>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</si>
  <si>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</si>
  <si>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</si>
  <si>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</si>
  <si>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</si>
  <si>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</si>
  <si>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</si>
  <si>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</si>
  <si>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</si>
  <si>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</si>
  <si>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</si>
  <si>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</si>
  <si>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</si>
  <si>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</si>
  <si>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 xml:space="preserve">                                                                                                                                                                  </t>
  </si>
  <si>
    <t>Maximum</t>
  </si>
  <si>
    <t>Maximum Salary</t>
  </si>
  <si>
    <t>Minimum Salary</t>
  </si>
  <si>
    <t>Range of Salary</t>
  </si>
  <si>
    <t>Age</t>
  </si>
  <si>
    <t>Birth Year</t>
  </si>
  <si>
    <t>Month of Placement</t>
  </si>
  <si>
    <t xml:space="preserve">                                          </t>
  </si>
  <si>
    <t>20-25</t>
  </si>
  <si>
    <t>25-30</t>
  </si>
  <si>
    <t>30-35</t>
  </si>
  <si>
    <t>35-40</t>
  </si>
  <si>
    <t>Mean</t>
  </si>
  <si>
    <t>Median</t>
  </si>
  <si>
    <t>Q1</t>
  </si>
  <si>
    <t>Q3</t>
  </si>
  <si>
    <t>IQR=Q3-Q1</t>
  </si>
  <si>
    <t>Lower Fence</t>
  </si>
  <si>
    <t>Upper Fence</t>
  </si>
  <si>
    <t>Minimum</t>
  </si>
  <si>
    <t>Upper outlier</t>
  </si>
  <si>
    <t>Lower outlier</t>
  </si>
  <si>
    <t>MONTH IN WHICH MOST PEOPLE GOT HIRED</t>
  </si>
  <si>
    <t>JANUARY</t>
  </si>
  <si>
    <t>THE AGE GROUP 30-35 HAS A HIGHER MEAN,MEDIAN AND MAXIMUM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</si>
</sst>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0.00;[Red]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wrapText="1"/>
    </xf>
    <xf numFmtId="165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9" fontId="0" fillId="0" borderId="0" xfId="0" applyNumberFormat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val">
        <cx:f dir="row">_xlchart.v1.14</cx:f>
      </cx:numDim>
    </cx:data>
    <cx:data id="1">
      <cx:strDim type="cat">
        <cx:f dir="row">_xlchart.v1.13</cx:f>
      </cx:strDim>
      <cx:numDim type="val">
        <cx:f dir="row">_xlchart.v1.15</cx:f>
      </cx:numDim>
    </cx:data>
    <cx:data id="2">
      <cx:strDim type="cat">
        <cx:f dir="row">_xlchart.v1.13</cx:f>
      </cx:strDim>
      <cx:numDim type="val">
        <cx:f dir="row">_xlchart.v1.16</cx:f>
      </cx:numDim>
    </cx:data>
    <cx:data id="3">
      <cx:strDim type="cat">
        <cx:f dir="row">_xlchart.v1.13</cx:f>
      </cx:strDim>
      <cx:numDim type="val">
        <cx:f dir="row">_xlchart.v1.17</cx:f>
      </cx:numDim>
    </cx:data>
  </cx:chartData>
  <cx:chart>
    <cx:title pos="t" align="ctr" overlay="0"/>
    <cx:plotArea>
      <cx:plotAreaRegion>
        <cx:series layoutId="boxWhisker" uniqueId="{AAA06131-C7E2-4FEC-B65F-A7B66B9A94F7}">
          <cx:tx>
            <cx:txData>
              <cx:f>_xlchart.v1.9</cx:f>
              <cx:v>20-25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3828858-FA4F-4E0B-97B9-E99CBD0E0A32}">
          <cx:tx>
            <cx:txData>
              <cx:f>_xlchart.v1.10</cx:f>
              <cx:v>25-30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A348FFE-457C-4C3B-8DF8-5BC35E1423C1}">
          <cx:tx>
            <cx:txData>
              <cx:f>_xlchart.v1.11</cx:f>
              <cx:v>30-35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6574BC8-3A86-454F-BB1D-4A85909A5F9F}">
          <cx:tx>
            <cx:txData>
              <cx:f>_xlchart.v1.12</cx:f>
              <cx:v>35-40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7</xdr:row>
      <xdr:rowOff>71437</xdr:rowOff>
    </xdr:from>
    <xdr:to>
      <xdr:col>11</xdr:col>
      <xdr:colOff>319087</xdr:colOff>
      <xdr:row>21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3CF66C0-50DF-3BB3-1005-B1A46F2395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2687" y="1404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workbookViewId="0">
      <selection activeCell="Q45" sqref="Q45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9.5703125" customWidth="1"/>
    <col min="5" max="5" width="23.140625" customWidth="1"/>
    <col min="6" max="6" width="22.42578125" customWidth="1"/>
    <col min="7" max="7" width="21.85546875" customWidth="1"/>
    <col min="8" max="10" width="13.85546875" style="4" customWidth="1"/>
    <col min="11" max="11" width="15.140625" customWidth="1"/>
    <col min="12" max="12" width="10.42578125" bestFit="1" customWidth="1"/>
    <col min="15" max="15" width="10.7109375" customWidth="1"/>
  </cols>
  <sheetData>
    <row r="1" spans="1:15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M1" s="1" t="s">
        <v>99</v>
      </c>
      <c r="N1" s="1" t="s">
        <v>98</v>
      </c>
      <c r="O1" s="1" t="s">
        <v>100</v>
      </c>
    </row>
    <row r="2" spans="1:15" x14ac:dyDescent="0.25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7">
        <v>32929</v>
      </c>
      <c r="J2" s="7">
        <v>42463</v>
      </c>
      <c r="K2" s="6">
        <v>43459</v>
      </c>
      <c r="L2" s="6"/>
      <c r="M2">
        <f>YEAR($I2)</f>
        <v>1990</v>
      </c>
      <c r="N2">
        <f>2022-$M2</f>
        <v>32</v>
      </c>
      <c r="O2">
        <f>MONTH($K2)</f>
        <v>12</v>
      </c>
    </row>
    <row r="3" spans="1:15" x14ac:dyDescent="0.25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7">
        <v>32556</v>
      </c>
      <c r="J3" s="7">
        <v>42833</v>
      </c>
      <c r="K3" s="6">
        <v>43749</v>
      </c>
      <c r="M3">
        <f t="shared" ref="M3:M46" si="0">YEAR($I3)</f>
        <v>1989</v>
      </c>
      <c r="N3">
        <f t="shared" ref="N3:N46" si="1">2022-$M3</f>
        <v>33</v>
      </c>
      <c r="O3">
        <f t="shared" ref="O3:O46" si="2">MONTH($K3)</f>
        <v>10</v>
      </c>
    </row>
    <row r="4" spans="1:15" x14ac:dyDescent="0.25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7">
        <v>33440</v>
      </c>
      <c r="J4" s="7">
        <v>42811</v>
      </c>
      <c r="K4" s="6">
        <v>43484</v>
      </c>
      <c r="M4">
        <f t="shared" si="0"/>
        <v>1991</v>
      </c>
      <c r="N4">
        <f t="shared" si="1"/>
        <v>31</v>
      </c>
      <c r="O4">
        <f t="shared" si="2"/>
        <v>1</v>
      </c>
    </row>
    <row r="5" spans="1:15" x14ac:dyDescent="0.25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7">
        <v>32940</v>
      </c>
      <c r="J5" s="7">
        <v>42443</v>
      </c>
      <c r="K5" s="6">
        <v>44271</v>
      </c>
      <c r="M5">
        <f t="shared" si="0"/>
        <v>1990</v>
      </c>
      <c r="N5">
        <f t="shared" si="1"/>
        <v>32</v>
      </c>
      <c r="O5">
        <f t="shared" si="2"/>
        <v>3</v>
      </c>
    </row>
    <row r="6" spans="1:15" x14ac:dyDescent="0.25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7">
        <v>32752</v>
      </c>
      <c r="J6" s="7">
        <v>42809</v>
      </c>
      <c r="K6" s="6">
        <v>43644</v>
      </c>
      <c r="M6">
        <f t="shared" si="0"/>
        <v>1989</v>
      </c>
      <c r="N6">
        <f t="shared" si="1"/>
        <v>33</v>
      </c>
      <c r="O6">
        <f t="shared" si="2"/>
        <v>6</v>
      </c>
    </row>
    <row r="7" spans="1:15" x14ac:dyDescent="0.25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7">
        <v>33610</v>
      </c>
      <c r="J7" s="7">
        <v>42795</v>
      </c>
      <c r="K7" s="6">
        <v>43689</v>
      </c>
      <c r="M7">
        <f t="shared" si="0"/>
        <v>1992</v>
      </c>
      <c r="N7">
        <f t="shared" si="1"/>
        <v>30</v>
      </c>
      <c r="O7">
        <f t="shared" si="2"/>
        <v>8</v>
      </c>
    </row>
    <row r="8" spans="1:15" x14ac:dyDescent="0.25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7">
        <v>34856</v>
      </c>
      <c r="J8" s="7">
        <v>42434</v>
      </c>
      <c r="K8" s="6">
        <v>43291</v>
      </c>
      <c r="M8">
        <f t="shared" si="0"/>
        <v>1995</v>
      </c>
      <c r="N8">
        <f t="shared" si="1"/>
        <v>27</v>
      </c>
      <c r="O8">
        <f t="shared" si="2"/>
        <v>7</v>
      </c>
    </row>
    <row r="9" spans="1:15" x14ac:dyDescent="0.25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7">
        <v>33443</v>
      </c>
      <c r="J9" s="7">
        <v>42806</v>
      </c>
      <c r="K9" s="6">
        <v>43829</v>
      </c>
      <c r="M9">
        <f t="shared" si="0"/>
        <v>1991</v>
      </c>
      <c r="N9">
        <f t="shared" si="1"/>
        <v>31</v>
      </c>
      <c r="O9">
        <f t="shared" si="2"/>
        <v>12</v>
      </c>
    </row>
    <row r="10" spans="1:15" x14ac:dyDescent="0.25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7">
        <v>34126</v>
      </c>
      <c r="J10" s="7">
        <v>42799</v>
      </c>
      <c r="K10" s="6">
        <v>43361</v>
      </c>
      <c r="M10">
        <f t="shared" si="0"/>
        <v>1993</v>
      </c>
      <c r="N10">
        <f t="shared" si="1"/>
        <v>29</v>
      </c>
      <c r="O10">
        <f t="shared" si="2"/>
        <v>9</v>
      </c>
    </row>
    <row r="11" spans="1:15" x14ac:dyDescent="0.25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7">
        <v>31514</v>
      </c>
      <c r="J11" s="7">
        <v>42483</v>
      </c>
      <c r="K11" s="6">
        <v>43756</v>
      </c>
      <c r="M11">
        <f t="shared" si="0"/>
        <v>1986</v>
      </c>
      <c r="N11">
        <f t="shared" si="1"/>
        <v>36</v>
      </c>
      <c r="O11">
        <f t="shared" si="2"/>
        <v>10</v>
      </c>
    </row>
    <row r="12" spans="1:15" x14ac:dyDescent="0.25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7">
        <v>33420</v>
      </c>
      <c r="J12" s="7">
        <v>42801</v>
      </c>
      <c r="K12" s="6">
        <v>43699</v>
      </c>
      <c r="M12">
        <f t="shared" si="0"/>
        <v>1991</v>
      </c>
      <c r="N12">
        <f t="shared" si="1"/>
        <v>31</v>
      </c>
      <c r="O12">
        <f t="shared" si="2"/>
        <v>8</v>
      </c>
    </row>
    <row r="13" spans="1:15" x14ac:dyDescent="0.25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7">
        <v>32675</v>
      </c>
      <c r="J13" s="7">
        <v>42854</v>
      </c>
      <c r="K13" s="6">
        <v>43643</v>
      </c>
      <c r="M13">
        <f t="shared" si="0"/>
        <v>1989</v>
      </c>
      <c r="N13">
        <f t="shared" si="1"/>
        <v>33</v>
      </c>
      <c r="O13">
        <f t="shared" si="2"/>
        <v>6</v>
      </c>
    </row>
    <row r="14" spans="1:15" x14ac:dyDescent="0.25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7">
        <v>33484</v>
      </c>
      <c r="J14" s="7">
        <v>42487</v>
      </c>
      <c r="K14" s="6">
        <v>43357</v>
      </c>
      <c r="M14">
        <f t="shared" si="0"/>
        <v>1991</v>
      </c>
      <c r="N14">
        <f t="shared" si="1"/>
        <v>31</v>
      </c>
      <c r="O14">
        <f t="shared" si="2"/>
        <v>9</v>
      </c>
    </row>
    <row r="15" spans="1:15" x14ac:dyDescent="0.25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7">
        <v>33348</v>
      </c>
      <c r="J15" s="7">
        <v>42806</v>
      </c>
      <c r="K15" s="6">
        <v>43775</v>
      </c>
      <c r="M15">
        <f t="shared" si="0"/>
        <v>1991</v>
      </c>
      <c r="N15">
        <f t="shared" si="1"/>
        <v>31</v>
      </c>
      <c r="O15">
        <f t="shared" si="2"/>
        <v>11</v>
      </c>
    </row>
    <row r="16" spans="1:15" x14ac:dyDescent="0.25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7">
        <v>33211</v>
      </c>
      <c r="J16" s="7">
        <v>42470</v>
      </c>
      <c r="K16" s="6">
        <v>43455</v>
      </c>
      <c r="M16">
        <f t="shared" si="0"/>
        <v>1990</v>
      </c>
      <c r="N16">
        <f t="shared" si="1"/>
        <v>32</v>
      </c>
      <c r="O16">
        <f t="shared" si="2"/>
        <v>12</v>
      </c>
    </row>
    <row r="17" spans="1:15" x14ac:dyDescent="0.25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7">
        <v>33365</v>
      </c>
      <c r="J17" s="7">
        <v>42442</v>
      </c>
      <c r="K17" s="6">
        <v>43448</v>
      </c>
      <c r="M17">
        <f t="shared" si="0"/>
        <v>1991</v>
      </c>
      <c r="N17">
        <f t="shared" si="1"/>
        <v>31</v>
      </c>
      <c r="O17">
        <f t="shared" si="2"/>
        <v>12</v>
      </c>
    </row>
    <row r="18" spans="1:15" x14ac:dyDescent="0.25">
      <c r="A18" t="s">
        <v>48</v>
      </c>
      <c r="B18" t="s">
        <v>17</v>
      </c>
      <c r="C18" s="5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7">
        <v>34560</v>
      </c>
      <c r="J18" s="7">
        <v>42839</v>
      </c>
      <c r="K18" s="6">
        <v>43491</v>
      </c>
      <c r="M18">
        <f t="shared" si="0"/>
        <v>1994</v>
      </c>
      <c r="N18">
        <f t="shared" si="1"/>
        <v>28</v>
      </c>
      <c r="O18">
        <f t="shared" si="2"/>
        <v>1</v>
      </c>
    </row>
    <row r="19" spans="1:15" x14ac:dyDescent="0.25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7">
        <v>32863</v>
      </c>
      <c r="J19" s="7">
        <v>42446</v>
      </c>
      <c r="K19" s="6">
        <v>43248</v>
      </c>
      <c r="M19">
        <f t="shared" si="0"/>
        <v>1989</v>
      </c>
      <c r="N19">
        <f t="shared" si="1"/>
        <v>33</v>
      </c>
      <c r="O19">
        <f t="shared" si="2"/>
        <v>5</v>
      </c>
    </row>
    <row r="20" spans="1:15" x14ac:dyDescent="0.25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7">
        <v>32112</v>
      </c>
      <c r="J20" s="7">
        <v>42472</v>
      </c>
      <c r="K20" s="6">
        <v>43282</v>
      </c>
      <c r="M20">
        <f t="shared" si="0"/>
        <v>1987</v>
      </c>
      <c r="N20">
        <f t="shared" si="1"/>
        <v>35</v>
      </c>
      <c r="O20">
        <f t="shared" si="2"/>
        <v>7</v>
      </c>
    </row>
    <row r="21" spans="1:15" x14ac:dyDescent="0.25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7">
        <v>34921</v>
      </c>
      <c r="J21" s="7">
        <v>42814</v>
      </c>
      <c r="K21" s="6">
        <v>43516</v>
      </c>
      <c r="M21">
        <f t="shared" si="0"/>
        <v>1995</v>
      </c>
      <c r="N21">
        <f t="shared" si="1"/>
        <v>27</v>
      </c>
      <c r="O21">
        <f t="shared" si="2"/>
        <v>2</v>
      </c>
    </row>
    <row r="22" spans="1:15" x14ac:dyDescent="0.25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7">
        <v>34602</v>
      </c>
      <c r="J22" s="7">
        <v>42802</v>
      </c>
      <c r="K22" s="6">
        <v>43861</v>
      </c>
      <c r="M22">
        <f t="shared" si="0"/>
        <v>1994</v>
      </c>
      <c r="N22">
        <f t="shared" si="1"/>
        <v>28</v>
      </c>
      <c r="O22">
        <f t="shared" si="2"/>
        <v>1</v>
      </c>
    </row>
    <row r="23" spans="1:15" x14ac:dyDescent="0.25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7">
        <v>34602</v>
      </c>
      <c r="J23" s="7">
        <v>42470</v>
      </c>
      <c r="K23" s="6">
        <v>43290</v>
      </c>
      <c r="M23">
        <f t="shared" si="0"/>
        <v>1994</v>
      </c>
      <c r="N23">
        <f t="shared" si="1"/>
        <v>28</v>
      </c>
      <c r="O23">
        <f t="shared" si="2"/>
        <v>7</v>
      </c>
    </row>
    <row r="24" spans="1:15" x14ac:dyDescent="0.25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7">
        <v>34383</v>
      </c>
      <c r="J24" s="7">
        <v>42842</v>
      </c>
      <c r="K24" s="6">
        <v>43286</v>
      </c>
      <c r="M24">
        <f t="shared" si="0"/>
        <v>1994</v>
      </c>
      <c r="N24">
        <f t="shared" si="1"/>
        <v>28</v>
      </c>
      <c r="O24">
        <f t="shared" si="2"/>
        <v>7</v>
      </c>
    </row>
    <row r="25" spans="1:15" x14ac:dyDescent="0.25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7">
        <v>35030</v>
      </c>
      <c r="J25" s="7">
        <v>42433</v>
      </c>
      <c r="K25" s="6">
        <v>43105</v>
      </c>
      <c r="M25">
        <f t="shared" si="0"/>
        <v>1995</v>
      </c>
      <c r="N25">
        <f t="shared" si="1"/>
        <v>27</v>
      </c>
      <c r="O25">
        <f t="shared" si="2"/>
        <v>1</v>
      </c>
    </row>
    <row r="26" spans="1:15" x14ac:dyDescent="0.25">
      <c r="A26" t="s">
        <v>56</v>
      </c>
      <c r="B26" t="s">
        <v>12</v>
      </c>
      <c r="C26" s="2">
        <v>130000</v>
      </c>
      <c r="D26" t="s">
        <v>22</v>
      </c>
      <c r="E26" t="s">
        <v>46</v>
      </c>
      <c r="F26">
        <v>10</v>
      </c>
      <c r="G26" t="s">
        <v>22</v>
      </c>
      <c r="H26" s="4">
        <v>888856136</v>
      </c>
      <c r="I26" s="7">
        <v>31221</v>
      </c>
      <c r="J26" s="7">
        <v>42856</v>
      </c>
      <c r="K26" s="6">
        <v>43677</v>
      </c>
      <c r="M26">
        <f t="shared" si="0"/>
        <v>1985</v>
      </c>
      <c r="N26">
        <f t="shared" si="1"/>
        <v>37</v>
      </c>
      <c r="O26">
        <f t="shared" si="2"/>
        <v>7</v>
      </c>
    </row>
    <row r="27" spans="1:15" x14ac:dyDescent="0.25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7">
        <v>33977</v>
      </c>
      <c r="J27" s="7">
        <v>42802</v>
      </c>
      <c r="K27" s="6">
        <v>43431</v>
      </c>
      <c r="M27">
        <f t="shared" si="0"/>
        <v>1993</v>
      </c>
      <c r="N27">
        <f t="shared" si="1"/>
        <v>29</v>
      </c>
      <c r="O27">
        <f t="shared" si="2"/>
        <v>11</v>
      </c>
    </row>
    <row r="28" spans="1:15" x14ac:dyDescent="0.25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7">
        <v>35134</v>
      </c>
      <c r="J28" s="7">
        <v>42464</v>
      </c>
      <c r="K28" s="6">
        <v>43116</v>
      </c>
      <c r="M28">
        <f t="shared" si="0"/>
        <v>1996</v>
      </c>
      <c r="N28">
        <f t="shared" si="1"/>
        <v>26</v>
      </c>
      <c r="O28">
        <f t="shared" si="2"/>
        <v>1</v>
      </c>
    </row>
    <row r="29" spans="1:15" x14ac:dyDescent="0.25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7">
        <v>35202</v>
      </c>
      <c r="J29" s="7">
        <v>42453</v>
      </c>
      <c r="K29" s="6">
        <v>43214</v>
      </c>
      <c r="M29">
        <f t="shared" si="0"/>
        <v>1996</v>
      </c>
      <c r="N29">
        <f t="shared" si="1"/>
        <v>26</v>
      </c>
      <c r="O29">
        <f t="shared" si="2"/>
        <v>4</v>
      </c>
    </row>
    <row r="30" spans="1:15" x14ac:dyDescent="0.25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7">
        <v>35167</v>
      </c>
      <c r="J30" s="7">
        <v>42460</v>
      </c>
      <c r="K30" s="6">
        <v>43219</v>
      </c>
      <c r="M30">
        <f t="shared" si="0"/>
        <v>1996</v>
      </c>
      <c r="N30">
        <f t="shared" si="1"/>
        <v>26</v>
      </c>
      <c r="O30">
        <f t="shared" si="2"/>
        <v>4</v>
      </c>
    </row>
    <row r="31" spans="1:15" x14ac:dyDescent="0.25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7">
        <v>35397</v>
      </c>
      <c r="J31" s="7">
        <v>42436</v>
      </c>
      <c r="K31" s="6">
        <v>43370</v>
      </c>
      <c r="M31">
        <f t="shared" si="0"/>
        <v>1996</v>
      </c>
      <c r="N31">
        <f t="shared" si="1"/>
        <v>26</v>
      </c>
      <c r="O31">
        <f t="shared" si="2"/>
        <v>9</v>
      </c>
    </row>
    <row r="32" spans="1:15" x14ac:dyDescent="0.25">
      <c r="A32" t="s">
        <v>63</v>
      </c>
      <c r="B32" t="s">
        <v>21</v>
      </c>
      <c r="C32" s="2">
        <v>60000</v>
      </c>
      <c r="D32" t="s">
        <v>13</v>
      </c>
      <c r="E32" t="s">
        <v>46</v>
      </c>
      <c r="F32">
        <v>5</v>
      </c>
      <c r="G32" t="s">
        <v>22</v>
      </c>
      <c r="H32" s="4">
        <v>888856142</v>
      </c>
      <c r="I32" s="7">
        <v>34033</v>
      </c>
      <c r="J32" s="7">
        <v>42435</v>
      </c>
      <c r="K32" s="6">
        <v>43337</v>
      </c>
      <c r="M32">
        <f t="shared" si="0"/>
        <v>1993</v>
      </c>
      <c r="N32">
        <f t="shared" si="1"/>
        <v>29</v>
      </c>
      <c r="O32">
        <f t="shared" si="2"/>
        <v>8</v>
      </c>
    </row>
    <row r="33" spans="1:15" x14ac:dyDescent="0.25">
      <c r="A33" t="s">
        <v>64</v>
      </c>
      <c r="B33" t="s">
        <v>17</v>
      </c>
      <c r="C33" s="2">
        <v>50000</v>
      </c>
      <c r="D33" t="s">
        <v>13</v>
      </c>
      <c r="E33" t="s">
        <v>46</v>
      </c>
      <c r="F33">
        <v>12</v>
      </c>
      <c r="G33" t="s">
        <v>22</v>
      </c>
      <c r="H33" s="4">
        <v>888856143</v>
      </c>
      <c r="I33" s="7">
        <v>29946</v>
      </c>
      <c r="J33" s="7">
        <v>42824</v>
      </c>
      <c r="K33" s="6">
        <v>43833</v>
      </c>
      <c r="M33">
        <f t="shared" si="0"/>
        <v>1981</v>
      </c>
      <c r="N33">
        <f t="shared" si="1"/>
        <v>41</v>
      </c>
      <c r="O33">
        <f t="shared" si="2"/>
        <v>1</v>
      </c>
    </row>
    <row r="34" spans="1:15" x14ac:dyDescent="0.25">
      <c r="A34" t="s">
        <v>65</v>
      </c>
      <c r="B34" t="s">
        <v>17</v>
      </c>
      <c r="C34" s="2">
        <v>89000</v>
      </c>
      <c r="D34" t="s">
        <v>13</v>
      </c>
      <c r="E34" t="s">
        <v>66</v>
      </c>
      <c r="F34">
        <v>5</v>
      </c>
      <c r="G34" t="s">
        <v>22</v>
      </c>
      <c r="H34" s="4" t="s">
        <v>67</v>
      </c>
      <c r="I34" s="7">
        <v>34648</v>
      </c>
      <c r="J34" s="7">
        <v>42807</v>
      </c>
      <c r="K34" s="6">
        <v>43932</v>
      </c>
      <c r="M34">
        <f t="shared" si="0"/>
        <v>1994</v>
      </c>
      <c r="N34">
        <f t="shared" si="1"/>
        <v>28</v>
      </c>
      <c r="O34">
        <f t="shared" si="2"/>
        <v>4</v>
      </c>
    </row>
    <row r="35" spans="1:15" x14ac:dyDescent="0.25">
      <c r="A35" t="s">
        <v>68</v>
      </c>
      <c r="B35" t="s">
        <v>17</v>
      </c>
      <c r="C35" s="2">
        <v>55000</v>
      </c>
      <c r="D35" t="s">
        <v>13</v>
      </c>
      <c r="E35" t="s">
        <v>66</v>
      </c>
      <c r="F35">
        <v>5</v>
      </c>
      <c r="G35" t="s">
        <v>22</v>
      </c>
      <c r="H35" s="4" t="s">
        <v>69</v>
      </c>
      <c r="I35" s="7">
        <v>34375</v>
      </c>
      <c r="J35" s="7">
        <v>42809</v>
      </c>
      <c r="K35" s="6">
        <v>43709</v>
      </c>
      <c r="M35">
        <f t="shared" si="0"/>
        <v>1994</v>
      </c>
      <c r="N35">
        <f t="shared" si="1"/>
        <v>28</v>
      </c>
      <c r="O35">
        <f t="shared" si="2"/>
        <v>9</v>
      </c>
    </row>
    <row r="36" spans="1:15" x14ac:dyDescent="0.25">
      <c r="A36" t="s">
        <v>70</v>
      </c>
      <c r="B36" t="s">
        <v>21</v>
      </c>
      <c r="C36" s="2">
        <v>45000</v>
      </c>
      <c r="D36" t="s">
        <v>13</v>
      </c>
      <c r="E36" t="s">
        <v>46</v>
      </c>
      <c r="F36">
        <v>2</v>
      </c>
      <c r="G36" t="s">
        <v>22</v>
      </c>
      <c r="H36" s="4" t="s">
        <v>71</v>
      </c>
      <c r="I36" s="7">
        <v>35340</v>
      </c>
      <c r="J36" s="7">
        <v>42842</v>
      </c>
      <c r="K36" s="6">
        <v>43756</v>
      </c>
      <c r="M36">
        <f t="shared" si="0"/>
        <v>1996</v>
      </c>
      <c r="N36">
        <f t="shared" si="1"/>
        <v>26</v>
      </c>
      <c r="O36">
        <f t="shared" si="2"/>
        <v>10</v>
      </c>
    </row>
    <row r="37" spans="1:15" x14ac:dyDescent="0.25">
      <c r="A37" t="s">
        <v>72</v>
      </c>
      <c r="B37" t="s">
        <v>21</v>
      </c>
      <c r="C37" s="2">
        <v>40000</v>
      </c>
      <c r="D37" t="s">
        <v>13</v>
      </c>
      <c r="E37" t="s">
        <v>46</v>
      </c>
      <c r="F37">
        <v>2</v>
      </c>
      <c r="G37" t="s">
        <v>13</v>
      </c>
      <c r="H37" s="4" t="s">
        <v>73</v>
      </c>
      <c r="I37" s="7">
        <v>35278</v>
      </c>
      <c r="J37" s="7">
        <v>42848</v>
      </c>
      <c r="K37" s="6">
        <v>43589</v>
      </c>
      <c r="M37">
        <f t="shared" si="0"/>
        <v>1996</v>
      </c>
      <c r="N37">
        <f t="shared" si="1"/>
        <v>26</v>
      </c>
      <c r="O37">
        <f t="shared" si="2"/>
        <v>5</v>
      </c>
    </row>
    <row r="38" spans="1:15" x14ac:dyDescent="0.25">
      <c r="A38" t="s">
        <v>74</v>
      </c>
      <c r="B38" t="s">
        <v>21</v>
      </c>
      <c r="C38" s="2">
        <v>55000</v>
      </c>
      <c r="D38" t="s">
        <v>13</v>
      </c>
      <c r="E38" t="s">
        <v>46</v>
      </c>
      <c r="F38">
        <v>4</v>
      </c>
      <c r="G38" t="s">
        <v>13</v>
      </c>
      <c r="H38" s="4" t="s">
        <v>75</v>
      </c>
      <c r="I38" s="7">
        <v>31531</v>
      </c>
      <c r="J38" s="7">
        <v>42803</v>
      </c>
      <c r="K38" s="6">
        <v>43522</v>
      </c>
      <c r="M38">
        <f t="shared" si="0"/>
        <v>1986</v>
      </c>
      <c r="N38">
        <f t="shared" si="1"/>
        <v>36</v>
      </c>
      <c r="O38">
        <f t="shared" si="2"/>
        <v>2</v>
      </c>
    </row>
    <row r="39" spans="1:15" x14ac:dyDescent="0.25">
      <c r="A39" t="s">
        <v>76</v>
      </c>
      <c r="B39" t="s">
        <v>21</v>
      </c>
      <c r="C39" s="2">
        <v>50000</v>
      </c>
      <c r="D39" t="s">
        <v>13</v>
      </c>
      <c r="E39" t="s">
        <v>46</v>
      </c>
      <c r="F39">
        <v>3</v>
      </c>
      <c r="G39" t="s">
        <v>13</v>
      </c>
      <c r="H39" s="4" t="s">
        <v>77</v>
      </c>
      <c r="I39" s="7">
        <v>34576</v>
      </c>
      <c r="J39" s="7">
        <v>42832</v>
      </c>
      <c r="K39" s="6">
        <v>43682</v>
      </c>
      <c r="M39">
        <f t="shared" si="0"/>
        <v>1994</v>
      </c>
      <c r="N39">
        <f t="shared" si="1"/>
        <v>28</v>
      </c>
      <c r="O39">
        <f t="shared" si="2"/>
        <v>8</v>
      </c>
    </row>
    <row r="40" spans="1:15" x14ac:dyDescent="0.25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  <c r="M40">
        <f t="shared" si="0"/>
        <v>1996</v>
      </c>
      <c r="N40">
        <f t="shared" si="1"/>
        <v>26</v>
      </c>
      <c r="O40">
        <f t="shared" si="2"/>
        <v>11</v>
      </c>
    </row>
    <row r="41" spans="1:15" x14ac:dyDescent="0.25">
      <c r="A41" t="s">
        <v>80</v>
      </c>
      <c r="B41" t="s">
        <v>12</v>
      </c>
      <c r="C41" s="2">
        <v>80000</v>
      </c>
      <c r="D41" t="s">
        <v>81</v>
      </c>
      <c r="E41" t="s">
        <v>46</v>
      </c>
      <c r="F41">
        <v>3</v>
      </c>
      <c r="G41" t="s">
        <v>18</v>
      </c>
      <c r="H41" s="4" t="s">
        <v>82</v>
      </c>
      <c r="I41" s="7">
        <v>34989</v>
      </c>
      <c r="J41" s="7">
        <v>42819</v>
      </c>
      <c r="K41" s="6">
        <v>44242</v>
      </c>
      <c r="M41">
        <f t="shared" si="0"/>
        <v>1995</v>
      </c>
      <c r="N41">
        <f t="shared" si="1"/>
        <v>27</v>
      </c>
      <c r="O41">
        <f t="shared" si="2"/>
        <v>2</v>
      </c>
    </row>
    <row r="42" spans="1:15" x14ac:dyDescent="0.25">
      <c r="A42" t="s">
        <v>83</v>
      </c>
      <c r="B42" t="s">
        <v>12</v>
      </c>
      <c r="C42" s="2" t="s">
        <v>93</v>
      </c>
      <c r="D42" t="s">
        <v>81</v>
      </c>
      <c r="E42" t="s">
        <v>46</v>
      </c>
      <c r="F42">
        <v>4</v>
      </c>
      <c r="G42" t="s">
        <v>18</v>
      </c>
      <c r="H42" s="4" t="s">
        <v>84</v>
      </c>
      <c r="I42" s="7">
        <v>34530</v>
      </c>
      <c r="J42" s="7">
        <v>42433</v>
      </c>
      <c r="K42" s="6">
        <v>43397</v>
      </c>
      <c r="M42">
        <f t="shared" si="0"/>
        <v>1994</v>
      </c>
      <c r="N42">
        <f t="shared" si="1"/>
        <v>28</v>
      </c>
      <c r="O42">
        <f t="shared" si="2"/>
        <v>10</v>
      </c>
    </row>
    <row r="43" spans="1:15" x14ac:dyDescent="0.25">
      <c r="A43" t="s">
        <v>85</v>
      </c>
      <c r="B43" t="s">
        <v>12</v>
      </c>
      <c r="C43" s="2">
        <v>40000</v>
      </c>
      <c r="D43" t="s">
        <v>81</v>
      </c>
      <c r="E43" t="s">
        <v>46</v>
      </c>
      <c r="F43">
        <v>6</v>
      </c>
      <c r="G43" t="s">
        <v>13</v>
      </c>
      <c r="H43" s="4" t="s">
        <v>86</v>
      </c>
      <c r="I43" s="7">
        <v>34740</v>
      </c>
      <c r="J43" s="7">
        <v>42436</v>
      </c>
      <c r="K43" s="6">
        <v>44270</v>
      </c>
      <c r="M43">
        <f t="shared" si="0"/>
        <v>1995</v>
      </c>
      <c r="N43">
        <f t="shared" si="1"/>
        <v>27</v>
      </c>
      <c r="O43">
        <f t="shared" si="2"/>
        <v>3</v>
      </c>
    </row>
    <row r="44" spans="1:15" x14ac:dyDescent="0.25">
      <c r="A44" t="s">
        <v>87</v>
      </c>
      <c r="B44" t="s">
        <v>12</v>
      </c>
      <c r="C44" s="5">
        <v>45000</v>
      </c>
      <c r="D44" t="s">
        <v>18</v>
      </c>
      <c r="E44" t="s">
        <v>46</v>
      </c>
      <c r="F44">
        <v>2</v>
      </c>
      <c r="G44" t="s">
        <v>13</v>
      </c>
      <c r="H44" s="4" t="s">
        <v>88</v>
      </c>
      <c r="I44" s="7">
        <v>34293</v>
      </c>
      <c r="J44" s="7">
        <v>42453</v>
      </c>
      <c r="K44" s="6">
        <v>43453</v>
      </c>
      <c r="M44">
        <f t="shared" si="0"/>
        <v>1993</v>
      </c>
      <c r="N44">
        <f t="shared" si="1"/>
        <v>29</v>
      </c>
      <c r="O44">
        <f t="shared" si="2"/>
        <v>12</v>
      </c>
    </row>
    <row r="45" spans="1:15" x14ac:dyDescent="0.25">
      <c r="A45" t="s">
        <v>89</v>
      </c>
      <c r="B45" t="s">
        <v>21</v>
      </c>
      <c r="C45" s="5">
        <v>50000</v>
      </c>
      <c r="D45" t="s">
        <v>18</v>
      </c>
      <c r="E45" t="s">
        <v>46</v>
      </c>
      <c r="F45">
        <v>3</v>
      </c>
      <c r="G45" t="s">
        <v>22</v>
      </c>
      <c r="H45" s="4" t="s">
        <v>90</v>
      </c>
      <c r="I45" s="7">
        <v>32366</v>
      </c>
      <c r="J45" s="7">
        <v>42482</v>
      </c>
      <c r="K45" s="6">
        <v>44263</v>
      </c>
      <c r="M45">
        <f t="shared" si="0"/>
        <v>1988</v>
      </c>
      <c r="N45">
        <f t="shared" si="1"/>
        <v>34</v>
      </c>
      <c r="O45">
        <f t="shared" si="2"/>
        <v>3</v>
      </c>
    </row>
    <row r="46" spans="1:15" x14ac:dyDescent="0.25">
      <c r="A46" t="s">
        <v>91</v>
      </c>
      <c r="B46" t="s">
        <v>17</v>
      </c>
      <c r="C46" s="2">
        <v>80000</v>
      </c>
      <c r="D46" t="s">
        <v>81</v>
      </c>
      <c r="E46" t="s">
        <v>46</v>
      </c>
      <c r="F46">
        <v>4</v>
      </c>
      <c r="G46" t="s">
        <v>22</v>
      </c>
      <c r="H46" s="4" t="s">
        <v>92</v>
      </c>
      <c r="I46" s="7">
        <v>32203</v>
      </c>
      <c r="J46" s="7">
        <v>42830</v>
      </c>
      <c r="K46" s="6">
        <v>43820</v>
      </c>
      <c r="M46">
        <f t="shared" si="0"/>
        <v>1988</v>
      </c>
      <c r="N46">
        <f t="shared" si="1"/>
        <v>34</v>
      </c>
      <c r="O46">
        <f t="shared" si="2"/>
        <v>12</v>
      </c>
    </row>
    <row r="47" spans="1:15" x14ac:dyDescent="0.25">
      <c r="C47" s="5"/>
    </row>
    <row r="49" spans="3:6" x14ac:dyDescent="0.25">
      <c r="D49" s="2"/>
    </row>
    <row r="50" spans="3:6" x14ac:dyDescent="0.25">
      <c r="C50" s="5"/>
      <c r="D50" s="2"/>
      <c r="F50" s="2"/>
    </row>
    <row r="51" spans="3:6" x14ac:dyDescent="0.25">
      <c r="C51" s="5"/>
      <c r="D51" s="2"/>
      <c r="F51" s="2"/>
    </row>
    <row r="52" spans="3:6" x14ac:dyDescent="0.25">
      <c r="D52" s="2"/>
      <c r="F52" s="2"/>
    </row>
    <row r="53" spans="3:6" x14ac:dyDescent="0.25">
      <c r="D53" s="2"/>
      <c r="F53" s="2"/>
    </row>
    <row r="54" spans="3:6" x14ac:dyDescent="0.25">
      <c r="D54" s="2"/>
      <c r="F54" s="2"/>
    </row>
    <row r="55" spans="3:6" x14ac:dyDescent="0.25">
      <c r="D55" s="2"/>
      <c r="F55" s="2"/>
    </row>
    <row r="56" spans="3:6" x14ac:dyDescent="0.25">
      <c r="D56" s="5"/>
      <c r="F56" s="2"/>
    </row>
    <row r="57" spans="3:6" x14ac:dyDescent="0.25">
      <c r="D57" s="2"/>
      <c r="F57" s="2"/>
    </row>
    <row r="58" spans="3:6" x14ac:dyDescent="0.25">
      <c r="D58" s="2"/>
      <c r="F58" s="2"/>
    </row>
    <row r="59" spans="3:6" x14ac:dyDescent="0.25">
      <c r="D59" s="2"/>
      <c r="F59" s="2"/>
    </row>
    <row r="60" spans="3:6" x14ac:dyDescent="0.25">
      <c r="D60" s="2"/>
      <c r="F60" s="2"/>
    </row>
    <row r="61" spans="3:6" x14ac:dyDescent="0.25">
      <c r="D61" s="2"/>
      <c r="F61" s="2"/>
    </row>
    <row r="62" spans="3:6" x14ac:dyDescent="0.25">
      <c r="D62" s="2"/>
      <c r="F62" s="2"/>
    </row>
    <row r="63" spans="3:6" x14ac:dyDescent="0.25">
      <c r="C63" s="5"/>
      <c r="F63" s="2"/>
    </row>
  </sheetData>
  <autoFilter ref="A1:K46" xr:uid="{00000000-0001-0000-0000-000000000000}"/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936D-306D-4EBC-AF0A-DF9A715D8CEF}">
  <sheetPr filterMode="1"/>
  <dimension ref="A1:N63"/>
  <sheetViews>
    <sheetView zoomScale="70" zoomScaleNormal="70" workbookViewId="0">
      <selection activeCell="A22" sqref="A22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9.5703125" customWidth="1"/>
    <col min="5" max="5" width="23.140625" customWidth="1"/>
    <col min="6" max="6" width="22.42578125" customWidth="1"/>
    <col min="7" max="7" width="21.85546875" customWidth="1"/>
    <col min="8" max="10" width="13.85546875" style="4" customWidth="1"/>
    <col min="11" max="11" width="15.140625" customWidth="1"/>
    <col min="12" max="12" width="10.42578125" bestFit="1" customWidth="1"/>
    <col min="15" max="15" width="10.7109375" customWidth="1"/>
  </cols>
  <sheetData>
    <row r="1" spans="1:14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99</v>
      </c>
      <c r="M1" s="1" t="s">
        <v>98</v>
      </c>
      <c r="N1" s="1" t="s">
        <v>100</v>
      </c>
    </row>
    <row r="2" spans="1:14" hidden="1" x14ac:dyDescent="0.25">
      <c r="A2" t="s">
        <v>58</v>
      </c>
      <c r="B2" t="s">
        <v>12</v>
      </c>
      <c r="C2" s="2">
        <v>45000</v>
      </c>
      <c r="D2" t="s">
        <v>18</v>
      </c>
      <c r="E2" t="s">
        <v>46</v>
      </c>
      <c r="F2">
        <v>5</v>
      </c>
      <c r="G2" t="s">
        <v>18</v>
      </c>
      <c r="H2" s="4">
        <v>888856138</v>
      </c>
      <c r="I2" s="7">
        <v>35134</v>
      </c>
      <c r="J2" s="7">
        <v>42464</v>
      </c>
      <c r="K2" s="6">
        <v>43116</v>
      </c>
      <c r="L2">
        <f>YEAR($I2)</f>
        <v>1996</v>
      </c>
      <c r="M2">
        <f>2022-$L2</f>
        <v>26</v>
      </c>
      <c r="N2">
        <f>MONTH($K2)</f>
        <v>1</v>
      </c>
    </row>
    <row r="3" spans="1:14" hidden="1" x14ac:dyDescent="0.25">
      <c r="A3" t="s">
        <v>59</v>
      </c>
      <c r="B3" t="s">
        <v>12</v>
      </c>
      <c r="C3" s="2">
        <v>89700</v>
      </c>
      <c r="D3" t="s">
        <v>18</v>
      </c>
      <c r="E3" t="s">
        <v>46</v>
      </c>
      <c r="F3">
        <v>5</v>
      </c>
      <c r="G3" t="s">
        <v>18</v>
      </c>
      <c r="H3" s="4">
        <v>888856139</v>
      </c>
      <c r="I3" s="7">
        <v>35202</v>
      </c>
      <c r="J3" s="7">
        <v>42453</v>
      </c>
      <c r="K3" s="6">
        <v>43214</v>
      </c>
      <c r="L3">
        <f>YEAR($I3)</f>
        <v>1996</v>
      </c>
      <c r="M3">
        <f>2022-$L3</f>
        <v>26</v>
      </c>
      <c r="N3">
        <f>MONTH($K3)</f>
        <v>4</v>
      </c>
    </row>
    <row r="4" spans="1:14" hidden="1" x14ac:dyDescent="0.25">
      <c r="A4" t="s">
        <v>60</v>
      </c>
      <c r="B4" t="s">
        <v>12</v>
      </c>
      <c r="C4" s="2">
        <v>150000</v>
      </c>
      <c r="D4" t="s">
        <v>18</v>
      </c>
      <c r="E4" t="s">
        <v>61</v>
      </c>
      <c r="F4">
        <v>5</v>
      </c>
      <c r="G4" t="s">
        <v>18</v>
      </c>
      <c r="H4" s="4">
        <v>888856140</v>
      </c>
      <c r="I4" s="7">
        <v>35167</v>
      </c>
      <c r="J4" s="7">
        <v>42460</v>
      </c>
      <c r="K4" s="6">
        <v>43219</v>
      </c>
      <c r="L4">
        <f>YEAR($I4)</f>
        <v>1996</v>
      </c>
      <c r="M4">
        <f>2022-$L4</f>
        <v>26</v>
      </c>
      <c r="N4">
        <f>MONTH($K4)</f>
        <v>4</v>
      </c>
    </row>
    <row r="5" spans="1:14" hidden="1" x14ac:dyDescent="0.25">
      <c r="A5" t="s">
        <v>62</v>
      </c>
      <c r="B5" t="s">
        <v>17</v>
      </c>
      <c r="C5" s="2">
        <v>85000</v>
      </c>
      <c r="D5" t="s">
        <v>18</v>
      </c>
      <c r="E5" t="s">
        <v>61</v>
      </c>
      <c r="F5">
        <v>0</v>
      </c>
      <c r="G5" t="s">
        <v>18</v>
      </c>
      <c r="H5" s="4">
        <v>888856141</v>
      </c>
      <c r="I5" s="7">
        <v>35397</v>
      </c>
      <c r="J5" s="7">
        <v>42436</v>
      </c>
      <c r="K5" s="6">
        <v>43370</v>
      </c>
      <c r="L5">
        <f>YEAR($I5)</f>
        <v>1996</v>
      </c>
      <c r="M5">
        <f>2022-$L5</f>
        <v>26</v>
      </c>
      <c r="N5">
        <f>MONTH($K5)</f>
        <v>9</v>
      </c>
    </row>
    <row r="6" spans="1:14" hidden="1" x14ac:dyDescent="0.25">
      <c r="A6" t="s">
        <v>70</v>
      </c>
      <c r="B6" t="s">
        <v>21</v>
      </c>
      <c r="C6" s="2">
        <v>45000</v>
      </c>
      <c r="D6" t="s">
        <v>13</v>
      </c>
      <c r="E6" t="s">
        <v>46</v>
      </c>
      <c r="F6">
        <v>2</v>
      </c>
      <c r="G6" t="s">
        <v>22</v>
      </c>
      <c r="H6" s="4" t="s">
        <v>71</v>
      </c>
      <c r="I6" s="7">
        <v>35340</v>
      </c>
      <c r="J6" s="7">
        <v>42842</v>
      </c>
      <c r="K6" s="6">
        <v>43756</v>
      </c>
      <c r="L6">
        <f>YEAR($I6)</f>
        <v>1996</v>
      </c>
      <c r="M6">
        <f>2022-$L6</f>
        <v>26</v>
      </c>
      <c r="N6">
        <f>MONTH($K6)</f>
        <v>10</v>
      </c>
    </row>
    <row r="7" spans="1:14" hidden="1" x14ac:dyDescent="0.25">
      <c r="A7" t="s">
        <v>72</v>
      </c>
      <c r="B7" t="s">
        <v>21</v>
      </c>
      <c r="C7" s="2">
        <v>40000</v>
      </c>
      <c r="D7" t="s">
        <v>13</v>
      </c>
      <c r="E7" t="s">
        <v>46</v>
      </c>
      <c r="F7">
        <v>2</v>
      </c>
      <c r="G7" t="s">
        <v>13</v>
      </c>
      <c r="H7" s="4" t="s">
        <v>73</v>
      </c>
      <c r="I7" s="7">
        <v>35278</v>
      </c>
      <c r="J7" s="7">
        <v>42848</v>
      </c>
      <c r="K7" s="6">
        <v>43589</v>
      </c>
      <c r="L7">
        <f>YEAR($I7)</f>
        <v>1996</v>
      </c>
      <c r="M7">
        <f>2022-$L7</f>
        <v>26</v>
      </c>
      <c r="N7">
        <f>MONTH($K7)</f>
        <v>5</v>
      </c>
    </row>
    <row r="8" spans="1:14" hidden="1" x14ac:dyDescent="0.25">
      <c r="A8" t="s">
        <v>78</v>
      </c>
      <c r="B8" t="s">
        <v>21</v>
      </c>
      <c r="C8" s="2">
        <v>50000</v>
      </c>
      <c r="D8" t="s">
        <v>13</v>
      </c>
      <c r="E8" t="s">
        <v>46</v>
      </c>
      <c r="F8">
        <v>2</v>
      </c>
      <c r="G8" t="s">
        <v>13</v>
      </c>
      <c r="H8" s="4" t="s">
        <v>79</v>
      </c>
      <c r="I8" s="7">
        <v>35113</v>
      </c>
      <c r="J8" s="7">
        <v>42472</v>
      </c>
      <c r="K8" s="6">
        <v>43426</v>
      </c>
      <c r="L8">
        <f>YEAR($I8)</f>
        <v>1996</v>
      </c>
      <c r="M8">
        <f>2022-$L8</f>
        <v>26</v>
      </c>
      <c r="N8">
        <f>MONTH($K8)</f>
        <v>11</v>
      </c>
    </row>
    <row r="9" spans="1:14" hidden="1" x14ac:dyDescent="0.25">
      <c r="A9" t="s">
        <v>30</v>
      </c>
      <c r="B9" t="s">
        <v>21</v>
      </c>
      <c r="C9" s="2">
        <v>89700</v>
      </c>
      <c r="D9" t="s">
        <v>13</v>
      </c>
      <c r="E9" t="s">
        <v>14</v>
      </c>
      <c r="F9">
        <v>4</v>
      </c>
      <c r="G9" t="s">
        <v>13</v>
      </c>
      <c r="H9" s="4" t="s">
        <v>31</v>
      </c>
      <c r="I9" s="7">
        <v>34856</v>
      </c>
      <c r="J9" s="7">
        <v>42434</v>
      </c>
      <c r="K9" s="6">
        <v>43291</v>
      </c>
      <c r="L9">
        <f>YEAR($I9)</f>
        <v>1995</v>
      </c>
      <c r="M9">
        <f>2022-$L9</f>
        <v>27</v>
      </c>
      <c r="N9">
        <f>MONTH($K9)</f>
        <v>7</v>
      </c>
    </row>
    <row r="10" spans="1:14" hidden="1" x14ac:dyDescent="0.25">
      <c r="A10" t="s">
        <v>51</v>
      </c>
      <c r="B10" t="s">
        <v>21</v>
      </c>
      <c r="C10" s="2">
        <v>65000</v>
      </c>
      <c r="D10" t="s">
        <v>22</v>
      </c>
      <c r="E10" t="s">
        <v>46</v>
      </c>
      <c r="F10">
        <v>4</v>
      </c>
      <c r="G10" t="s">
        <v>22</v>
      </c>
      <c r="H10" s="4">
        <v>888856131</v>
      </c>
      <c r="I10" s="7">
        <v>34921</v>
      </c>
      <c r="J10" s="7">
        <v>42814</v>
      </c>
      <c r="K10" s="6">
        <v>43516</v>
      </c>
      <c r="L10">
        <f>YEAR($I10)</f>
        <v>1995</v>
      </c>
      <c r="M10">
        <f>2022-$L10</f>
        <v>27</v>
      </c>
      <c r="N10">
        <f>MONTH($K10)</f>
        <v>2</v>
      </c>
    </row>
    <row r="11" spans="1:14" hidden="1" x14ac:dyDescent="0.25">
      <c r="A11" t="s">
        <v>55</v>
      </c>
      <c r="B11" t="s">
        <v>12</v>
      </c>
      <c r="C11" s="2">
        <v>130000</v>
      </c>
      <c r="D11" t="s">
        <v>22</v>
      </c>
      <c r="E11" t="s">
        <v>46</v>
      </c>
      <c r="F11">
        <v>2</v>
      </c>
      <c r="G11" t="s">
        <v>22</v>
      </c>
      <c r="H11" s="4">
        <v>888856135</v>
      </c>
      <c r="I11" s="7">
        <v>35030</v>
      </c>
      <c r="J11" s="7">
        <v>42433</v>
      </c>
      <c r="K11" s="6">
        <v>43105</v>
      </c>
      <c r="L11">
        <f>YEAR($I11)</f>
        <v>1995</v>
      </c>
      <c r="M11">
        <f>2022-$L11</f>
        <v>27</v>
      </c>
      <c r="N11">
        <f>MONTH($K11)</f>
        <v>1</v>
      </c>
    </row>
    <row r="12" spans="1:14" hidden="1" x14ac:dyDescent="0.25">
      <c r="A12" t="s">
        <v>80</v>
      </c>
      <c r="B12" t="s">
        <v>12</v>
      </c>
      <c r="C12" s="2">
        <v>80000</v>
      </c>
      <c r="D12" t="s">
        <v>81</v>
      </c>
      <c r="E12" t="s">
        <v>46</v>
      </c>
      <c r="F12">
        <v>3</v>
      </c>
      <c r="G12" t="s">
        <v>18</v>
      </c>
      <c r="H12" s="4" t="s">
        <v>82</v>
      </c>
      <c r="I12" s="7">
        <v>34989</v>
      </c>
      <c r="J12" s="7">
        <v>42819</v>
      </c>
      <c r="K12" s="6">
        <v>44242</v>
      </c>
      <c r="L12">
        <f>YEAR($I12)</f>
        <v>1995</v>
      </c>
      <c r="M12">
        <f>2022-$L12</f>
        <v>27</v>
      </c>
      <c r="N12">
        <f>MONTH($K12)</f>
        <v>2</v>
      </c>
    </row>
    <row r="13" spans="1:14" hidden="1" x14ac:dyDescent="0.25">
      <c r="A13" t="s">
        <v>85</v>
      </c>
      <c r="B13" t="s">
        <v>12</v>
      </c>
      <c r="C13" s="2">
        <v>40000</v>
      </c>
      <c r="D13" t="s">
        <v>81</v>
      </c>
      <c r="E13" t="s">
        <v>46</v>
      </c>
      <c r="F13">
        <v>6</v>
      </c>
      <c r="G13" t="s">
        <v>13</v>
      </c>
      <c r="H13" s="4" t="s">
        <v>86</v>
      </c>
      <c r="I13" s="7">
        <v>34740</v>
      </c>
      <c r="J13" s="7">
        <v>42436</v>
      </c>
      <c r="K13" s="6">
        <v>44270</v>
      </c>
      <c r="L13">
        <f>YEAR($I13)</f>
        <v>1995</v>
      </c>
      <c r="M13">
        <f>2022-$L13</f>
        <v>27</v>
      </c>
      <c r="N13">
        <f>MONTH($K13)</f>
        <v>3</v>
      </c>
    </row>
    <row r="14" spans="1:14" hidden="1" x14ac:dyDescent="0.25">
      <c r="A14" t="s">
        <v>48</v>
      </c>
      <c r="B14" t="s">
        <v>17</v>
      </c>
      <c r="C14" s="5">
        <v>110000</v>
      </c>
      <c r="D14" t="s">
        <v>18</v>
      </c>
      <c r="E14" t="s">
        <v>46</v>
      </c>
      <c r="F14">
        <v>5</v>
      </c>
      <c r="G14" t="s">
        <v>18</v>
      </c>
      <c r="H14" s="4">
        <v>888856128</v>
      </c>
      <c r="I14" s="7">
        <v>34560</v>
      </c>
      <c r="J14" s="7">
        <v>42839</v>
      </c>
      <c r="K14" s="6">
        <v>43491</v>
      </c>
      <c r="L14">
        <f>YEAR($I14)</f>
        <v>1994</v>
      </c>
      <c r="M14">
        <f>2022-$L14</f>
        <v>28</v>
      </c>
      <c r="N14">
        <f>MONTH($K14)</f>
        <v>1</v>
      </c>
    </row>
    <row r="15" spans="1:14" hidden="1" x14ac:dyDescent="0.25">
      <c r="A15" t="s">
        <v>52</v>
      </c>
      <c r="B15" t="s">
        <v>21</v>
      </c>
      <c r="C15" s="2">
        <v>70000</v>
      </c>
      <c r="D15" t="s">
        <v>22</v>
      </c>
      <c r="E15" t="s">
        <v>46</v>
      </c>
      <c r="F15">
        <v>4</v>
      </c>
      <c r="G15" t="s">
        <v>22</v>
      </c>
      <c r="H15" s="4">
        <v>888856132</v>
      </c>
      <c r="I15" s="7">
        <v>34602</v>
      </c>
      <c r="J15" s="7">
        <v>42802</v>
      </c>
      <c r="K15" s="6">
        <v>43861</v>
      </c>
      <c r="L15">
        <f>YEAR($I15)</f>
        <v>1994</v>
      </c>
      <c r="M15">
        <f>2022-$L15</f>
        <v>28</v>
      </c>
      <c r="N15">
        <f>MONTH($K15)</f>
        <v>1</v>
      </c>
    </row>
    <row r="16" spans="1:14" hidden="1" x14ac:dyDescent="0.25">
      <c r="A16" t="s">
        <v>53</v>
      </c>
      <c r="B16" t="s">
        <v>21</v>
      </c>
      <c r="C16" s="2">
        <v>45000</v>
      </c>
      <c r="D16" t="s">
        <v>22</v>
      </c>
      <c r="E16" t="s">
        <v>46</v>
      </c>
      <c r="F16">
        <v>2</v>
      </c>
      <c r="G16" t="s">
        <v>22</v>
      </c>
      <c r="H16" s="4">
        <v>888856133</v>
      </c>
      <c r="I16" s="7">
        <v>34602</v>
      </c>
      <c r="J16" s="7">
        <v>42470</v>
      </c>
      <c r="K16" s="6">
        <v>43290</v>
      </c>
      <c r="L16">
        <f>YEAR($I16)</f>
        <v>1994</v>
      </c>
      <c r="M16">
        <f>2022-$L16</f>
        <v>28</v>
      </c>
      <c r="N16">
        <f>MONTH($K16)</f>
        <v>7</v>
      </c>
    </row>
    <row r="17" spans="1:14" hidden="1" x14ac:dyDescent="0.25">
      <c r="A17" t="s">
        <v>54</v>
      </c>
      <c r="B17" t="s">
        <v>21</v>
      </c>
      <c r="C17" s="2">
        <v>10000</v>
      </c>
      <c r="D17" t="s">
        <v>22</v>
      </c>
      <c r="E17" t="s">
        <v>46</v>
      </c>
      <c r="F17">
        <v>0</v>
      </c>
      <c r="G17" t="s">
        <v>22</v>
      </c>
      <c r="H17" s="4">
        <v>888856134</v>
      </c>
      <c r="I17" s="7">
        <v>34383</v>
      </c>
      <c r="J17" s="7">
        <v>42842</v>
      </c>
      <c r="K17" s="6">
        <v>43286</v>
      </c>
      <c r="L17">
        <f>YEAR($I17)</f>
        <v>1994</v>
      </c>
      <c r="M17">
        <f>2022-$L17</f>
        <v>28</v>
      </c>
      <c r="N17">
        <f>MONTH($K17)</f>
        <v>7</v>
      </c>
    </row>
    <row r="18" spans="1:14" hidden="1" x14ac:dyDescent="0.25">
      <c r="A18" t="s">
        <v>65</v>
      </c>
      <c r="B18" t="s">
        <v>17</v>
      </c>
      <c r="C18" s="2">
        <v>89000</v>
      </c>
      <c r="D18" t="s">
        <v>13</v>
      </c>
      <c r="E18" t="s">
        <v>66</v>
      </c>
      <c r="F18">
        <v>5</v>
      </c>
      <c r="G18" t="s">
        <v>22</v>
      </c>
      <c r="H18" s="4" t="s">
        <v>67</v>
      </c>
      <c r="I18" s="7">
        <v>34648</v>
      </c>
      <c r="J18" s="7">
        <v>42807</v>
      </c>
      <c r="K18" s="6">
        <v>43932</v>
      </c>
      <c r="L18">
        <f>YEAR($I18)</f>
        <v>1994</v>
      </c>
      <c r="M18">
        <f>2022-$L18</f>
        <v>28</v>
      </c>
      <c r="N18">
        <f>MONTH($K18)</f>
        <v>4</v>
      </c>
    </row>
    <row r="19" spans="1:14" hidden="1" x14ac:dyDescent="0.25">
      <c r="A19" t="s">
        <v>68</v>
      </c>
      <c r="B19" t="s">
        <v>17</v>
      </c>
      <c r="C19" s="2">
        <v>55000</v>
      </c>
      <c r="D19" t="s">
        <v>13</v>
      </c>
      <c r="E19" t="s">
        <v>66</v>
      </c>
      <c r="F19">
        <v>5</v>
      </c>
      <c r="G19" t="s">
        <v>22</v>
      </c>
      <c r="H19" s="4" t="s">
        <v>69</v>
      </c>
      <c r="I19" s="7">
        <v>34375</v>
      </c>
      <c r="J19" s="7">
        <v>42809</v>
      </c>
      <c r="K19" s="6">
        <v>43709</v>
      </c>
      <c r="L19">
        <f>YEAR($I19)</f>
        <v>1994</v>
      </c>
      <c r="M19">
        <f>2022-$L19</f>
        <v>28</v>
      </c>
      <c r="N19">
        <f>MONTH($K19)</f>
        <v>9</v>
      </c>
    </row>
    <row r="20" spans="1:14" hidden="1" x14ac:dyDescent="0.25">
      <c r="A20" t="s">
        <v>76</v>
      </c>
      <c r="B20" t="s">
        <v>21</v>
      </c>
      <c r="C20" s="2">
        <v>50000</v>
      </c>
      <c r="D20" t="s">
        <v>13</v>
      </c>
      <c r="E20" t="s">
        <v>46</v>
      </c>
      <c r="F20">
        <v>3</v>
      </c>
      <c r="G20" t="s">
        <v>13</v>
      </c>
      <c r="H20" s="4" t="s">
        <v>77</v>
      </c>
      <c r="I20" s="7">
        <v>34576</v>
      </c>
      <c r="J20" s="7">
        <v>42832</v>
      </c>
      <c r="K20" s="6">
        <v>43682</v>
      </c>
      <c r="L20">
        <f>YEAR($I20)</f>
        <v>1994</v>
      </c>
      <c r="M20">
        <f>2022-$L20</f>
        <v>28</v>
      </c>
      <c r="N20">
        <f>MONTH($K20)</f>
        <v>8</v>
      </c>
    </row>
    <row r="21" spans="1:14" hidden="1" x14ac:dyDescent="0.25">
      <c r="A21" t="s">
        <v>83</v>
      </c>
      <c r="B21" t="s">
        <v>12</v>
      </c>
      <c r="C21" s="2" t="s">
        <v>93</v>
      </c>
      <c r="D21" t="s">
        <v>81</v>
      </c>
      <c r="E21" t="s">
        <v>46</v>
      </c>
      <c r="F21">
        <v>4</v>
      </c>
      <c r="G21" t="s">
        <v>18</v>
      </c>
      <c r="H21" s="4" t="s">
        <v>84</v>
      </c>
      <c r="I21" s="7">
        <v>34530</v>
      </c>
      <c r="J21" s="7">
        <v>42433</v>
      </c>
      <c r="K21" s="6">
        <v>43397</v>
      </c>
      <c r="L21">
        <f>YEAR($I21)</f>
        <v>1994</v>
      </c>
      <c r="M21">
        <f>2022-$L21</f>
        <v>28</v>
      </c>
      <c r="N21">
        <f>MONTH($K21)</f>
        <v>10</v>
      </c>
    </row>
    <row r="22" spans="1:14" hidden="1" x14ac:dyDescent="0.25">
      <c r="A22" t="s">
        <v>34</v>
      </c>
      <c r="B22" t="s">
        <v>12</v>
      </c>
      <c r="C22" s="2">
        <v>89700</v>
      </c>
      <c r="D22" t="s">
        <v>13</v>
      </c>
      <c r="E22" t="s">
        <v>14</v>
      </c>
      <c r="F22">
        <v>5</v>
      </c>
      <c r="G22" t="s">
        <v>22</v>
      </c>
      <c r="H22" s="4" t="s">
        <v>35</v>
      </c>
      <c r="I22" s="7">
        <v>34126</v>
      </c>
      <c r="J22" s="7">
        <v>42799</v>
      </c>
      <c r="K22" s="6">
        <v>43361</v>
      </c>
      <c r="L22">
        <f>YEAR($I22)</f>
        <v>1993</v>
      </c>
      <c r="M22">
        <f>2022-$L22</f>
        <v>29</v>
      </c>
      <c r="N22">
        <f>MONTH($K22)</f>
        <v>9</v>
      </c>
    </row>
    <row r="23" spans="1:14" hidden="1" x14ac:dyDescent="0.25">
      <c r="A23" t="s">
        <v>57</v>
      </c>
      <c r="B23" t="s">
        <v>12</v>
      </c>
      <c r="C23" s="2">
        <v>140000</v>
      </c>
      <c r="D23" t="s">
        <v>22</v>
      </c>
      <c r="E23" t="s">
        <v>46</v>
      </c>
      <c r="F23">
        <v>3</v>
      </c>
      <c r="G23" t="s">
        <v>22</v>
      </c>
      <c r="H23" s="4">
        <v>888856137</v>
      </c>
      <c r="I23" s="7">
        <v>33977</v>
      </c>
      <c r="J23" s="7">
        <v>42802</v>
      </c>
      <c r="K23" s="6">
        <v>43431</v>
      </c>
      <c r="L23">
        <f>YEAR($I23)</f>
        <v>1993</v>
      </c>
      <c r="M23">
        <f>2022-$L23</f>
        <v>29</v>
      </c>
      <c r="N23">
        <f>MONTH($K23)</f>
        <v>11</v>
      </c>
    </row>
    <row r="24" spans="1:14" hidden="1" x14ac:dyDescent="0.25">
      <c r="A24" t="s">
        <v>63</v>
      </c>
      <c r="B24" t="s">
        <v>21</v>
      </c>
      <c r="C24" s="2">
        <v>60000</v>
      </c>
      <c r="D24" t="s">
        <v>13</v>
      </c>
      <c r="E24" t="s">
        <v>46</v>
      </c>
      <c r="F24">
        <v>5</v>
      </c>
      <c r="G24" t="s">
        <v>22</v>
      </c>
      <c r="H24" s="4">
        <v>888856142</v>
      </c>
      <c r="I24" s="7">
        <v>34033</v>
      </c>
      <c r="J24" s="7">
        <v>42435</v>
      </c>
      <c r="K24" s="6">
        <v>43337</v>
      </c>
      <c r="L24">
        <f>YEAR($I24)</f>
        <v>1993</v>
      </c>
      <c r="M24">
        <f>2022-$L24</f>
        <v>29</v>
      </c>
      <c r="N24">
        <f>MONTH($K24)</f>
        <v>8</v>
      </c>
    </row>
    <row r="25" spans="1:14" hidden="1" x14ac:dyDescent="0.25">
      <c r="A25" t="s">
        <v>87</v>
      </c>
      <c r="B25" t="s">
        <v>12</v>
      </c>
      <c r="C25" s="5">
        <v>45000</v>
      </c>
      <c r="D25" t="s">
        <v>18</v>
      </c>
      <c r="E25" t="s">
        <v>46</v>
      </c>
      <c r="F25">
        <v>2</v>
      </c>
      <c r="G25" t="s">
        <v>13</v>
      </c>
      <c r="H25" s="4" t="s">
        <v>88</v>
      </c>
      <c r="I25" s="7">
        <v>34293</v>
      </c>
      <c r="J25" s="7">
        <v>42453</v>
      </c>
      <c r="K25" s="6">
        <v>43453</v>
      </c>
      <c r="L25">
        <f>YEAR($I25)</f>
        <v>1993</v>
      </c>
      <c r="M25">
        <f>2022-$L25</f>
        <v>29</v>
      </c>
      <c r="N25">
        <f>MONTH($K25)</f>
        <v>12</v>
      </c>
    </row>
    <row r="26" spans="1:14" hidden="1" x14ac:dyDescent="0.25">
      <c r="A26" t="s">
        <v>28</v>
      </c>
      <c r="B26" t="s">
        <v>21</v>
      </c>
      <c r="C26" s="2">
        <v>89700</v>
      </c>
      <c r="D26" t="s">
        <v>13</v>
      </c>
      <c r="E26" t="s">
        <v>14</v>
      </c>
      <c r="F26">
        <v>3</v>
      </c>
      <c r="G26" t="s">
        <v>13</v>
      </c>
      <c r="H26" s="4" t="s">
        <v>29</v>
      </c>
      <c r="I26" s="7">
        <v>33610</v>
      </c>
      <c r="J26" s="7">
        <v>42795</v>
      </c>
      <c r="K26" s="6">
        <v>43689</v>
      </c>
      <c r="L26">
        <f>YEAR($I26)</f>
        <v>1992</v>
      </c>
      <c r="M26">
        <f>2022-$L26</f>
        <v>30</v>
      </c>
      <c r="N26">
        <f>MONTH($K26)</f>
        <v>8</v>
      </c>
    </row>
    <row r="27" spans="1:14" hidden="1" x14ac:dyDescent="0.25">
      <c r="A27" t="s">
        <v>20</v>
      </c>
      <c r="B27" t="s">
        <v>21</v>
      </c>
      <c r="C27" s="2">
        <v>80000</v>
      </c>
      <c r="D27" t="s">
        <v>22</v>
      </c>
      <c r="E27" t="s">
        <v>14</v>
      </c>
      <c r="F27">
        <v>3</v>
      </c>
      <c r="G27" t="s">
        <v>22</v>
      </c>
      <c r="H27" s="4" t="s">
        <v>23</v>
      </c>
      <c r="I27" s="7">
        <v>33440</v>
      </c>
      <c r="J27" s="7">
        <v>42811</v>
      </c>
      <c r="K27" s="6">
        <v>43484</v>
      </c>
      <c r="L27">
        <f>YEAR($I27)</f>
        <v>1991</v>
      </c>
      <c r="M27">
        <f>2022-$L27</f>
        <v>31</v>
      </c>
      <c r="N27">
        <f>MONTH($K27)</f>
        <v>1</v>
      </c>
    </row>
    <row r="28" spans="1:14" hidden="1" x14ac:dyDescent="0.25">
      <c r="A28" t="s">
        <v>32</v>
      </c>
      <c r="B28" t="s">
        <v>21</v>
      </c>
      <c r="C28" s="2">
        <v>89700</v>
      </c>
      <c r="D28" t="s">
        <v>13</v>
      </c>
      <c r="E28" t="s">
        <v>14</v>
      </c>
      <c r="F28">
        <v>3</v>
      </c>
      <c r="G28" t="s">
        <v>22</v>
      </c>
      <c r="H28" s="4" t="s">
        <v>33</v>
      </c>
      <c r="I28" s="7">
        <v>33443</v>
      </c>
      <c r="J28" s="7">
        <v>42806</v>
      </c>
      <c r="K28" s="6">
        <v>43829</v>
      </c>
      <c r="L28">
        <f>YEAR($I28)</f>
        <v>1991</v>
      </c>
      <c r="M28">
        <f>2022-$L28</f>
        <v>31</v>
      </c>
      <c r="N28">
        <f>MONTH($K28)</f>
        <v>12</v>
      </c>
    </row>
    <row r="29" spans="1:14" hidden="1" x14ac:dyDescent="0.25">
      <c r="A29" t="s">
        <v>38</v>
      </c>
      <c r="B29" t="s">
        <v>12</v>
      </c>
      <c r="C29" s="2">
        <v>150000</v>
      </c>
      <c r="D29" t="s">
        <v>13</v>
      </c>
      <c r="E29" t="s">
        <v>14</v>
      </c>
      <c r="F29">
        <v>5</v>
      </c>
      <c r="G29" t="s">
        <v>13</v>
      </c>
      <c r="H29" s="4" t="s">
        <v>39</v>
      </c>
      <c r="I29" s="7">
        <v>33420</v>
      </c>
      <c r="J29" s="7">
        <v>42801</v>
      </c>
      <c r="K29" s="6">
        <v>43699</v>
      </c>
      <c r="L29">
        <f>YEAR($I29)</f>
        <v>1991</v>
      </c>
      <c r="M29">
        <f>2022-$L29</f>
        <v>31</v>
      </c>
      <c r="N29">
        <f>MONTH($K29)</f>
        <v>8</v>
      </c>
    </row>
    <row r="30" spans="1:14" hidden="1" x14ac:dyDescent="0.25">
      <c r="A30" t="s">
        <v>42</v>
      </c>
      <c r="B30" t="s">
        <v>12</v>
      </c>
      <c r="C30" s="2">
        <v>89700</v>
      </c>
      <c r="D30" t="s">
        <v>22</v>
      </c>
      <c r="E30" t="s">
        <v>14</v>
      </c>
      <c r="F30">
        <v>5</v>
      </c>
      <c r="G30" t="s">
        <v>22</v>
      </c>
      <c r="H30" s="4" t="s">
        <v>43</v>
      </c>
      <c r="I30" s="7">
        <v>33484</v>
      </c>
      <c r="J30" s="7">
        <v>42487</v>
      </c>
      <c r="K30" s="6">
        <v>43357</v>
      </c>
      <c r="L30">
        <f>YEAR($I30)</f>
        <v>1991</v>
      </c>
      <c r="M30">
        <f>2022-$L30</f>
        <v>31</v>
      </c>
      <c r="N30">
        <f>MONTH($K30)</f>
        <v>9</v>
      </c>
    </row>
    <row r="31" spans="1:14" hidden="1" x14ac:dyDescent="0.25">
      <c r="A31" t="s">
        <v>44</v>
      </c>
      <c r="B31" t="s">
        <v>17</v>
      </c>
      <c r="C31" s="2">
        <v>85000</v>
      </c>
      <c r="D31" t="s">
        <v>18</v>
      </c>
      <c r="E31" t="s">
        <v>14</v>
      </c>
      <c r="F31">
        <v>5</v>
      </c>
      <c r="G31" t="s">
        <v>18</v>
      </c>
      <c r="H31" s="4">
        <v>88885623</v>
      </c>
      <c r="I31" s="7">
        <v>33348</v>
      </c>
      <c r="J31" s="7">
        <v>42806</v>
      </c>
      <c r="K31" s="6">
        <v>43775</v>
      </c>
      <c r="L31">
        <f>YEAR($I31)</f>
        <v>1991</v>
      </c>
      <c r="M31">
        <f>2022-$L31</f>
        <v>31</v>
      </c>
      <c r="N31">
        <f>MONTH($K31)</f>
        <v>11</v>
      </c>
    </row>
    <row r="32" spans="1:14" hidden="1" x14ac:dyDescent="0.25">
      <c r="A32" t="s">
        <v>47</v>
      </c>
      <c r="B32" t="s">
        <v>17</v>
      </c>
      <c r="C32" s="2">
        <v>45000</v>
      </c>
      <c r="D32" t="s">
        <v>18</v>
      </c>
      <c r="E32" t="s">
        <v>46</v>
      </c>
      <c r="F32">
        <v>5</v>
      </c>
      <c r="G32" t="s">
        <v>22</v>
      </c>
      <c r="H32" s="4">
        <v>888856127</v>
      </c>
      <c r="I32" s="7">
        <v>33365</v>
      </c>
      <c r="J32" s="7">
        <v>42442</v>
      </c>
      <c r="K32" s="6">
        <v>43448</v>
      </c>
      <c r="L32">
        <f>YEAR($I32)</f>
        <v>1991</v>
      </c>
      <c r="M32">
        <f>2022-$L32</f>
        <v>31</v>
      </c>
      <c r="N32">
        <f>MONTH($K32)</f>
        <v>12</v>
      </c>
    </row>
    <row r="33" spans="1:14" hidden="1" x14ac:dyDescent="0.25">
      <c r="A33" t="s">
        <v>11</v>
      </c>
      <c r="B33" t="s">
        <v>12</v>
      </c>
      <c r="C33" s="2">
        <v>230000</v>
      </c>
      <c r="D33" t="s">
        <v>13</v>
      </c>
      <c r="E33" t="s">
        <v>14</v>
      </c>
      <c r="F33">
        <v>5</v>
      </c>
      <c r="G33" t="s">
        <v>13</v>
      </c>
      <c r="H33" s="4" t="s">
        <v>15</v>
      </c>
      <c r="I33" s="7">
        <v>32929</v>
      </c>
      <c r="J33" s="7">
        <v>42463</v>
      </c>
      <c r="K33" s="6">
        <v>43459</v>
      </c>
      <c r="L33">
        <f>YEAR($I33)</f>
        <v>1990</v>
      </c>
      <c r="M33">
        <f>2022-$L33</f>
        <v>32</v>
      </c>
      <c r="N33">
        <f>MONTH($K33)</f>
        <v>12</v>
      </c>
    </row>
    <row r="34" spans="1:14" hidden="1" x14ac:dyDescent="0.25">
      <c r="A34" t="s">
        <v>24</v>
      </c>
      <c r="B34" t="s">
        <v>17</v>
      </c>
      <c r="C34" s="2">
        <v>45000</v>
      </c>
      <c r="D34" t="s">
        <v>13</v>
      </c>
      <c r="E34" t="s">
        <v>14</v>
      </c>
      <c r="F34">
        <v>5</v>
      </c>
      <c r="G34" t="s">
        <v>13</v>
      </c>
      <c r="H34" s="4" t="s">
        <v>25</v>
      </c>
      <c r="I34" s="7">
        <v>32940</v>
      </c>
      <c r="J34" s="7">
        <v>42443</v>
      </c>
      <c r="K34" s="6">
        <v>44271</v>
      </c>
      <c r="L34">
        <f>YEAR($I34)</f>
        <v>1990</v>
      </c>
      <c r="M34">
        <f>2022-$L34</f>
        <v>32</v>
      </c>
      <c r="N34">
        <f>MONTH($K34)</f>
        <v>3</v>
      </c>
    </row>
    <row r="35" spans="1:14" hidden="1" x14ac:dyDescent="0.25">
      <c r="A35" t="s">
        <v>45</v>
      </c>
      <c r="B35" t="s">
        <v>17</v>
      </c>
      <c r="C35" s="2">
        <v>55000</v>
      </c>
      <c r="D35" t="s">
        <v>18</v>
      </c>
      <c r="E35" t="s">
        <v>46</v>
      </c>
      <c r="F35">
        <v>5</v>
      </c>
      <c r="G35" t="s">
        <v>18</v>
      </c>
      <c r="H35" s="4">
        <v>888856126</v>
      </c>
      <c r="I35" s="7">
        <v>33211</v>
      </c>
      <c r="J35" s="7">
        <v>42470</v>
      </c>
      <c r="K35" s="6">
        <v>43455</v>
      </c>
      <c r="L35">
        <f>YEAR($I35)</f>
        <v>1990</v>
      </c>
      <c r="M35">
        <f>2022-$L35</f>
        <v>32</v>
      </c>
      <c r="N35">
        <f>MONTH($K35)</f>
        <v>12</v>
      </c>
    </row>
    <row r="36" spans="1:14" hidden="1" x14ac:dyDescent="0.25">
      <c r="A36" t="s">
        <v>16</v>
      </c>
      <c r="B36" t="s">
        <v>17</v>
      </c>
      <c r="C36" s="2">
        <v>40000</v>
      </c>
      <c r="D36" t="s">
        <v>18</v>
      </c>
      <c r="E36" t="s">
        <v>14</v>
      </c>
      <c r="F36">
        <v>5</v>
      </c>
      <c r="G36" t="s">
        <v>18</v>
      </c>
      <c r="H36" s="4" t="s">
        <v>19</v>
      </c>
      <c r="I36" s="7">
        <v>32556</v>
      </c>
      <c r="J36" s="7">
        <v>42833</v>
      </c>
      <c r="K36" s="6">
        <v>43749</v>
      </c>
      <c r="L36">
        <f>YEAR($I36)</f>
        <v>1989</v>
      </c>
      <c r="M36">
        <f>2022-$L36</f>
        <v>33</v>
      </c>
      <c r="N36">
        <f>MONTH($K36)</f>
        <v>10</v>
      </c>
    </row>
    <row r="37" spans="1:14" hidden="1" x14ac:dyDescent="0.25">
      <c r="A37" t="s">
        <v>26</v>
      </c>
      <c r="B37" t="s">
        <v>17</v>
      </c>
      <c r="C37" s="2">
        <v>90000</v>
      </c>
      <c r="D37" t="s">
        <v>13</v>
      </c>
      <c r="E37" t="s">
        <v>14</v>
      </c>
      <c r="F37">
        <v>5</v>
      </c>
      <c r="G37" t="s">
        <v>13</v>
      </c>
      <c r="H37" s="4" t="s">
        <v>27</v>
      </c>
      <c r="I37" s="7">
        <v>32752</v>
      </c>
      <c r="J37" s="7">
        <v>42809</v>
      </c>
      <c r="K37" s="6">
        <v>43644</v>
      </c>
      <c r="L37">
        <f>YEAR($I37)</f>
        <v>1989</v>
      </c>
      <c r="M37">
        <f>2022-$L37</f>
        <v>33</v>
      </c>
      <c r="N37">
        <f>MONTH($K37)</f>
        <v>6</v>
      </c>
    </row>
    <row r="38" spans="1:14" hidden="1" x14ac:dyDescent="0.25">
      <c r="A38" t="s">
        <v>40</v>
      </c>
      <c r="B38" t="s">
        <v>21</v>
      </c>
      <c r="C38" s="2">
        <v>150000</v>
      </c>
      <c r="D38" t="s">
        <v>13</v>
      </c>
      <c r="E38" t="s">
        <v>14</v>
      </c>
      <c r="F38">
        <v>5</v>
      </c>
      <c r="G38" t="s">
        <v>13</v>
      </c>
      <c r="H38" s="4" t="s">
        <v>41</v>
      </c>
      <c r="I38" s="7">
        <v>32675</v>
      </c>
      <c r="J38" s="7">
        <v>42854</v>
      </c>
      <c r="K38" s="6">
        <v>43643</v>
      </c>
      <c r="L38">
        <f>YEAR($I38)</f>
        <v>1989</v>
      </c>
      <c r="M38">
        <f>2022-$L38</f>
        <v>33</v>
      </c>
      <c r="N38">
        <f>MONTH($K38)</f>
        <v>6</v>
      </c>
    </row>
    <row r="39" spans="1:14" hidden="1" x14ac:dyDescent="0.25">
      <c r="A39" t="s">
        <v>49</v>
      </c>
      <c r="B39" t="s">
        <v>17</v>
      </c>
      <c r="C39" s="2">
        <v>80000</v>
      </c>
      <c r="D39" t="s">
        <v>13</v>
      </c>
      <c r="E39" t="s">
        <v>46</v>
      </c>
      <c r="F39">
        <v>5</v>
      </c>
      <c r="G39" t="s">
        <v>13</v>
      </c>
      <c r="H39" s="4">
        <v>888856129</v>
      </c>
      <c r="I39" s="7">
        <v>32863</v>
      </c>
      <c r="J39" s="7">
        <v>42446</v>
      </c>
      <c r="K39" s="6">
        <v>43248</v>
      </c>
      <c r="L39">
        <f>YEAR($I39)</f>
        <v>1989</v>
      </c>
      <c r="M39">
        <f>2022-$L39</f>
        <v>33</v>
      </c>
      <c r="N39">
        <f>MONTH($K39)</f>
        <v>5</v>
      </c>
    </row>
    <row r="40" spans="1:14" hidden="1" x14ac:dyDescent="0.25">
      <c r="A40" t="s">
        <v>89</v>
      </c>
      <c r="B40" t="s">
        <v>21</v>
      </c>
      <c r="C40" s="5">
        <v>50000</v>
      </c>
      <c r="D40" t="s">
        <v>18</v>
      </c>
      <c r="E40" t="s">
        <v>46</v>
      </c>
      <c r="F40">
        <v>3</v>
      </c>
      <c r="G40" t="s">
        <v>22</v>
      </c>
      <c r="H40" s="4" t="s">
        <v>90</v>
      </c>
      <c r="I40" s="7">
        <v>32366</v>
      </c>
      <c r="J40" s="7">
        <v>42482</v>
      </c>
      <c r="K40" s="6">
        <v>44263</v>
      </c>
      <c r="L40">
        <f>YEAR($I40)</f>
        <v>1988</v>
      </c>
      <c r="M40">
        <f>2022-$L40</f>
        <v>34</v>
      </c>
      <c r="N40">
        <f>MONTH($K40)</f>
        <v>3</v>
      </c>
    </row>
    <row r="41" spans="1:14" hidden="1" x14ac:dyDescent="0.25">
      <c r="A41" t="s">
        <v>91</v>
      </c>
      <c r="B41" t="s">
        <v>17</v>
      </c>
      <c r="C41" s="2">
        <v>80000</v>
      </c>
      <c r="D41" t="s">
        <v>81</v>
      </c>
      <c r="E41" t="s">
        <v>46</v>
      </c>
      <c r="F41">
        <v>4</v>
      </c>
      <c r="G41" t="s">
        <v>22</v>
      </c>
      <c r="H41" s="4" t="s">
        <v>92</v>
      </c>
      <c r="I41" s="7">
        <v>32203</v>
      </c>
      <c r="J41" s="7">
        <v>42830</v>
      </c>
      <c r="K41" s="6">
        <v>43820</v>
      </c>
      <c r="L41">
        <f>YEAR($I41)</f>
        <v>1988</v>
      </c>
      <c r="M41">
        <f>2022-$L41</f>
        <v>34</v>
      </c>
      <c r="N41">
        <f>MONTH($K41)</f>
        <v>12</v>
      </c>
    </row>
    <row r="42" spans="1:14" x14ac:dyDescent="0.25">
      <c r="A42" t="s">
        <v>50</v>
      </c>
      <c r="B42" t="s">
        <v>17</v>
      </c>
      <c r="C42" s="2">
        <v>70000</v>
      </c>
      <c r="D42" t="s">
        <v>13</v>
      </c>
      <c r="E42" t="s">
        <v>46</v>
      </c>
      <c r="F42">
        <v>5</v>
      </c>
      <c r="G42" t="s">
        <v>13</v>
      </c>
      <c r="H42" s="4">
        <v>888856130</v>
      </c>
      <c r="I42" s="7">
        <v>32112</v>
      </c>
      <c r="J42" s="7">
        <v>42472</v>
      </c>
      <c r="K42" s="6">
        <v>43282</v>
      </c>
      <c r="L42">
        <f>YEAR($I42)</f>
        <v>1987</v>
      </c>
      <c r="M42">
        <f>2022-$L42</f>
        <v>35</v>
      </c>
      <c r="N42">
        <f>MONTH($K42)</f>
        <v>7</v>
      </c>
    </row>
    <row r="43" spans="1:14" x14ac:dyDescent="0.25">
      <c r="A43" t="s">
        <v>36</v>
      </c>
      <c r="B43" t="s">
        <v>12</v>
      </c>
      <c r="C43" s="2">
        <v>80000</v>
      </c>
      <c r="D43" t="s">
        <v>13</v>
      </c>
      <c r="E43" t="s">
        <v>14</v>
      </c>
      <c r="F43">
        <v>5</v>
      </c>
      <c r="G43" t="s">
        <v>22</v>
      </c>
      <c r="H43" s="4" t="s">
        <v>37</v>
      </c>
      <c r="I43" s="7">
        <v>31514</v>
      </c>
      <c r="J43" s="7">
        <v>42483</v>
      </c>
      <c r="K43" s="6">
        <v>43756</v>
      </c>
      <c r="L43">
        <f>YEAR($I43)</f>
        <v>1986</v>
      </c>
      <c r="M43">
        <f>2022-$L43</f>
        <v>36</v>
      </c>
      <c r="N43">
        <f>MONTH($K43)</f>
        <v>10</v>
      </c>
    </row>
    <row r="44" spans="1:14" x14ac:dyDescent="0.25">
      <c r="A44" t="s">
        <v>74</v>
      </c>
      <c r="B44" t="s">
        <v>21</v>
      </c>
      <c r="C44" s="2">
        <v>55000</v>
      </c>
      <c r="D44" t="s">
        <v>13</v>
      </c>
      <c r="E44" t="s">
        <v>46</v>
      </c>
      <c r="F44">
        <v>4</v>
      </c>
      <c r="G44" t="s">
        <v>13</v>
      </c>
      <c r="H44" s="4" t="s">
        <v>75</v>
      </c>
      <c r="I44" s="7">
        <v>31531</v>
      </c>
      <c r="J44" s="7">
        <v>42803</v>
      </c>
      <c r="K44" s="6">
        <v>43522</v>
      </c>
      <c r="L44">
        <f>YEAR($I44)</f>
        <v>1986</v>
      </c>
      <c r="M44">
        <f>2022-$L44</f>
        <v>36</v>
      </c>
      <c r="N44">
        <f>MONTH($K44)</f>
        <v>2</v>
      </c>
    </row>
    <row r="45" spans="1:14" x14ac:dyDescent="0.25">
      <c r="A45" t="s">
        <v>56</v>
      </c>
      <c r="B45" t="s">
        <v>12</v>
      </c>
      <c r="C45" s="2">
        <v>130000</v>
      </c>
      <c r="D45" t="s">
        <v>22</v>
      </c>
      <c r="E45" t="s">
        <v>46</v>
      </c>
      <c r="F45">
        <v>10</v>
      </c>
      <c r="G45" t="s">
        <v>22</v>
      </c>
      <c r="H45" s="4">
        <v>888856136</v>
      </c>
      <c r="I45" s="7">
        <v>31221</v>
      </c>
      <c r="J45" s="7">
        <v>42856</v>
      </c>
      <c r="K45" s="6">
        <v>43677</v>
      </c>
      <c r="L45">
        <f>YEAR($I45)</f>
        <v>1985</v>
      </c>
      <c r="M45">
        <f>2022-$L45</f>
        <v>37</v>
      </c>
      <c r="N45">
        <f>MONTH($K45)</f>
        <v>7</v>
      </c>
    </row>
    <row r="46" spans="1:14" hidden="1" x14ac:dyDescent="0.25">
      <c r="A46" t="s">
        <v>64</v>
      </c>
      <c r="B46" t="s">
        <v>17</v>
      </c>
      <c r="C46" s="2">
        <v>50000</v>
      </c>
      <c r="D46" t="s">
        <v>13</v>
      </c>
      <c r="E46" t="s">
        <v>46</v>
      </c>
      <c r="F46">
        <v>12</v>
      </c>
      <c r="G46" t="s">
        <v>22</v>
      </c>
      <c r="H46" s="4">
        <v>888856143</v>
      </c>
      <c r="I46" s="7">
        <v>29946</v>
      </c>
      <c r="J46" s="7">
        <v>42824</v>
      </c>
      <c r="K46" s="6">
        <v>43833</v>
      </c>
      <c r="L46">
        <f>YEAR($I46)</f>
        <v>1981</v>
      </c>
      <c r="M46">
        <f>2022-$L46</f>
        <v>41</v>
      </c>
      <c r="N46">
        <f>MONTH($K46)</f>
        <v>1</v>
      </c>
    </row>
    <row r="47" spans="1:14" x14ac:dyDescent="0.25">
      <c r="C47" s="5"/>
    </row>
    <row r="49" spans="3:6" x14ac:dyDescent="0.25">
      <c r="D49" s="2"/>
    </row>
    <row r="50" spans="3:6" x14ac:dyDescent="0.25">
      <c r="C50" s="5"/>
      <c r="D50" s="2"/>
      <c r="F50" s="2"/>
    </row>
    <row r="51" spans="3:6" x14ac:dyDescent="0.25">
      <c r="C51" s="5"/>
      <c r="D51" s="2"/>
      <c r="F51" s="2"/>
    </row>
    <row r="52" spans="3:6" x14ac:dyDescent="0.25">
      <c r="D52" s="2"/>
      <c r="F52" s="2"/>
    </row>
    <row r="53" spans="3:6" x14ac:dyDescent="0.25">
      <c r="D53" s="2"/>
      <c r="F53" s="2"/>
    </row>
    <row r="54" spans="3:6" x14ac:dyDescent="0.25">
      <c r="D54" s="2"/>
      <c r="F54" s="2"/>
    </row>
    <row r="55" spans="3:6" x14ac:dyDescent="0.25">
      <c r="D55" s="2"/>
      <c r="F55" s="2"/>
    </row>
    <row r="56" spans="3:6" x14ac:dyDescent="0.25">
      <c r="D56" s="5"/>
      <c r="F56" s="2"/>
    </row>
    <row r="57" spans="3:6" x14ac:dyDescent="0.25">
      <c r="D57" s="2"/>
      <c r="F57" s="2"/>
    </row>
    <row r="58" spans="3:6" x14ac:dyDescent="0.25">
      <c r="D58" s="2"/>
      <c r="F58" s="2"/>
    </row>
    <row r="59" spans="3:6" x14ac:dyDescent="0.25">
      <c r="D59" s="2"/>
      <c r="F59" s="2"/>
    </row>
    <row r="60" spans="3:6" x14ac:dyDescent="0.25">
      <c r="D60" s="2"/>
      <c r="F60" s="2"/>
    </row>
    <row r="61" spans="3:6" x14ac:dyDescent="0.25">
      <c r="D61" s="2"/>
      <c r="F61" s="2"/>
    </row>
    <row r="62" spans="3:6" x14ac:dyDescent="0.25">
      <c r="D62" s="2"/>
      <c r="F62" s="2"/>
    </row>
    <row r="63" spans="3:6" x14ac:dyDescent="0.25">
      <c r="C63" s="5"/>
      <c r="F63" s="2"/>
    </row>
  </sheetData>
  <autoFilter ref="A1:N46" xr:uid="{7DC5AA6A-BE10-4858-A41D-FF40089933F0}">
    <filterColumn colId="12">
      <customFilters and="1">
        <customFilter operator="greaterThanOrEqual" val="35"/>
        <customFilter operator="lessThanOrEqual" val="40"/>
      </customFilters>
    </filterColumn>
    <sortState xmlns:xlrd2="http://schemas.microsoft.com/office/spreadsheetml/2017/richdata2" ref="A2:N46">
      <sortCondition ref="M1:M4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CBEA-3FD1-4248-9006-001403CB54FD}">
  <dimension ref="C4:G9"/>
  <sheetViews>
    <sheetView workbookViewId="0">
      <selection activeCell="E7" sqref="E7"/>
    </sheetView>
  </sheetViews>
  <sheetFormatPr defaultRowHeight="15" x14ac:dyDescent="0.25"/>
  <cols>
    <col min="3" max="3" width="14.7109375" customWidth="1"/>
    <col min="4" max="4" width="15.28515625" customWidth="1"/>
  </cols>
  <sheetData>
    <row r="4" spans="3:7" ht="20.25" customHeight="1" x14ac:dyDescent="0.25">
      <c r="C4" s="1"/>
    </row>
    <row r="5" spans="3:7" ht="32.25" customHeight="1" x14ac:dyDescent="0.25">
      <c r="D5" s="1" t="s">
        <v>3</v>
      </c>
      <c r="E5" s="8" t="s">
        <v>95</v>
      </c>
      <c r="F5" s="8" t="s">
        <v>96</v>
      </c>
      <c r="G5" s="8" t="s">
        <v>97</v>
      </c>
    </row>
    <row r="7" spans="3:7" x14ac:dyDescent="0.25">
      <c r="D7" t="s">
        <v>13</v>
      </c>
      <c r="E7">
        <f>MAX(Sort_Domain!C2:C16)</f>
        <v>230000</v>
      </c>
      <c r="F7">
        <f>MIN(Sort_Domain!D2:D16)</f>
        <v>0</v>
      </c>
      <c r="G7">
        <f>E7-F7</f>
        <v>230000</v>
      </c>
    </row>
    <row r="8" spans="3:7" x14ac:dyDescent="0.25">
      <c r="D8" t="s">
        <v>22</v>
      </c>
      <c r="E8">
        <f>MAX(Sort_Domain!C17:C36)</f>
        <v>140000</v>
      </c>
      <c r="F8">
        <f>MIN(Sort_Domain!C17:C36)</f>
        <v>10000</v>
      </c>
      <c r="G8">
        <f>E8-F8</f>
        <v>130000</v>
      </c>
    </row>
    <row r="9" spans="3:7" x14ac:dyDescent="0.25">
      <c r="D9" t="s">
        <v>18</v>
      </c>
      <c r="E9">
        <f>MAX(Sort_Domain!C37:C46)</f>
        <v>150000</v>
      </c>
      <c r="F9">
        <f>MIN(Sort_Domain!D37:D46)</f>
        <v>0</v>
      </c>
      <c r="G9">
        <f>E9-F9</f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510A-1B21-4EE5-993C-23651EA54665}">
  <dimension ref="C3:N11"/>
  <sheetViews>
    <sheetView topLeftCell="A2" workbookViewId="0">
      <selection activeCell="N7" sqref="E3:N7"/>
    </sheetView>
  </sheetViews>
  <sheetFormatPr defaultRowHeight="15" x14ac:dyDescent="0.25"/>
  <cols>
    <col min="12" max="12" width="9.5703125" bestFit="1" customWidth="1"/>
  </cols>
  <sheetData>
    <row r="3" spans="3:14" x14ac:dyDescent="0.25">
      <c r="C3" t="s">
        <v>101</v>
      </c>
      <c r="F3" t="s">
        <v>106</v>
      </c>
      <c r="G3" t="s">
        <v>107</v>
      </c>
      <c r="H3" t="s">
        <v>108</v>
      </c>
      <c r="I3" t="s">
        <v>109</v>
      </c>
      <c r="J3" t="s">
        <v>110</v>
      </c>
      <c r="K3" t="s">
        <v>111</v>
      </c>
      <c r="L3" t="s">
        <v>112</v>
      </c>
      <c r="M3" t="s">
        <v>113</v>
      </c>
      <c r="N3" t="s">
        <v>94</v>
      </c>
    </row>
    <row r="4" spans="3:14" x14ac:dyDescent="0.25">
      <c r="E4" s="8" t="s">
        <v>102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3:14" x14ac:dyDescent="0.25">
      <c r="E5" s="8" t="s">
        <v>103</v>
      </c>
      <c r="F5">
        <f>AVERAGE('25-30'!C2:C26)</f>
        <v>73450</v>
      </c>
      <c r="G5">
        <f>MEDIAN('25-30'!C2:C26)</f>
        <v>67500</v>
      </c>
      <c r="H5">
        <f>QUARTILE('25-30'!C2:C26,1)</f>
        <v>45000</v>
      </c>
      <c r="I5">
        <f>QUARTILE('25-30'!C2:C26,3)</f>
        <v>89700</v>
      </c>
      <c r="J5">
        <f>I5-H5</f>
        <v>44700</v>
      </c>
      <c r="K5" s="10">
        <f>$H5-1.5*$J5</f>
        <v>-22050</v>
      </c>
      <c r="L5" s="10">
        <f>$I5+1.5*$J5</f>
        <v>156750</v>
      </c>
      <c r="M5">
        <f>MIN('25-30'!C2:C26)</f>
        <v>10000</v>
      </c>
      <c r="N5">
        <f>MAX('25-30'!C2:C26)</f>
        <v>150000</v>
      </c>
    </row>
    <row r="6" spans="3:14" x14ac:dyDescent="0.25">
      <c r="E6" s="8" t="s">
        <v>104</v>
      </c>
      <c r="F6">
        <f>AVERAGE('30-35'!C26:C42)</f>
        <v>89358.823529411762</v>
      </c>
      <c r="G6">
        <f>MEDIAN('30-35'!C26:C42)</f>
        <v>80000</v>
      </c>
      <c r="H6">
        <f>QUARTILE('30-35'!C26:C42,1)</f>
        <v>55000</v>
      </c>
      <c r="I6">
        <f>QUARTILE('30-35'!C26:C42,3)</f>
        <v>89700</v>
      </c>
      <c r="J6">
        <f>I6-H6</f>
        <v>34700</v>
      </c>
      <c r="K6">
        <f t="shared" ref="K6:K7" si="0">$H6-1.5*$J6</f>
        <v>2950</v>
      </c>
      <c r="L6" s="10">
        <f t="shared" ref="L6:L7" si="1">$I6+1.5*$J6</f>
        <v>141750</v>
      </c>
      <c r="M6">
        <f>MIN('30-35'!C26:C42)</f>
        <v>40000</v>
      </c>
      <c r="N6">
        <f>MAX('30-35'!C26:C42)</f>
        <v>230000</v>
      </c>
    </row>
    <row r="7" spans="3:14" x14ac:dyDescent="0.25">
      <c r="E7" s="8" t="s">
        <v>105</v>
      </c>
      <c r="F7">
        <f>AVERAGE('35-40'!C42:C45)</f>
        <v>83750</v>
      </c>
      <c r="G7">
        <f>MEDIAN('35-40'!C42:C45)</f>
        <v>75000</v>
      </c>
      <c r="H7">
        <f>QUARTILE('35-40'!C42:C45,1)</f>
        <v>66250</v>
      </c>
      <c r="I7">
        <f>QUARTILE('35-40'!C42:C45,3)</f>
        <v>92500</v>
      </c>
      <c r="J7">
        <f>I7-H7</f>
        <v>26250</v>
      </c>
      <c r="K7">
        <f t="shared" si="0"/>
        <v>26875</v>
      </c>
      <c r="L7" s="10">
        <f t="shared" si="1"/>
        <v>131875</v>
      </c>
      <c r="M7">
        <f>MIN('35-40'!C42:C45)</f>
        <v>55000</v>
      </c>
      <c r="N7">
        <f>MAX('35-40'!C42:C45)</f>
        <v>130000</v>
      </c>
    </row>
    <row r="11" spans="3:14" x14ac:dyDescent="0.25">
      <c r="M11" s="8" t="s">
        <v>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7067-EF1D-40B1-B1EF-9FF653DB357D}">
  <dimension ref="A1:AA63"/>
  <sheetViews>
    <sheetView topLeftCell="C1" zoomScale="70" zoomScaleNormal="70" workbookViewId="0">
      <selection activeCell="T8" sqref="T8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9.5703125" customWidth="1"/>
    <col min="5" max="5" width="23.140625" customWidth="1"/>
    <col min="6" max="6" width="22.42578125" customWidth="1"/>
    <col min="7" max="7" width="21.85546875" customWidth="1"/>
    <col min="8" max="10" width="13.85546875" style="4" customWidth="1"/>
    <col min="11" max="11" width="15.140625" customWidth="1"/>
    <col min="12" max="12" width="10.42578125" bestFit="1" customWidth="1"/>
    <col min="15" max="15" width="10.7109375" customWidth="1"/>
  </cols>
  <sheetData>
    <row r="1" spans="1:16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99</v>
      </c>
      <c r="M1" s="1" t="s">
        <v>98</v>
      </c>
      <c r="N1" s="1" t="s">
        <v>100</v>
      </c>
      <c r="O1" s="1" t="s">
        <v>114</v>
      </c>
      <c r="P1" s="1" t="s">
        <v>115</v>
      </c>
    </row>
    <row r="2" spans="1:16" x14ac:dyDescent="0.25">
      <c r="A2" s="11" t="s">
        <v>64</v>
      </c>
      <c r="B2" s="11" t="s">
        <v>17</v>
      </c>
      <c r="C2" s="12">
        <v>50000</v>
      </c>
      <c r="D2" s="11" t="s">
        <v>13</v>
      </c>
      <c r="E2" s="11" t="s">
        <v>46</v>
      </c>
      <c r="F2" s="11">
        <v>12</v>
      </c>
      <c r="G2" s="11" t="s">
        <v>22</v>
      </c>
      <c r="H2" s="13">
        <v>888856143</v>
      </c>
      <c r="I2" s="14">
        <v>29946</v>
      </c>
      <c r="J2" s="14">
        <v>42824</v>
      </c>
      <c r="K2" s="15">
        <v>43833</v>
      </c>
      <c r="L2" s="11">
        <f>YEAR($I2)</f>
        <v>1981</v>
      </c>
      <c r="M2" s="11">
        <f>2022-$L2</f>
        <v>41</v>
      </c>
      <c r="N2" s="11">
        <f>MONTH($K2)</f>
        <v>1</v>
      </c>
      <c r="O2" s="11" t="str">
        <f>IF($C2&gt;$Y$20,"YES","NO")</f>
        <v>NO</v>
      </c>
      <c r="P2" s="11" t="str">
        <f>IF(C2&lt;X20,"YES","NO")</f>
        <v>NO</v>
      </c>
    </row>
    <row r="3" spans="1:16" x14ac:dyDescent="0.25">
      <c r="A3" t="s">
        <v>56</v>
      </c>
      <c r="B3" t="s">
        <v>12</v>
      </c>
      <c r="C3" s="2">
        <v>130000</v>
      </c>
      <c r="D3" t="s">
        <v>22</v>
      </c>
      <c r="E3" t="s">
        <v>46</v>
      </c>
      <c r="F3">
        <v>10</v>
      </c>
      <c r="G3" t="s">
        <v>22</v>
      </c>
      <c r="H3" s="4">
        <v>888856136</v>
      </c>
      <c r="I3" s="7">
        <v>31221</v>
      </c>
      <c r="J3" s="7">
        <v>42856</v>
      </c>
      <c r="K3" s="6">
        <v>43677</v>
      </c>
      <c r="L3">
        <f>YEAR($I3)</f>
        <v>1985</v>
      </c>
      <c r="M3">
        <f>2022-$L3</f>
        <v>37</v>
      </c>
      <c r="N3">
        <f>MONTH($K3)</f>
        <v>7</v>
      </c>
      <c r="O3" t="str">
        <f t="shared" ref="O3:O46" si="0">IF($C3&gt;$Y$20,"YES","NO")</f>
        <v>NO</v>
      </c>
      <c r="P3" t="str">
        <f t="shared" ref="P3:P46" si="1">IF(C3&lt;X21,"YES","NO")</f>
        <v>NO</v>
      </c>
    </row>
    <row r="4" spans="1:16" x14ac:dyDescent="0.25">
      <c r="A4" t="s">
        <v>36</v>
      </c>
      <c r="B4" t="s">
        <v>12</v>
      </c>
      <c r="C4" s="2">
        <v>80000</v>
      </c>
      <c r="D4" t="s">
        <v>13</v>
      </c>
      <c r="E4" t="s">
        <v>14</v>
      </c>
      <c r="F4">
        <v>5</v>
      </c>
      <c r="G4" t="s">
        <v>22</v>
      </c>
      <c r="H4" s="4" t="s">
        <v>37</v>
      </c>
      <c r="I4" s="7">
        <v>31514</v>
      </c>
      <c r="J4" s="7">
        <v>42483</v>
      </c>
      <c r="K4" s="6">
        <v>43756</v>
      </c>
      <c r="L4">
        <f>YEAR($I4)</f>
        <v>1986</v>
      </c>
      <c r="M4">
        <f>2022-$L4</f>
        <v>36</v>
      </c>
      <c r="N4">
        <f>MONTH($K4)</f>
        <v>10</v>
      </c>
      <c r="O4" t="str">
        <f t="shared" si="0"/>
        <v>NO</v>
      </c>
      <c r="P4" t="str">
        <f t="shared" si="1"/>
        <v>NO</v>
      </c>
    </row>
    <row r="5" spans="1:16" x14ac:dyDescent="0.25">
      <c r="A5" t="s">
        <v>74</v>
      </c>
      <c r="B5" t="s">
        <v>21</v>
      </c>
      <c r="C5" s="2">
        <v>55000</v>
      </c>
      <c r="D5" t="s">
        <v>13</v>
      </c>
      <c r="E5" t="s">
        <v>46</v>
      </c>
      <c r="F5">
        <v>4</v>
      </c>
      <c r="G5" t="s">
        <v>13</v>
      </c>
      <c r="H5" s="4" t="s">
        <v>75</v>
      </c>
      <c r="I5" s="7">
        <v>31531</v>
      </c>
      <c r="J5" s="7">
        <v>42803</v>
      </c>
      <c r="K5" s="6">
        <v>43522</v>
      </c>
      <c r="L5">
        <f>YEAR($I5)</f>
        <v>1986</v>
      </c>
      <c r="M5">
        <f>2022-$L5</f>
        <v>36</v>
      </c>
      <c r="N5">
        <f>MONTH($K5)</f>
        <v>2</v>
      </c>
      <c r="O5" t="str">
        <f t="shared" si="0"/>
        <v>NO</v>
      </c>
      <c r="P5" t="str">
        <f t="shared" si="1"/>
        <v>NO</v>
      </c>
    </row>
    <row r="6" spans="1:16" x14ac:dyDescent="0.25">
      <c r="A6" t="s">
        <v>50</v>
      </c>
      <c r="B6" t="s">
        <v>17</v>
      </c>
      <c r="C6" s="2">
        <v>70000</v>
      </c>
      <c r="D6" t="s">
        <v>13</v>
      </c>
      <c r="E6" t="s">
        <v>46</v>
      </c>
      <c r="F6">
        <v>5</v>
      </c>
      <c r="G6" t="s">
        <v>13</v>
      </c>
      <c r="H6" s="4">
        <v>888856130</v>
      </c>
      <c r="I6" s="7">
        <v>32112</v>
      </c>
      <c r="J6" s="7">
        <v>42472</v>
      </c>
      <c r="K6" s="6">
        <v>43282</v>
      </c>
      <c r="L6">
        <f>YEAR($I6)</f>
        <v>1987</v>
      </c>
      <c r="M6">
        <f>2022-$L6</f>
        <v>35</v>
      </c>
      <c r="N6">
        <f>MONTH($K6)</f>
        <v>7</v>
      </c>
      <c r="O6" t="str">
        <f t="shared" si="0"/>
        <v>NO</v>
      </c>
      <c r="P6" t="str">
        <f t="shared" si="1"/>
        <v>NO</v>
      </c>
    </row>
    <row r="7" spans="1:16" x14ac:dyDescent="0.25">
      <c r="A7" t="s">
        <v>89</v>
      </c>
      <c r="B7" t="s">
        <v>21</v>
      </c>
      <c r="C7" s="5">
        <v>50000</v>
      </c>
      <c r="D7" t="s">
        <v>18</v>
      </c>
      <c r="E7" t="s">
        <v>46</v>
      </c>
      <c r="F7">
        <v>3</v>
      </c>
      <c r="G7" t="s">
        <v>22</v>
      </c>
      <c r="H7" s="4" t="s">
        <v>90</v>
      </c>
      <c r="I7" s="7">
        <v>32366</v>
      </c>
      <c r="J7" s="7">
        <v>42482</v>
      </c>
      <c r="K7" s="6">
        <v>44263</v>
      </c>
      <c r="L7">
        <f>YEAR($I7)</f>
        <v>1988</v>
      </c>
      <c r="M7">
        <f>2022-$L7</f>
        <v>34</v>
      </c>
      <c r="N7">
        <f>MONTH($K7)</f>
        <v>3</v>
      </c>
      <c r="O7" t="str">
        <f t="shared" si="0"/>
        <v>NO</v>
      </c>
      <c r="P7" t="str">
        <f t="shared" si="1"/>
        <v>NO</v>
      </c>
    </row>
    <row r="8" spans="1:16" x14ac:dyDescent="0.25">
      <c r="A8" t="s">
        <v>91</v>
      </c>
      <c r="B8" t="s">
        <v>17</v>
      </c>
      <c r="C8" s="2">
        <v>80000</v>
      </c>
      <c r="D8" t="s">
        <v>81</v>
      </c>
      <c r="E8" t="s">
        <v>46</v>
      </c>
      <c r="F8">
        <v>4</v>
      </c>
      <c r="G8" t="s">
        <v>22</v>
      </c>
      <c r="H8" s="4" t="s">
        <v>92</v>
      </c>
      <c r="I8" s="7">
        <v>32203</v>
      </c>
      <c r="J8" s="7">
        <v>42830</v>
      </c>
      <c r="K8" s="6">
        <v>43820</v>
      </c>
      <c r="L8">
        <f>YEAR($I8)</f>
        <v>1988</v>
      </c>
      <c r="M8">
        <f>2022-$L8</f>
        <v>34</v>
      </c>
      <c r="N8">
        <f>MONTH($K8)</f>
        <v>12</v>
      </c>
      <c r="O8" t="str">
        <f t="shared" si="0"/>
        <v>NO</v>
      </c>
      <c r="P8" t="str">
        <f t="shared" si="1"/>
        <v>NO</v>
      </c>
    </row>
    <row r="9" spans="1:16" x14ac:dyDescent="0.25">
      <c r="A9" t="s">
        <v>16</v>
      </c>
      <c r="B9" t="s">
        <v>17</v>
      </c>
      <c r="C9" s="2">
        <v>40000</v>
      </c>
      <c r="D9" t="s">
        <v>18</v>
      </c>
      <c r="E9" t="s">
        <v>14</v>
      </c>
      <c r="F9">
        <v>5</v>
      </c>
      <c r="G9" t="s">
        <v>18</v>
      </c>
      <c r="H9" s="4" t="s">
        <v>19</v>
      </c>
      <c r="I9" s="7">
        <v>32556</v>
      </c>
      <c r="J9" s="7">
        <v>42833</v>
      </c>
      <c r="K9" s="6">
        <v>43749</v>
      </c>
      <c r="L9">
        <f>YEAR($I9)</f>
        <v>1989</v>
      </c>
      <c r="M9">
        <f>2022-$L9</f>
        <v>33</v>
      </c>
      <c r="N9">
        <f>MONTH($K9)</f>
        <v>10</v>
      </c>
      <c r="O9" t="str">
        <f t="shared" si="0"/>
        <v>NO</v>
      </c>
      <c r="P9" t="str">
        <f t="shared" si="1"/>
        <v>NO</v>
      </c>
    </row>
    <row r="10" spans="1:16" x14ac:dyDescent="0.25">
      <c r="A10" t="s">
        <v>26</v>
      </c>
      <c r="B10" t="s">
        <v>17</v>
      </c>
      <c r="C10" s="2">
        <v>90000</v>
      </c>
      <c r="D10" t="s">
        <v>13</v>
      </c>
      <c r="E10" t="s">
        <v>14</v>
      </c>
      <c r="F10">
        <v>5</v>
      </c>
      <c r="G10" t="s">
        <v>13</v>
      </c>
      <c r="H10" s="4" t="s">
        <v>27</v>
      </c>
      <c r="I10" s="7">
        <v>32752</v>
      </c>
      <c r="J10" s="7">
        <v>42809</v>
      </c>
      <c r="K10" s="6">
        <v>43644</v>
      </c>
      <c r="L10">
        <f>YEAR($I10)</f>
        <v>1989</v>
      </c>
      <c r="M10">
        <f>2022-$L10</f>
        <v>33</v>
      </c>
      <c r="N10">
        <f>MONTH($K10)</f>
        <v>6</v>
      </c>
      <c r="O10" t="str">
        <f t="shared" si="0"/>
        <v>NO</v>
      </c>
      <c r="P10" t="str">
        <f t="shared" si="1"/>
        <v>NO</v>
      </c>
    </row>
    <row r="11" spans="1:16" x14ac:dyDescent="0.25">
      <c r="A11" t="s">
        <v>40</v>
      </c>
      <c r="B11" t="s">
        <v>21</v>
      </c>
      <c r="C11" s="2">
        <v>150000</v>
      </c>
      <c r="D11" t="s">
        <v>13</v>
      </c>
      <c r="E11" t="s">
        <v>14</v>
      </c>
      <c r="F11">
        <v>5</v>
      </c>
      <c r="G11" t="s">
        <v>13</v>
      </c>
      <c r="H11" s="4" t="s">
        <v>41</v>
      </c>
      <c r="I11" s="7">
        <v>32675</v>
      </c>
      <c r="J11" s="7">
        <v>42854</v>
      </c>
      <c r="K11" s="6">
        <v>43643</v>
      </c>
      <c r="L11">
        <f>YEAR($I11)</f>
        <v>1989</v>
      </c>
      <c r="M11">
        <f>2022-$L11</f>
        <v>33</v>
      </c>
      <c r="N11">
        <f>MONTH($K11)</f>
        <v>6</v>
      </c>
      <c r="O11" t="str">
        <f t="shared" si="0"/>
        <v>YES</v>
      </c>
      <c r="P11" t="str">
        <f t="shared" si="1"/>
        <v>NO</v>
      </c>
    </row>
    <row r="12" spans="1:16" x14ac:dyDescent="0.25">
      <c r="A12" t="s">
        <v>49</v>
      </c>
      <c r="B12" t="s">
        <v>17</v>
      </c>
      <c r="C12" s="2">
        <v>80000</v>
      </c>
      <c r="D12" t="s">
        <v>13</v>
      </c>
      <c r="E12" t="s">
        <v>46</v>
      </c>
      <c r="F12">
        <v>5</v>
      </c>
      <c r="G12" t="s">
        <v>13</v>
      </c>
      <c r="H12" s="4">
        <v>888856129</v>
      </c>
      <c r="I12" s="7">
        <v>32863</v>
      </c>
      <c r="J12" s="7">
        <v>42446</v>
      </c>
      <c r="K12" s="6">
        <v>43248</v>
      </c>
      <c r="L12">
        <f>YEAR($I12)</f>
        <v>1989</v>
      </c>
      <c r="M12">
        <f>2022-$L12</f>
        <v>33</v>
      </c>
      <c r="N12">
        <f>MONTH($K12)</f>
        <v>5</v>
      </c>
      <c r="O12" t="str">
        <f t="shared" si="0"/>
        <v>NO</v>
      </c>
      <c r="P12" t="str">
        <f t="shared" si="1"/>
        <v>NO</v>
      </c>
    </row>
    <row r="13" spans="1:16" x14ac:dyDescent="0.25">
      <c r="A13" t="s">
        <v>11</v>
      </c>
      <c r="B13" t="s">
        <v>12</v>
      </c>
      <c r="C13" s="2">
        <v>230000</v>
      </c>
      <c r="D13" t="s">
        <v>13</v>
      </c>
      <c r="E13" t="s">
        <v>14</v>
      </c>
      <c r="F13">
        <v>5</v>
      </c>
      <c r="G13" t="s">
        <v>13</v>
      </c>
      <c r="H13" s="4" t="s">
        <v>15</v>
      </c>
      <c r="I13" s="7">
        <v>32929</v>
      </c>
      <c r="J13" s="7">
        <v>42463</v>
      </c>
      <c r="K13" s="6">
        <v>43459</v>
      </c>
      <c r="L13">
        <f>YEAR($I13)</f>
        <v>1990</v>
      </c>
      <c r="M13">
        <f>2022-$L13</f>
        <v>32</v>
      </c>
      <c r="N13">
        <f>MONTH($K13)</f>
        <v>12</v>
      </c>
      <c r="O13" t="str">
        <f t="shared" si="0"/>
        <v>YES</v>
      </c>
      <c r="P13" t="str">
        <f t="shared" si="1"/>
        <v>NO</v>
      </c>
    </row>
    <row r="14" spans="1:16" x14ac:dyDescent="0.25">
      <c r="A14" t="s">
        <v>24</v>
      </c>
      <c r="B14" t="s">
        <v>17</v>
      </c>
      <c r="C14" s="2">
        <v>45000</v>
      </c>
      <c r="D14" t="s">
        <v>13</v>
      </c>
      <c r="E14" t="s">
        <v>14</v>
      </c>
      <c r="F14">
        <v>5</v>
      </c>
      <c r="G14" t="s">
        <v>13</v>
      </c>
      <c r="H14" s="4" t="s">
        <v>25</v>
      </c>
      <c r="I14" s="7">
        <v>32940</v>
      </c>
      <c r="J14" s="7">
        <v>42443</v>
      </c>
      <c r="K14" s="6">
        <v>44271</v>
      </c>
      <c r="L14">
        <f>YEAR($I14)</f>
        <v>1990</v>
      </c>
      <c r="M14">
        <f>2022-$L14</f>
        <v>32</v>
      </c>
      <c r="N14">
        <f>MONTH($K14)</f>
        <v>3</v>
      </c>
      <c r="O14" t="str">
        <f t="shared" si="0"/>
        <v>NO</v>
      </c>
      <c r="P14" t="str">
        <f t="shared" si="1"/>
        <v>NO</v>
      </c>
    </row>
    <row r="15" spans="1:16" x14ac:dyDescent="0.25">
      <c r="A15" t="s">
        <v>45</v>
      </c>
      <c r="B15" t="s">
        <v>17</v>
      </c>
      <c r="C15" s="2">
        <v>55000</v>
      </c>
      <c r="D15" t="s">
        <v>18</v>
      </c>
      <c r="E15" t="s">
        <v>46</v>
      </c>
      <c r="F15">
        <v>5</v>
      </c>
      <c r="G15" t="s">
        <v>18</v>
      </c>
      <c r="H15" s="4">
        <v>888856126</v>
      </c>
      <c r="I15" s="7">
        <v>33211</v>
      </c>
      <c r="J15" s="7">
        <v>42470</v>
      </c>
      <c r="K15" s="6">
        <v>43455</v>
      </c>
      <c r="L15">
        <f>YEAR($I15)</f>
        <v>1990</v>
      </c>
      <c r="M15">
        <f>2022-$L15</f>
        <v>32</v>
      </c>
      <c r="N15">
        <f>MONTH($K15)</f>
        <v>12</v>
      </c>
      <c r="O15" t="str">
        <f t="shared" si="0"/>
        <v>NO</v>
      </c>
      <c r="P15" t="str">
        <f t="shared" si="1"/>
        <v>NO</v>
      </c>
    </row>
    <row r="16" spans="1:16" x14ac:dyDescent="0.25">
      <c r="A16" t="s">
        <v>20</v>
      </c>
      <c r="B16" t="s">
        <v>21</v>
      </c>
      <c r="C16" s="2">
        <v>80000</v>
      </c>
      <c r="D16" t="s">
        <v>22</v>
      </c>
      <c r="E16" t="s">
        <v>14</v>
      </c>
      <c r="F16">
        <v>3</v>
      </c>
      <c r="G16" t="s">
        <v>22</v>
      </c>
      <c r="H16" s="4" t="s">
        <v>23</v>
      </c>
      <c r="I16" s="7">
        <v>33440</v>
      </c>
      <c r="J16" s="7">
        <v>42811</v>
      </c>
      <c r="K16" s="6">
        <v>43484</v>
      </c>
      <c r="L16">
        <f>YEAR($I16)</f>
        <v>1991</v>
      </c>
      <c r="M16">
        <f>2022-$L16</f>
        <v>31</v>
      </c>
      <c r="N16">
        <f>MONTH($K16)</f>
        <v>1</v>
      </c>
      <c r="O16" t="str">
        <f t="shared" si="0"/>
        <v>NO</v>
      </c>
      <c r="P16" t="str">
        <f t="shared" si="1"/>
        <v>NO</v>
      </c>
    </row>
    <row r="17" spans="1:27" x14ac:dyDescent="0.25">
      <c r="A17" t="s">
        <v>32</v>
      </c>
      <c r="B17" t="s">
        <v>21</v>
      </c>
      <c r="C17" s="2">
        <v>89700</v>
      </c>
      <c r="D17" t="s">
        <v>13</v>
      </c>
      <c r="E17" t="s">
        <v>14</v>
      </c>
      <c r="F17">
        <v>3</v>
      </c>
      <c r="G17" t="s">
        <v>22</v>
      </c>
      <c r="H17" s="4" t="s">
        <v>33</v>
      </c>
      <c r="I17" s="7">
        <v>33443</v>
      </c>
      <c r="J17" s="7">
        <v>42806</v>
      </c>
      <c r="K17" s="6">
        <v>43829</v>
      </c>
      <c r="L17">
        <f>YEAR($I17)</f>
        <v>1991</v>
      </c>
      <c r="M17">
        <f>2022-$L17</f>
        <v>31</v>
      </c>
      <c r="N17">
        <f>MONTH($K17)</f>
        <v>12</v>
      </c>
      <c r="O17" t="str">
        <f t="shared" si="0"/>
        <v>NO</v>
      </c>
      <c r="P17" t="str">
        <f t="shared" si="1"/>
        <v>NO</v>
      </c>
    </row>
    <row r="18" spans="1:27" x14ac:dyDescent="0.25">
      <c r="A18" t="s">
        <v>38</v>
      </c>
      <c r="B18" t="s">
        <v>12</v>
      </c>
      <c r="C18" s="2">
        <v>150000</v>
      </c>
      <c r="D18" t="s">
        <v>13</v>
      </c>
      <c r="E18" t="s">
        <v>14</v>
      </c>
      <c r="F18">
        <v>5</v>
      </c>
      <c r="G18" t="s">
        <v>13</v>
      </c>
      <c r="H18" s="4" t="s">
        <v>39</v>
      </c>
      <c r="I18" s="7">
        <v>33420</v>
      </c>
      <c r="J18" s="7">
        <v>42801</v>
      </c>
      <c r="K18" s="6">
        <v>43699</v>
      </c>
      <c r="L18">
        <f>YEAR($I18)</f>
        <v>1991</v>
      </c>
      <c r="M18">
        <f>2022-$L18</f>
        <v>31</v>
      </c>
      <c r="N18">
        <f>MONTH($K18)</f>
        <v>8</v>
      </c>
      <c r="O18" t="str">
        <f t="shared" si="0"/>
        <v>YES</v>
      </c>
      <c r="P18" t="str">
        <f t="shared" si="1"/>
        <v>NO</v>
      </c>
    </row>
    <row r="19" spans="1:27" x14ac:dyDescent="0.25">
      <c r="A19" t="s">
        <v>42</v>
      </c>
      <c r="B19" t="s">
        <v>12</v>
      </c>
      <c r="C19" s="2">
        <v>89700</v>
      </c>
      <c r="D19" t="s">
        <v>22</v>
      </c>
      <c r="E19" t="s">
        <v>14</v>
      </c>
      <c r="F19">
        <v>5</v>
      </c>
      <c r="G19" t="s">
        <v>22</v>
      </c>
      <c r="H19" s="4" t="s">
        <v>43</v>
      </c>
      <c r="I19" s="7">
        <v>33484</v>
      </c>
      <c r="J19" s="7">
        <v>42487</v>
      </c>
      <c r="K19" s="6">
        <v>43357</v>
      </c>
      <c r="L19">
        <f>YEAR($I19)</f>
        <v>1991</v>
      </c>
      <c r="M19">
        <f>2022-$L19</f>
        <v>31</v>
      </c>
      <c r="N19">
        <f>MONTH($K19)</f>
        <v>9</v>
      </c>
      <c r="O19" t="str">
        <f t="shared" si="0"/>
        <v>NO</v>
      </c>
      <c r="P19" t="str">
        <f t="shared" si="1"/>
        <v>NO</v>
      </c>
      <c r="S19" t="s">
        <v>106</v>
      </c>
      <c r="T19" t="s">
        <v>107</v>
      </c>
      <c r="U19" t="s">
        <v>108</v>
      </c>
      <c r="V19" t="s">
        <v>109</v>
      </c>
      <c r="W19" t="s">
        <v>110</v>
      </c>
      <c r="X19" t="s">
        <v>111</v>
      </c>
      <c r="Y19" t="s">
        <v>112</v>
      </c>
      <c r="Z19" t="s">
        <v>113</v>
      </c>
      <c r="AA19" t="s">
        <v>94</v>
      </c>
    </row>
    <row r="20" spans="1:27" x14ac:dyDescent="0.25">
      <c r="A20" t="s">
        <v>44</v>
      </c>
      <c r="B20" t="s">
        <v>17</v>
      </c>
      <c r="C20" s="2">
        <v>85000</v>
      </c>
      <c r="D20" t="s">
        <v>18</v>
      </c>
      <c r="E20" t="s">
        <v>14</v>
      </c>
      <c r="F20">
        <v>5</v>
      </c>
      <c r="G20" t="s">
        <v>18</v>
      </c>
      <c r="H20" s="4">
        <v>88885623</v>
      </c>
      <c r="I20" s="7">
        <v>33348</v>
      </c>
      <c r="J20" s="7">
        <v>42806</v>
      </c>
      <c r="K20" s="6">
        <v>43775</v>
      </c>
      <c r="L20">
        <f>YEAR($I20)</f>
        <v>1991</v>
      </c>
      <c r="M20">
        <f>2022-$L20</f>
        <v>31</v>
      </c>
      <c r="N20">
        <f>MONTH($K20)</f>
        <v>11</v>
      </c>
      <c r="O20" t="str">
        <f t="shared" si="0"/>
        <v>NO</v>
      </c>
      <c r="P20" t="str">
        <f t="shared" si="1"/>
        <v>NO</v>
      </c>
      <c r="S20" s="9">
        <f>AVERAGE(C2:C46)</f>
        <v>79709.090909090912</v>
      </c>
      <c r="T20" s="9">
        <f>MEDIAN(C2:C46)</f>
        <v>80000</v>
      </c>
      <c r="U20">
        <f>QUARTILE(C2:C46,1)</f>
        <v>50000</v>
      </c>
      <c r="V20">
        <f>QUARTILE(C2:C46,3)</f>
        <v>89700</v>
      </c>
      <c r="W20">
        <f>V20-U20</f>
        <v>39700</v>
      </c>
      <c r="X20">
        <f>-(U20-1.5*W20)</f>
        <v>9550</v>
      </c>
      <c r="Y20">
        <f>V20+1.5*W20</f>
        <v>149250</v>
      </c>
    </row>
    <row r="21" spans="1:27" x14ac:dyDescent="0.25">
      <c r="A21" t="s">
        <v>47</v>
      </c>
      <c r="B21" t="s">
        <v>17</v>
      </c>
      <c r="C21" s="2">
        <v>45000</v>
      </c>
      <c r="D21" t="s">
        <v>18</v>
      </c>
      <c r="E21" t="s">
        <v>46</v>
      </c>
      <c r="F21">
        <v>5</v>
      </c>
      <c r="G21" t="s">
        <v>22</v>
      </c>
      <c r="H21" s="4">
        <v>888856127</v>
      </c>
      <c r="I21" s="7">
        <v>33365</v>
      </c>
      <c r="J21" s="7">
        <v>42442</v>
      </c>
      <c r="K21" s="6">
        <v>43448</v>
      </c>
      <c r="L21">
        <f>YEAR($I21)</f>
        <v>1991</v>
      </c>
      <c r="M21">
        <f>2022-$L21</f>
        <v>31</v>
      </c>
      <c r="N21">
        <f>MONTH($K21)</f>
        <v>12</v>
      </c>
      <c r="O21" t="str">
        <f t="shared" si="0"/>
        <v>NO</v>
      </c>
      <c r="P21" t="str">
        <f t="shared" si="1"/>
        <v>NO</v>
      </c>
      <c r="T21" s="10"/>
    </row>
    <row r="22" spans="1:27" x14ac:dyDescent="0.25">
      <c r="A22" t="s">
        <v>28</v>
      </c>
      <c r="B22" t="s">
        <v>21</v>
      </c>
      <c r="C22" s="2">
        <v>89700</v>
      </c>
      <c r="D22" t="s">
        <v>13</v>
      </c>
      <c r="E22" t="s">
        <v>14</v>
      </c>
      <c r="F22">
        <v>3</v>
      </c>
      <c r="G22" t="s">
        <v>13</v>
      </c>
      <c r="H22" s="4" t="s">
        <v>29</v>
      </c>
      <c r="I22" s="7">
        <v>33610</v>
      </c>
      <c r="J22" s="7">
        <v>42795</v>
      </c>
      <c r="K22" s="6">
        <v>43689</v>
      </c>
      <c r="L22">
        <f>YEAR($I22)</f>
        <v>1992</v>
      </c>
      <c r="M22">
        <f>2022-$L22</f>
        <v>30</v>
      </c>
      <c r="N22">
        <f>MONTH($K22)</f>
        <v>8</v>
      </c>
      <c r="O22" t="str">
        <f t="shared" si="0"/>
        <v>NO</v>
      </c>
      <c r="P22" t="str">
        <f t="shared" si="1"/>
        <v>NO</v>
      </c>
    </row>
    <row r="23" spans="1:27" x14ac:dyDescent="0.25">
      <c r="A23" t="s">
        <v>34</v>
      </c>
      <c r="B23" t="s">
        <v>12</v>
      </c>
      <c r="C23" s="2">
        <v>89700</v>
      </c>
      <c r="D23" t="s">
        <v>13</v>
      </c>
      <c r="E23" t="s">
        <v>14</v>
      </c>
      <c r="F23">
        <v>5</v>
      </c>
      <c r="G23" t="s">
        <v>22</v>
      </c>
      <c r="H23" s="4" t="s">
        <v>35</v>
      </c>
      <c r="I23" s="7">
        <v>34126</v>
      </c>
      <c r="J23" s="7">
        <v>42799</v>
      </c>
      <c r="K23" s="6">
        <v>43361</v>
      </c>
      <c r="L23">
        <f>YEAR($I23)</f>
        <v>1993</v>
      </c>
      <c r="M23">
        <f>2022-$L23</f>
        <v>29</v>
      </c>
      <c r="N23">
        <f>MONTH($K23)</f>
        <v>9</v>
      </c>
      <c r="O23" t="str">
        <f t="shared" si="0"/>
        <v>NO</v>
      </c>
      <c r="P23" t="str">
        <f t="shared" si="1"/>
        <v>NO</v>
      </c>
    </row>
    <row r="24" spans="1:27" x14ac:dyDescent="0.25">
      <c r="A24" t="s">
        <v>57</v>
      </c>
      <c r="B24" t="s">
        <v>12</v>
      </c>
      <c r="C24" s="2">
        <v>140000</v>
      </c>
      <c r="D24" t="s">
        <v>22</v>
      </c>
      <c r="E24" t="s">
        <v>46</v>
      </c>
      <c r="F24">
        <v>3</v>
      </c>
      <c r="G24" t="s">
        <v>22</v>
      </c>
      <c r="H24" s="4">
        <v>888856137</v>
      </c>
      <c r="I24" s="7">
        <v>33977</v>
      </c>
      <c r="J24" s="7">
        <v>42802</v>
      </c>
      <c r="K24" s="6">
        <v>43431</v>
      </c>
      <c r="L24">
        <f>YEAR($I24)</f>
        <v>1993</v>
      </c>
      <c r="M24">
        <f>2022-$L24</f>
        <v>29</v>
      </c>
      <c r="N24">
        <f>MONTH($K24)</f>
        <v>11</v>
      </c>
      <c r="O24" t="str">
        <f t="shared" si="0"/>
        <v>NO</v>
      </c>
      <c r="P24" t="str">
        <f t="shared" si="1"/>
        <v>NO</v>
      </c>
    </row>
    <row r="25" spans="1:27" x14ac:dyDescent="0.25">
      <c r="A25" t="s">
        <v>63</v>
      </c>
      <c r="B25" t="s">
        <v>21</v>
      </c>
      <c r="C25" s="2">
        <v>60000</v>
      </c>
      <c r="D25" t="s">
        <v>13</v>
      </c>
      <c r="E25" t="s">
        <v>46</v>
      </c>
      <c r="F25">
        <v>5</v>
      </c>
      <c r="G25" t="s">
        <v>22</v>
      </c>
      <c r="H25" s="4">
        <v>888856142</v>
      </c>
      <c r="I25" s="7">
        <v>34033</v>
      </c>
      <c r="J25" s="7">
        <v>42435</v>
      </c>
      <c r="K25" s="6">
        <v>43337</v>
      </c>
      <c r="L25">
        <f>YEAR($I25)</f>
        <v>1993</v>
      </c>
      <c r="M25">
        <f>2022-$L25</f>
        <v>29</v>
      </c>
      <c r="N25">
        <f>MONTH($K25)</f>
        <v>8</v>
      </c>
      <c r="O25" t="str">
        <f t="shared" si="0"/>
        <v>NO</v>
      </c>
      <c r="P25" t="str">
        <f t="shared" si="1"/>
        <v>NO</v>
      </c>
    </row>
    <row r="26" spans="1:27" x14ac:dyDescent="0.25">
      <c r="A26" t="s">
        <v>87</v>
      </c>
      <c r="B26" t="s">
        <v>12</v>
      </c>
      <c r="C26" s="5">
        <v>45000</v>
      </c>
      <c r="D26" t="s">
        <v>18</v>
      </c>
      <c r="E26" t="s">
        <v>46</v>
      </c>
      <c r="F26">
        <v>2</v>
      </c>
      <c r="G26" t="s">
        <v>13</v>
      </c>
      <c r="H26" s="4" t="s">
        <v>88</v>
      </c>
      <c r="I26" s="7">
        <v>34293</v>
      </c>
      <c r="J26" s="7">
        <v>42453</v>
      </c>
      <c r="K26" s="6">
        <v>43453</v>
      </c>
      <c r="L26">
        <f>YEAR($I26)</f>
        <v>1993</v>
      </c>
      <c r="M26">
        <f>2022-$L26</f>
        <v>29</v>
      </c>
      <c r="N26">
        <f>MONTH($K26)</f>
        <v>12</v>
      </c>
      <c r="O26" t="str">
        <f t="shared" si="0"/>
        <v>NO</v>
      </c>
      <c r="P26" t="str">
        <f t="shared" si="1"/>
        <v>NO</v>
      </c>
    </row>
    <row r="27" spans="1:27" x14ac:dyDescent="0.25">
      <c r="A27" t="s">
        <v>48</v>
      </c>
      <c r="B27" t="s">
        <v>17</v>
      </c>
      <c r="C27" s="5">
        <v>110000</v>
      </c>
      <c r="D27" t="s">
        <v>18</v>
      </c>
      <c r="E27" t="s">
        <v>46</v>
      </c>
      <c r="F27">
        <v>5</v>
      </c>
      <c r="G27" t="s">
        <v>18</v>
      </c>
      <c r="H27" s="4">
        <v>888856128</v>
      </c>
      <c r="I27" s="7">
        <v>34560</v>
      </c>
      <c r="J27" s="7">
        <v>42839</v>
      </c>
      <c r="K27" s="6">
        <v>43491</v>
      </c>
      <c r="L27">
        <f>YEAR($I27)</f>
        <v>1994</v>
      </c>
      <c r="M27">
        <f>2022-$L27</f>
        <v>28</v>
      </c>
      <c r="N27">
        <f>MONTH($K27)</f>
        <v>1</v>
      </c>
      <c r="O27" t="str">
        <f t="shared" si="0"/>
        <v>NO</v>
      </c>
      <c r="P27" t="str">
        <f t="shared" si="1"/>
        <v>NO</v>
      </c>
    </row>
    <row r="28" spans="1:27" x14ac:dyDescent="0.25">
      <c r="A28" t="s">
        <v>52</v>
      </c>
      <c r="B28" t="s">
        <v>21</v>
      </c>
      <c r="C28" s="2">
        <v>70000</v>
      </c>
      <c r="D28" t="s">
        <v>22</v>
      </c>
      <c r="E28" t="s">
        <v>46</v>
      </c>
      <c r="F28">
        <v>4</v>
      </c>
      <c r="G28" t="s">
        <v>22</v>
      </c>
      <c r="H28" s="4">
        <v>888856132</v>
      </c>
      <c r="I28" s="7">
        <v>34602</v>
      </c>
      <c r="J28" s="7">
        <v>42802</v>
      </c>
      <c r="K28" s="6">
        <v>43861</v>
      </c>
      <c r="L28">
        <f>YEAR($I28)</f>
        <v>1994</v>
      </c>
      <c r="M28">
        <f>2022-$L28</f>
        <v>28</v>
      </c>
      <c r="N28">
        <f>MONTH($K28)</f>
        <v>1</v>
      </c>
      <c r="O28" t="str">
        <f t="shared" si="0"/>
        <v>NO</v>
      </c>
      <c r="P28" t="str">
        <f t="shared" si="1"/>
        <v>NO</v>
      </c>
    </row>
    <row r="29" spans="1:27" x14ac:dyDescent="0.25">
      <c r="A29" t="s">
        <v>53</v>
      </c>
      <c r="B29" t="s">
        <v>21</v>
      </c>
      <c r="C29" s="2">
        <v>45000</v>
      </c>
      <c r="D29" t="s">
        <v>22</v>
      </c>
      <c r="E29" t="s">
        <v>46</v>
      </c>
      <c r="F29">
        <v>2</v>
      </c>
      <c r="G29" t="s">
        <v>22</v>
      </c>
      <c r="H29" s="4">
        <v>888856133</v>
      </c>
      <c r="I29" s="7">
        <v>34602</v>
      </c>
      <c r="J29" s="7">
        <v>42470</v>
      </c>
      <c r="K29" s="6">
        <v>43290</v>
      </c>
      <c r="L29">
        <f>YEAR($I29)</f>
        <v>1994</v>
      </c>
      <c r="M29">
        <f>2022-$L29</f>
        <v>28</v>
      </c>
      <c r="N29">
        <f>MONTH($K29)</f>
        <v>7</v>
      </c>
      <c r="O29" t="str">
        <f t="shared" si="0"/>
        <v>NO</v>
      </c>
      <c r="P29" t="str">
        <f t="shared" si="1"/>
        <v>NO</v>
      </c>
    </row>
    <row r="30" spans="1:27" x14ac:dyDescent="0.25">
      <c r="A30" t="s">
        <v>54</v>
      </c>
      <c r="B30" t="s">
        <v>21</v>
      </c>
      <c r="C30" s="2">
        <v>10000</v>
      </c>
      <c r="D30" t="s">
        <v>22</v>
      </c>
      <c r="E30" t="s">
        <v>46</v>
      </c>
      <c r="F30">
        <v>0</v>
      </c>
      <c r="G30" t="s">
        <v>22</v>
      </c>
      <c r="H30" s="4">
        <v>888856134</v>
      </c>
      <c r="I30" s="7">
        <v>34383</v>
      </c>
      <c r="J30" s="7">
        <v>42842</v>
      </c>
      <c r="K30" s="6">
        <v>43286</v>
      </c>
      <c r="L30">
        <f>YEAR($I30)</f>
        <v>1994</v>
      </c>
      <c r="M30">
        <f>2022-$L30</f>
        <v>28</v>
      </c>
      <c r="N30">
        <f>MONTH($K30)</f>
        <v>7</v>
      </c>
      <c r="O30" t="str">
        <f t="shared" si="0"/>
        <v>NO</v>
      </c>
      <c r="P30" t="str">
        <f t="shared" si="1"/>
        <v>NO</v>
      </c>
    </row>
    <row r="31" spans="1:27" x14ac:dyDescent="0.25">
      <c r="A31" t="s">
        <v>65</v>
      </c>
      <c r="B31" t="s">
        <v>17</v>
      </c>
      <c r="C31" s="2">
        <v>89000</v>
      </c>
      <c r="D31" t="s">
        <v>13</v>
      </c>
      <c r="E31" t="s">
        <v>66</v>
      </c>
      <c r="F31">
        <v>5</v>
      </c>
      <c r="G31" t="s">
        <v>22</v>
      </c>
      <c r="H31" s="4" t="s">
        <v>67</v>
      </c>
      <c r="I31" s="7">
        <v>34648</v>
      </c>
      <c r="J31" s="7">
        <v>42807</v>
      </c>
      <c r="K31" s="6">
        <v>43932</v>
      </c>
      <c r="L31">
        <f>YEAR($I31)</f>
        <v>1994</v>
      </c>
      <c r="M31">
        <f>2022-$L31</f>
        <v>28</v>
      </c>
      <c r="N31">
        <f>MONTH($K31)</f>
        <v>4</v>
      </c>
      <c r="O31" t="str">
        <f t="shared" si="0"/>
        <v>NO</v>
      </c>
      <c r="P31" t="str">
        <f t="shared" si="1"/>
        <v>NO</v>
      </c>
    </row>
    <row r="32" spans="1:27" x14ac:dyDescent="0.25">
      <c r="A32" t="s">
        <v>68</v>
      </c>
      <c r="B32" t="s">
        <v>17</v>
      </c>
      <c r="C32" s="2">
        <v>55000</v>
      </c>
      <c r="D32" t="s">
        <v>13</v>
      </c>
      <c r="E32" t="s">
        <v>66</v>
      </c>
      <c r="F32">
        <v>5</v>
      </c>
      <c r="G32" t="s">
        <v>22</v>
      </c>
      <c r="H32" s="4" t="s">
        <v>69</v>
      </c>
      <c r="I32" s="7">
        <v>34375</v>
      </c>
      <c r="J32" s="7">
        <v>42809</v>
      </c>
      <c r="K32" s="6">
        <v>43709</v>
      </c>
      <c r="L32">
        <f>YEAR($I32)</f>
        <v>1994</v>
      </c>
      <c r="M32">
        <f>2022-$L32</f>
        <v>28</v>
      </c>
      <c r="N32">
        <f>MONTH($K32)</f>
        <v>9</v>
      </c>
      <c r="O32" t="str">
        <f t="shared" si="0"/>
        <v>NO</v>
      </c>
      <c r="P32" t="str">
        <f t="shared" si="1"/>
        <v>NO</v>
      </c>
    </row>
    <row r="33" spans="1:16" x14ac:dyDescent="0.25">
      <c r="A33" t="s">
        <v>76</v>
      </c>
      <c r="B33" t="s">
        <v>21</v>
      </c>
      <c r="C33" s="2">
        <v>50000</v>
      </c>
      <c r="D33" t="s">
        <v>13</v>
      </c>
      <c r="E33" t="s">
        <v>46</v>
      </c>
      <c r="F33">
        <v>3</v>
      </c>
      <c r="G33" t="s">
        <v>13</v>
      </c>
      <c r="H33" s="4" t="s">
        <v>77</v>
      </c>
      <c r="I33" s="7">
        <v>34576</v>
      </c>
      <c r="J33" s="7">
        <v>42832</v>
      </c>
      <c r="K33" s="6">
        <v>43682</v>
      </c>
      <c r="L33">
        <f>YEAR($I33)</f>
        <v>1994</v>
      </c>
      <c r="M33">
        <f>2022-$L33</f>
        <v>28</v>
      </c>
      <c r="N33">
        <f>MONTH($K33)</f>
        <v>8</v>
      </c>
      <c r="O33" t="str">
        <f t="shared" si="0"/>
        <v>NO</v>
      </c>
      <c r="P33" t="str">
        <f t="shared" si="1"/>
        <v>NO</v>
      </c>
    </row>
    <row r="34" spans="1:16" x14ac:dyDescent="0.25">
      <c r="A34" t="s">
        <v>83</v>
      </c>
      <c r="B34" t="s">
        <v>12</v>
      </c>
      <c r="C34" s="2" t="s">
        <v>93</v>
      </c>
      <c r="D34" t="s">
        <v>81</v>
      </c>
      <c r="E34" t="s">
        <v>46</v>
      </c>
      <c r="F34">
        <v>4</v>
      </c>
      <c r="G34" t="s">
        <v>18</v>
      </c>
      <c r="H34" s="4" t="s">
        <v>84</v>
      </c>
      <c r="I34" s="7">
        <v>34530</v>
      </c>
      <c r="J34" s="7">
        <v>42433</v>
      </c>
      <c r="K34" s="6">
        <v>43397</v>
      </c>
      <c r="L34">
        <f>YEAR($I34)</f>
        <v>1994</v>
      </c>
      <c r="M34">
        <f>2022-$L34</f>
        <v>28</v>
      </c>
      <c r="N34">
        <f>MONTH($K34)</f>
        <v>10</v>
      </c>
      <c r="O34" t="str">
        <f t="shared" si="0"/>
        <v>YES</v>
      </c>
      <c r="P34" t="str">
        <f t="shared" si="1"/>
        <v>NO</v>
      </c>
    </row>
    <row r="35" spans="1:16" x14ac:dyDescent="0.25">
      <c r="A35" t="s">
        <v>30</v>
      </c>
      <c r="B35" t="s">
        <v>21</v>
      </c>
      <c r="C35" s="2">
        <v>89700</v>
      </c>
      <c r="D35" t="s">
        <v>13</v>
      </c>
      <c r="E35" t="s">
        <v>14</v>
      </c>
      <c r="F35">
        <v>4</v>
      </c>
      <c r="G35" t="s">
        <v>13</v>
      </c>
      <c r="H35" s="4" t="s">
        <v>31</v>
      </c>
      <c r="I35" s="7">
        <v>34856</v>
      </c>
      <c r="J35" s="7">
        <v>42434</v>
      </c>
      <c r="K35" s="6">
        <v>43291</v>
      </c>
      <c r="L35">
        <f>YEAR($I35)</f>
        <v>1995</v>
      </c>
      <c r="M35">
        <f>2022-$L35</f>
        <v>27</v>
      </c>
      <c r="N35">
        <f>MONTH($K35)</f>
        <v>7</v>
      </c>
      <c r="O35" t="str">
        <f t="shared" si="0"/>
        <v>NO</v>
      </c>
      <c r="P35" t="str">
        <f t="shared" si="1"/>
        <v>NO</v>
      </c>
    </row>
    <row r="36" spans="1:16" x14ac:dyDescent="0.25">
      <c r="A36" t="s">
        <v>51</v>
      </c>
      <c r="B36" t="s">
        <v>21</v>
      </c>
      <c r="C36" s="2">
        <v>65000</v>
      </c>
      <c r="D36" t="s">
        <v>22</v>
      </c>
      <c r="E36" t="s">
        <v>46</v>
      </c>
      <c r="F36">
        <v>4</v>
      </c>
      <c r="G36" t="s">
        <v>22</v>
      </c>
      <c r="H36" s="4">
        <v>888856131</v>
      </c>
      <c r="I36" s="7">
        <v>34921</v>
      </c>
      <c r="J36" s="7">
        <v>42814</v>
      </c>
      <c r="K36" s="6">
        <v>43516</v>
      </c>
      <c r="L36">
        <f>YEAR($I36)</f>
        <v>1995</v>
      </c>
      <c r="M36">
        <f>2022-$L36</f>
        <v>27</v>
      </c>
      <c r="N36">
        <f>MONTH($K36)</f>
        <v>2</v>
      </c>
      <c r="O36" t="str">
        <f t="shared" si="0"/>
        <v>NO</v>
      </c>
      <c r="P36" t="str">
        <f t="shared" si="1"/>
        <v>NO</v>
      </c>
    </row>
    <row r="37" spans="1:16" x14ac:dyDescent="0.25">
      <c r="A37" t="s">
        <v>55</v>
      </c>
      <c r="B37" t="s">
        <v>12</v>
      </c>
      <c r="C37" s="2">
        <v>130000</v>
      </c>
      <c r="D37" t="s">
        <v>22</v>
      </c>
      <c r="E37" t="s">
        <v>46</v>
      </c>
      <c r="F37">
        <v>2</v>
      </c>
      <c r="G37" t="s">
        <v>22</v>
      </c>
      <c r="H37" s="4">
        <v>888856135</v>
      </c>
      <c r="I37" s="7">
        <v>35030</v>
      </c>
      <c r="J37" s="7">
        <v>42433</v>
      </c>
      <c r="K37" s="6">
        <v>43105</v>
      </c>
      <c r="L37">
        <f>YEAR($I37)</f>
        <v>1995</v>
      </c>
      <c r="M37">
        <f>2022-$L37</f>
        <v>27</v>
      </c>
      <c r="N37">
        <f>MONTH($K37)</f>
        <v>1</v>
      </c>
      <c r="O37" t="str">
        <f t="shared" si="0"/>
        <v>NO</v>
      </c>
      <c r="P37" t="str">
        <f t="shared" si="1"/>
        <v>NO</v>
      </c>
    </row>
    <row r="38" spans="1:16" x14ac:dyDescent="0.25">
      <c r="A38" t="s">
        <v>80</v>
      </c>
      <c r="B38" t="s">
        <v>12</v>
      </c>
      <c r="C38" s="2">
        <v>80000</v>
      </c>
      <c r="D38" t="s">
        <v>81</v>
      </c>
      <c r="E38" t="s">
        <v>46</v>
      </c>
      <c r="F38">
        <v>3</v>
      </c>
      <c r="G38" t="s">
        <v>18</v>
      </c>
      <c r="H38" s="4" t="s">
        <v>82</v>
      </c>
      <c r="I38" s="7">
        <v>34989</v>
      </c>
      <c r="J38" s="7">
        <v>42819</v>
      </c>
      <c r="K38" s="6">
        <v>44242</v>
      </c>
      <c r="L38">
        <f>YEAR($I38)</f>
        <v>1995</v>
      </c>
      <c r="M38">
        <f>2022-$L38</f>
        <v>27</v>
      </c>
      <c r="N38">
        <f>MONTH($K38)</f>
        <v>2</v>
      </c>
      <c r="O38" t="str">
        <f t="shared" si="0"/>
        <v>NO</v>
      </c>
      <c r="P38" t="str">
        <f t="shared" si="1"/>
        <v>NO</v>
      </c>
    </row>
    <row r="39" spans="1:16" x14ac:dyDescent="0.25">
      <c r="A39" t="s">
        <v>85</v>
      </c>
      <c r="B39" t="s">
        <v>12</v>
      </c>
      <c r="C39" s="2">
        <v>40000</v>
      </c>
      <c r="D39" t="s">
        <v>81</v>
      </c>
      <c r="E39" t="s">
        <v>46</v>
      </c>
      <c r="F39">
        <v>6</v>
      </c>
      <c r="G39" t="s">
        <v>13</v>
      </c>
      <c r="H39" s="4" t="s">
        <v>86</v>
      </c>
      <c r="I39" s="7">
        <v>34740</v>
      </c>
      <c r="J39" s="7">
        <v>42436</v>
      </c>
      <c r="K39" s="6">
        <v>44270</v>
      </c>
      <c r="L39">
        <f>YEAR($I39)</f>
        <v>1995</v>
      </c>
      <c r="M39">
        <f>2022-$L39</f>
        <v>27</v>
      </c>
      <c r="N39">
        <f>MONTH($K39)</f>
        <v>3</v>
      </c>
      <c r="O39" t="str">
        <f t="shared" si="0"/>
        <v>NO</v>
      </c>
      <c r="P39" t="str">
        <f t="shared" si="1"/>
        <v>NO</v>
      </c>
    </row>
    <row r="40" spans="1:16" x14ac:dyDescent="0.25">
      <c r="A40" t="s">
        <v>58</v>
      </c>
      <c r="B40" t="s">
        <v>12</v>
      </c>
      <c r="C40" s="2">
        <v>45000</v>
      </c>
      <c r="D40" t="s">
        <v>18</v>
      </c>
      <c r="E40" t="s">
        <v>46</v>
      </c>
      <c r="F40">
        <v>5</v>
      </c>
      <c r="G40" t="s">
        <v>18</v>
      </c>
      <c r="H40" s="4">
        <v>888856138</v>
      </c>
      <c r="I40" s="7">
        <v>35134</v>
      </c>
      <c r="J40" s="7">
        <v>42464</v>
      </c>
      <c r="K40" s="6">
        <v>43116</v>
      </c>
      <c r="L40">
        <f>YEAR($I40)</f>
        <v>1996</v>
      </c>
      <c r="M40">
        <f>2022-$L40</f>
        <v>26</v>
      </c>
      <c r="N40">
        <f>MONTH($K40)</f>
        <v>1</v>
      </c>
      <c r="O40" t="str">
        <f t="shared" si="0"/>
        <v>NO</v>
      </c>
      <c r="P40" t="str">
        <f t="shared" si="1"/>
        <v>NO</v>
      </c>
    </row>
    <row r="41" spans="1:16" x14ac:dyDescent="0.25">
      <c r="A41" t="s">
        <v>59</v>
      </c>
      <c r="B41" t="s">
        <v>12</v>
      </c>
      <c r="C41" s="2">
        <v>89700</v>
      </c>
      <c r="D41" t="s">
        <v>18</v>
      </c>
      <c r="E41" t="s">
        <v>46</v>
      </c>
      <c r="F41">
        <v>5</v>
      </c>
      <c r="G41" t="s">
        <v>18</v>
      </c>
      <c r="H41" s="4">
        <v>888856139</v>
      </c>
      <c r="I41" s="7">
        <v>35202</v>
      </c>
      <c r="J41" s="7">
        <v>42453</v>
      </c>
      <c r="K41" s="6">
        <v>43214</v>
      </c>
      <c r="L41">
        <f>YEAR($I41)</f>
        <v>1996</v>
      </c>
      <c r="M41">
        <f>2022-$L41</f>
        <v>26</v>
      </c>
      <c r="N41">
        <f>MONTH($K41)</f>
        <v>4</v>
      </c>
      <c r="O41" t="str">
        <f t="shared" si="0"/>
        <v>NO</v>
      </c>
      <c r="P41" t="str">
        <f t="shared" si="1"/>
        <v>NO</v>
      </c>
    </row>
    <row r="42" spans="1:16" x14ac:dyDescent="0.25">
      <c r="A42" t="s">
        <v>60</v>
      </c>
      <c r="B42" t="s">
        <v>12</v>
      </c>
      <c r="C42" s="2">
        <v>150000</v>
      </c>
      <c r="D42" t="s">
        <v>18</v>
      </c>
      <c r="E42" t="s">
        <v>61</v>
      </c>
      <c r="F42">
        <v>5</v>
      </c>
      <c r="G42" t="s">
        <v>18</v>
      </c>
      <c r="H42" s="4">
        <v>888856140</v>
      </c>
      <c r="I42" s="7">
        <v>35167</v>
      </c>
      <c r="J42" s="7">
        <v>42460</v>
      </c>
      <c r="K42" s="6">
        <v>43219</v>
      </c>
      <c r="L42">
        <f>YEAR($I42)</f>
        <v>1996</v>
      </c>
      <c r="M42">
        <f>2022-$L42</f>
        <v>26</v>
      </c>
      <c r="N42">
        <f>MONTH($K42)</f>
        <v>4</v>
      </c>
      <c r="O42" t="str">
        <f t="shared" si="0"/>
        <v>YES</v>
      </c>
      <c r="P42" t="str">
        <f t="shared" si="1"/>
        <v>NO</v>
      </c>
    </row>
    <row r="43" spans="1:16" x14ac:dyDescent="0.25">
      <c r="A43" t="s">
        <v>62</v>
      </c>
      <c r="B43" t="s">
        <v>17</v>
      </c>
      <c r="C43" s="2">
        <v>85000</v>
      </c>
      <c r="D43" t="s">
        <v>18</v>
      </c>
      <c r="E43" t="s">
        <v>61</v>
      </c>
      <c r="F43">
        <v>0</v>
      </c>
      <c r="G43" t="s">
        <v>18</v>
      </c>
      <c r="H43" s="4">
        <v>888856141</v>
      </c>
      <c r="I43" s="7">
        <v>35397</v>
      </c>
      <c r="J43" s="7">
        <v>42436</v>
      </c>
      <c r="K43" s="6">
        <v>43370</v>
      </c>
      <c r="L43">
        <f>YEAR($I43)</f>
        <v>1996</v>
      </c>
      <c r="M43">
        <f>2022-$L43</f>
        <v>26</v>
      </c>
      <c r="N43">
        <f>MONTH($K43)</f>
        <v>9</v>
      </c>
      <c r="O43" t="str">
        <f t="shared" si="0"/>
        <v>NO</v>
      </c>
      <c r="P43" t="str">
        <f t="shared" si="1"/>
        <v>NO</v>
      </c>
    </row>
    <row r="44" spans="1:16" x14ac:dyDescent="0.25">
      <c r="A44" t="s">
        <v>70</v>
      </c>
      <c r="B44" t="s">
        <v>21</v>
      </c>
      <c r="C44" s="2">
        <v>45000</v>
      </c>
      <c r="D44" t="s">
        <v>13</v>
      </c>
      <c r="E44" t="s">
        <v>46</v>
      </c>
      <c r="F44">
        <v>2</v>
      </c>
      <c r="G44" t="s">
        <v>22</v>
      </c>
      <c r="H44" s="4" t="s">
        <v>71</v>
      </c>
      <c r="I44" s="7">
        <v>35340</v>
      </c>
      <c r="J44" s="7">
        <v>42842</v>
      </c>
      <c r="K44" s="6">
        <v>43756</v>
      </c>
      <c r="L44">
        <f>YEAR($I44)</f>
        <v>1996</v>
      </c>
      <c r="M44">
        <f>2022-$L44</f>
        <v>26</v>
      </c>
      <c r="N44">
        <f>MONTH($K44)</f>
        <v>10</v>
      </c>
      <c r="O44" t="str">
        <f t="shared" si="0"/>
        <v>NO</v>
      </c>
      <c r="P44" t="str">
        <f t="shared" si="1"/>
        <v>NO</v>
      </c>
    </row>
    <row r="45" spans="1:16" x14ac:dyDescent="0.25">
      <c r="A45" t="s">
        <v>72</v>
      </c>
      <c r="B45" t="s">
        <v>21</v>
      </c>
      <c r="C45" s="2">
        <v>40000</v>
      </c>
      <c r="D45" t="s">
        <v>13</v>
      </c>
      <c r="E45" t="s">
        <v>46</v>
      </c>
      <c r="F45">
        <v>2</v>
      </c>
      <c r="G45" t="s">
        <v>13</v>
      </c>
      <c r="H45" s="4" t="s">
        <v>73</v>
      </c>
      <c r="I45" s="7">
        <v>35278</v>
      </c>
      <c r="J45" s="7">
        <v>42848</v>
      </c>
      <c r="K45" s="6">
        <v>43589</v>
      </c>
      <c r="L45">
        <f>YEAR($I45)</f>
        <v>1996</v>
      </c>
      <c r="M45">
        <f>2022-$L45</f>
        <v>26</v>
      </c>
      <c r="N45">
        <f>MONTH($K45)</f>
        <v>5</v>
      </c>
      <c r="O45" t="str">
        <f t="shared" si="0"/>
        <v>NO</v>
      </c>
      <c r="P45" t="str">
        <f t="shared" si="1"/>
        <v>NO</v>
      </c>
    </row>
    <row r="46" spans="1:16" x14ac:dyDescent="0.25">
      <c r="A46" t="s">
        <v>78</v>
      </c>
      <c r="B46" t="s">
        <v>21</v>
      </c>
      <c r="C46" s="2">
        <v>50000</v>
      </c>
      <c r="D46" t="s">
        <v>13</v>
      </c>
      <c r="E46" t="s">
        <v>46</v>
      </c>
      <c r="F46">
        <v>2</v>
      </c>
      <c r="G46" t="s">
        <v>13</v>
      </c>
      <c r="H46" s="4" t="s">
        <v>79</v>
      </c>
      <c r="I46" s="7">
        <v>35113</v>
      </c>
      <c r="J46" s="7">
        <v>42472</v>
      </c>
      <c r="K46" s="6">
        <v>43426</v>
      </c>
      <c r="L46">
        <f>YEAR($I46)</f>
        <v>1996</v>
      </c>
      <c r="M46">
        <f>2022-$L46</f>
        <v>26</v>
      </c>
      <c r="N46">
        <f>MONTH($K46)</f>
        <v>11</v>
      </c>
      <c r="O46" t="str">
        <f t="shared" si="0"/>
        <v>NO</v>
      </c>
      <c r="P46" t="str">
        <f t="shared" si="1"/>
        <v>NO</v>
      </c>
    </row>
    <row r="47" spans="1:16" x14ac:dyDescent="0.25">
      <c r="C47" s="5"/>
    </row>
    <row r="49" spans="3:6" x14ac:dyDescent="0.25">
      <c r="D49" s="2"/>
    </row>
    <row r="50" spans="3:6" x14ac:dyDescent="0.25">
      <c r="C50" s="5"/>
      <c r="D50" s="2"/>
      <c r="F50" s="2"/>
    </row>
    <row r="51" spans="3:6" x14ac:dyDescent="0.25">
      <c r="C51" s="5"/>
      <c r="D51" s="2"/>
      <c r="F51" s="2"/>
    </row>
    <row r="52" spans="3:6" x14ac:dyDescent="0.25">
      <c r="D52" s="2"/>
      <c r="F52" s="2"/>
    </row>
    <row r="53" spans="3:6" x14ac:dyDescent="0.25">
      <c r="D53" s="2"/>
      <c r="F53" s="2"/>
    </row>
    <row r="54" spans="3:6" x14ac:dyDescent="0.25">
      <c r="D54" s="2"/>
      <c r="F54" s="2"/>
    </row>
    <row r="55" spans="3:6" x14ac:dyDescent="0.25">
      <c r="D55" s="2"/>
      <c r="F55" s="2"/>
    </row>
    <row r="56" spans="3:6" x14ac:dyDescent="0.25">
      <c r="D56" s="5"/>
      <c r="F56" s="2"/>
    </row>
    <row r="57" spans="3:6" x14ac:dyDescent="0.25">
      <c r="D57" s="2"/>
      <c r="F57" s="2"/>
    </row>
    <row r="58" spans="3:6" x14ac:dyDescent="0.25">
      <c r="D58" s="2"/>
      <c r="F58" s="2"/>
    </row>
    <row r="59" spans="3:6" x14ac:dyDescent="0.25">
      <c r="D59" s="2"/>
      <c r="F59" s="2"/>
    </row>
    <row r="60" spans="3:6" x14ac:dyDescent="0.25">
      <c r="D60" s="2"/>
      <c r="F60" s="2"/>
    </row>
    <row r="61" spans="3:6" x14ac:dyDescent="0.25">
      <c r="D61" s="2"/>
      <c r="F61" s="2"/>
    </row>
    <row r="62" spans="3:6" x14ac:dyDescent="0.25">
      <c r="D62" s="2"/>
      <c r="F62" s="2"/>
    </row>
    <row r="63" spans="3:6" x14ac:dyDescent="0.25">
      <c r="C63" s="5"/>
      <c r="F63" s="2"/>
    </row>
  </sheetData>
  <autoFilter ref="A1:N46" xr:uid="{7DC5AA6A-BE10-4858-A41D-FF40089933F0}">
    <sortState xmlns:xlrd2="http://schemas.microsoft.com/office/spreadsheetml/2017/richdata2" ref="A2:N46">
      <sortCondition descending="1" ref="M1:M46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517E-DE7F-4911-A739-1EE48562AAB8}">
  <dimension ref="A1:V63"/>
  <sheetViews>
    <sheetView topLeftCell="D1" zoomScale="70" zoomScaleNormal="70" workbookViewId="0">
      <selection activeCell="V8" sqref="V8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9.5703125" customWidth="1"/>
    <col min="5" max="5" width="23.140625" customWidth="1"/>
    <col min="6" max="6" width="22.42578125" customWidth="1"/>
    <col min="7" max="7" width="21.85546875" customWidth="1"/>
    <col min="8" max="10" width="13.85546875" style="4" customWidth="1"/>
    <col min="11" max="11" width="15.140625" customWidth="1"/>
    <col min="12" max="12" width="10.42578125" bestFit="1" customWidth="1"/>
    <col min="15" max="15" width="10.7109375" customWidth="1"/>
  </cols>
  <sheetData>
    <row r="1" spans="1:22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99</v>
      </c>
      <c r="M1" s="1" t="s">
        <v>98</v>
      </c>
      <c r="N1" s="1" t="s">
        <v>100</v>
      </c>
    </row>
    <row r="2" spans="1:22" x14ac:dyDescent="0.25">
      <c r="A2" t="s">
        <v>58</v>
      </c>
      <c r="B2" t="s">
        <v>12</v>
      </c>
      <c r="C2" s="2">
        <v>45000</v>
      </c>
      <c r="D2" t="s">
        <v>18</v>
      </c>
      <c r="E2" t="s">
        <v>46</v>
      </c>
      <c r="F2">
        <v>5</v>
      </c>
      <c r="G2" t="s">
        <v>18</v>
      </c>
      <c r="H2" s="4">
        <v>888856138</v>
      </c>
      <c r="I2" s="7">
        <v>35134</v>
      </c>
      <c r="J2" s="7">
        <v>42464</v>
      </c>
      <c r="K2" s="6">
        <v>43116</v>
      </c>
      <c r="L2">
        <f>YEAR($I2)</f>
        <v>1996</v>
      </c>
      <c r="M2">
        <f>2022-$L2</f>
        <v>26</v>
      </c>
      <c r="N2">
        <f>MONTH($K2)</f>
        <v>1</v>
      </c>
    </row>
    <row r="3" spans="1:22" x14ac:dyDescent="0.25">
      <c r="A3" t="s">
        <v>59</v>
      </c>
      <c r="B3" t="s">
        <v>12</v>
      </c>
      <c r="C3" s="2">
        <v>89700</v>
      </c>
      <c r="D3" t="s">
        <v>18</v>
      </c>
      <c r="E3" t="s">
        <v>46</v>
      </c>
      <c r="F3">
        <v>5</v>
      </c>
      <c r="G3" t="s">
        <v>18</v>
      </c>
      <c r="H3" s="4">
        <v>888856139</v>
      </c>
      <c r="I3" s="7">
        <v>35202</v>
      </c>
      <c r="J3" s="7">
        <v>42453</v>
      </c>
      <c r="K3" s="6">
        <v>43214</v>
      </c>
      <c r="L3">
        <f>YEAR($I3)</f>
        <v>1996</v>
      </c>
      <c r="M3">
        <f>2022-$L3</f>
        <v>26</v>
      </c>
      <c r="N3">
        <f>MONTH($K3)</f>
        <v>4</v>
      </c>
    </row>
    <row r="4" spans="1:22" x14ac:dyDescent="0.25">
      <c r="A4" t="s">
        <v>60</v>
      </c>
      <c r="B4" t="s">
        <v>12</v>
      </c>
      <c r="C4" s="2">
        <v>150000</v>
      </c>
      <c r="D4" t="s">
        <v>18</v>
      </c>
      <c r="E4" t="s">
        <v>61</v>
      </c>
      <c r="F4">
        <v>5</v>
      </c>
      <c r="G4" t="s">
        <v>18</v>
      </c>
      <c r="H4" s="4">
        <v>888856140</v>
      </c>
      <c r="I4" s="7">
        <v>35167</v>
      </c>
      <c r="J4" s="7">
        <v>42460</v>
      </c>
      <c r="K4" s="6">
        <v>43219</v>
      </c>
      <c r="L4">
        <f>YEAR($I4)</f>
        <v>1996</v>
      </c>
      <c r="M4">
        <f>2022-$L4</f>
        <v>26</v>
      </c>
      <c r="N4">
        <f>MONTH($K4)</f>
        <v>4</v>
      </c>
    </row>
    <row r="5" spans="1:22" x14ac:dyDescent="0.25">
      <c r="A5" t="s">
        <v>62</v>
      </c>
      <c r="B5" t="s">
        <v>17</v>
      </c>
      <c r="C5" s="2">
        <v>85000</v>
      </c>
      <c r="D5" t="s">
        <v>18</v>
      </c>
      <c r="E5" t="s">
        <v>61</v>
      </c>
      <c r="F5">
        <v>0</v>
      </c>
      <c r="G5" t="s">
        <v>18</v>
      </c>
      <c r="H5" s="4">
        <v>888856141</v>
      </c>
      <c r="I5" s="7">
        <v>35397</v>
      </c>
      <c r="J5" s="7">
        <v>42436</v>
      </c>
      <c r="K5" s="6">
        <v>43370</v>
      </c>
      <c r="L5">
        <f>YEAR($I5)</f>
        <v>1996</v>
      </c>
      <c r="M5">
        <f>2022-$L5</f>
        <v>26</v>
      </c>
      <c r="N5">
        <f>MONTH($K5)</f>
        <v>9</v>
      </c>
    </row>
    <row r="6" spans="1:22" x14ac:dyDescent="0.25">
      <c r="A6" t="s">
        <v>70</v>
      </c>
      <c r="B6" t="s">
        <v>21</v>
      </c>
      <c r="C6" s="2">
        <v>45000</v>
      </c>
      <c r="D6" t="s">
        <v>13</v>
      </c>
      <c r="E6" t="s">
        <v>46</v>
      </c>
      <c r="F6">
        <v>2</v>
      </c>
      <c r="G6" t="s">
        <v>22</v>
      </c>
      <c r="H6" s="4" t="s">
        <v>71</v>
      </c>
      <c r="I6" s="7">
        <v>35340</v>
      </c>
      <c r="J6" s="7">
        <v>42842</v>
      </c>
      <c r="K6" s="6">
        <v>43756</v>
      </c>
      <c r="L6">
        <f>YEAR($I6)</f>
        <v>1996</v>
      </c>
      <c r="M6">
        <f>2022-$L6</f>
        <v>26</v>
      </c>
      <c r="N6">
        <f>MONTH($K6)</f>
        <v>10</v>
      </c>
    </row>
    <row r="7" spans="1:22" x14ac:dyDescent="0.25">
      <c r="A7" t="s">
        <v>72</v>
      </c>
      <c r="B7" t="s">
        <v>21</v>
      </c>
      <c r="C7" s="2">
        <v>40000</v>
      </c>
      <c r="D7" t="s">
        <v>13</v>
      </c>
      <c r="E7" t="s">
        <v>46</v>
      </c>
      <c r="F7">
        <v>2</v>
      </c>
      <c r="G7" t="s">
        <v>13</v>
      </c>
      <c r="H7" s="4" t="s">
        <v>73</v>
      </c>
      <c r="I7" s="7">
        <v>35278</v>
      </c>
      <c r="J7" s="7">
        <v>42848</v>
      </c>
      <c r="K7" s="6">
        <v>43589</v>
      </c>
      <c r="L7">
        <f>YEAR($I7)</f>
        <v>1996</v>
      </c>
      <c r="M7">
        <f>2022-$L7</f>
        <v>26</v>
      </c>
      <c r="N7">
        <f>MONTH($K7)</f>
        <v>5</v>
      </c>
      <c r="P7" s="8" t="s">
        <v>116</v>
      </c>
      <c r="V7">
        <f>MODE(N2:N46)</f>
        <v>1</v>
      </c>
    </row>
    <row r="8" spans="1:22" x14ac:dyDescent="0.25">
      <c r="A8" t="s">
        <v>78</v>
      </c>
      <c r="B8" t="s">
        <v>21</v>
      </c>
      <c r="C8" s="2">
        <v>50000</v>
      </c>
      <c r="D8" t="s">
        <v>13</v>
      </c>
      <c r="E8" t="s">
        <v>46</v>
      </c>
      <c r="F8">
        <v>2</v>
      </c>
      <c r="G8" t="s">
        <v>13</v>
      </c>
      <c r="H8" s="4" t="s">
        <v>79</v>
      </c>
      <c r="I8" s="7">
        <v>35113</v>
      </c>
      <c r="J8" s="7">
        <v>42472</v>
      </c>
      <c r="K8" s="6">
        <v>43426</v>
      </c>
      <c r="L8">
        <f>YEAR($I8)</f>
        <v>1996</v>
      </c>
      <c r="M8">
        <f>2022-$L8</f>
        <v>26</v>
      </c>
      <c r="N8">
        <f>MONTH($K8)</f>
        <v>11</v>
      </c>
      <c r="R8" s="8" t="s">
        <v>117</v>
      </c>
    </row>
    <row r="9" spans="1:22" x14ac:dyDescent="0.25">
      <c r="A9" t="s">
        <v>30</v>
      </c>
      <c r="B9" t="s">
        <v>21</v>
      </c>
      <c r="C9" s="2">
        <v>89700</v>
      </c>
      <c r="D9" t="s">
        <v>13</v>
      </c>
      <c r="E9" t="s">
        <v>14</v>
      </c>
      <c r="F9">
        <v>4</v>
      </c>
      <c r="G9" t="s">
        <v>13</v>
      </c>
      <c r="H9" s="4" t="s">
        <v>31</v>
      </c>
      <c r="I9" s="7">
        <v>34856</v>
      </c>
      <c r="J9" s="7">
        <v>42434</v>
      </c>
      <c r="K9" s="6">
        <v>43291</v>
      </c>
      <c r="L9">
        <f>YEAR($I9)</f>
        <v>1995</v>
      </c>
      <c r="M9">
        <f>2022-$L9</f>
        <v>27</v>
      </c>
      <c r="N9">
        <f>MONTH($K9)</f>
        <v>7</v>
      </c>
    </row>
    <row r="10" spans="1:22" x14ac:dyDescent="0.25">
      <c r="A10" t="s">
        <v>51</v>
      </c>
      <c r="B10" t="s">
        <v>21</v>
      </c>
      <c r="C10" s="2">
        <v>65000</v>
      </c>
      <c r="D10" t="s">
        <v>22</v>
      </c>
      <c r="E10" t="s">
        <v>46</v>
      </c>
      <c r="F10">
        <v>4</v>
      </c>
      <c r="G10" t="s">
        <v>22</v>
      </c>
      <c r="H10" s="4">
        <v>888856131</v>
      </c>
      <c r="I10" s="7">
        <v>34921</v>
      </c>
      <c r="J10" s="7">
        <v>42814</v>
      </c>
      <c r="K10" s="6">
        <v>43516</v>
      </c>
      <c r="L10">
        <f>YEAR($I10)</f>
        <v>1995</v>
      </c>
      <c r="M10">
        <f>2022-$L10</f>
        <v>27</v>
      </c>
      <c r="N10">
        <f>MONTH($K10)</f>
        <v>2</v>
      </c>
    </row>
    <row r="11" spans="1:22" x14ac:dyDescent="0.25">
      <c r="A11" t="s">
        <v>55</v>
      </c>
      <c r="B11" t="s">
        <v>12</v>
      </c>
      <c r="C11" s="2">
        <v>130000</v>
      </c>
      <c r="D11" t="s">
        <v>22</v>
      </c>
      <c r="E11" t="s">
        <v>46</v>
      </c>
      <c r="F11">
        <v>2</v>
      </c>
      <c r="G11" t="s">
        <v>22</v>
      </c>
      <c r="H11" s="4">
        <v>888856135</v>
      </c>
      <c r="I11" s="7">
        <v>35030</v>
      </c>
      <c r="J11" s="7">
        <v>42433</v>
      </c>
      <c r="K11" s="6">
        <v>43105</v>
      </c>
      <c r="L11">
        <f>YEAR($I11)</f>
        <v>1995</v>
      </c>
      <c r="M11">
        <f>2022-$L11</f>
        <v>27</v>
      </c>
      <c r="N11">
        <f>MONTH($K11)</f>
        <v>1</v>
      </c>
    </row>
    <row r="12" spans="1:22" x14ac:dyDescent="0.25">
      <c r="A12" t="s">
        <v>80</v>
      </c>
      <c r="B12" t="s">
        <v>12</v>
      </c>
      <c r="C12" s="2">
        <v>80000</v>
      </c>
      <c r="D12" t="s">
        <v>81</v>
      </c>
      <c r="E12" t="s">
        <v>46</v>
      </c>
      <c r="F12">
        <v>3</v>
      </c>
      <c r="G12" t="s">
        <v>18</v>
      </c>
      <c r="H12" s="4" t="s">
        <v>82</v>
      </c>
      <c r="I12" s="7">
        <v>34989</v>
      </c>
      <c r="J12" s="7">
        <v>42819</v>
      </c>
      <c r="K12" s="6">
        <v>44242</v>
      </c>
      <c r="L12">
        <f>YEAR($I12)</f>
        <v>1995</v>
      </c>
      <c r="M12">
        <f>2022-$L12</f>
        <v>27</v>
      </c>
      <c r="N12">
        <f>MONTH($K12)</f>
        <v>2</v>
      </c>
    </row>
    <row r="13" spans="1:22" x14ac:dyDescent="0.25">
      <c r="A13" t="s">
        <v>85</v>
      </c>
      <c r="B13" t="s">
        <v>12</v>
      </c>
      <c r="C13" s="2">
        <v>40000</v>
      </c>
      <c r="D13" t="s">
        <v>81</v>
      </c>
      <c r="E13" t="s">
        <v>46</v>
      </c>
      <c r="F13">
        <v>6</v>
      </c>
      <c r="G13" t="s">
        <v>13</v>
      </c>
      <c r="H13" s="4" t="s">
        <v>86</v>
      </c>
      <c r="I13" s="7">
        <v>34740</v>
      </c>
      <c r="J13" s="7">
        <v>42436</v>
      </c>
      <c r="K13" s="6">
        <v>44270</v>
      </c>
      <c r="L13">
        <f>YEAR($I13)</f>
        <v>1995</v>
      </c>
      <c r="M13">
        <f>2022-$L13</f>
        <v>27</v>
      </c>
      <c r="N13">
        <f>MONTH($K13)</f>
        <v>3</v>
      </c>
    </row>
    <row r="14" spans="1:22" x14ac:dyDescent="0.25">
      <c r="A14" t="s">
        <v>48</v>
      </c>
      <c r="B14" t="s">
        <v>17</v>
      </c>
      <c r="C14" s="5">
        <v>110000</v>
      </c>
      <c r="D14" t="s">
        <v>18</v>
      </c>
      <c r="E14" t="s">
        <v>46</v>
      </c>
      <c r="F14">
        <v>5</v>
      </c>
      <c r="G14" t="s">
        <v>18</v>
      </c>
      <c r="H14" s="4">
        <v>888856128</v>
      </c>
      <c r="I14" s="7">
        <v>34560</v>
      </c>
      <c r="J14" s="7">
        <v>42839</v>
      </c>
      <c r="K14" s="6">
        <v>43491</v>
      </c>
      <c r="L14">
        <f>YEAR($I14)</f>
        <v>1994</v>
      </c>
      <c r="M14">
        <f>2022-$L14</f>
        <v>28</v>
      </c>
      <c r="N14">
        <f>MONTH($K14)</f>
        <v>1</v>
      </c>
    </row>
    <row r="15" spans="1:22" x14ac:dyDescent="0.25">
      <c r="A15" t="s">
        <v>52</v>
      </c>
      <c r="B15" t="s">
        <v>21</v>
      </c>
      <c r="C15" s="2">
        <v>70000</v>
      </c>
      <c r="D15" t="s">
        <v>22</v>
      </c>
      <c r="E15" t="s">
        <v>46</v>
      </c>
      <c r="F15">
        <v>4</v>
      </c>
      <c r="G15" t="s">
        <v>22</v>
      </c>
      <c r="H15" s="4">
        <v>888856132</v>
      </c>
      <c r="I15" s="7">
        <v>34602</v>
      </c>
      <c r="J15" s="7">
        <v>42802</v>
      </c>
      <c r="K15" s="6">
        <v>43861</v>
      </c>
      <c r="L15">
        <f>YEAR($I15)</f>
        <v>1994</v>
      </c>
      <c r="M15">
        <f>2022-$L15</f>
        <v>28</v>
      </c>
      <c r="N15">
        <f>MONTH($K15)</f>
        <v>1</v>
      </c>
    </row>
    <row r="16" spans="1:22" x14ac:dyDescent="0.25">
      <c r="A16" t="s">
        <v>53</v>
      </c>
      <c r="B16" t="s">
        <v>21</v>
      </c>
      <c r="C16" s="2">
        <v>45000</v>
      </c>
      <c r="D16" t="s">
        <v>22</v>
      </c>
      <c r="E16" t="s">
        <v>46</v>
      </c>
      <c r="F16">
        <v>2</v>
      </c>
      <c r="G16" t="s">
        <v>22</v>
      </c>
      <c r="H16" s="4">
        <v>888856133</v>
      </c>
      <c r="I16" s="7">
        <v>34602</v>
      </c>
      <c r="J16" s="7">
        <v>42470</v>
      </c>
      <c r="K16" s="6">
        <v>43290</v>
      </c>
      <c r="L16">
        <f>YEAR($I16)</f>
        <v>1994</v>
      </c>
      <c r="M16">
        <f>2022-$L16</f>
        <v>28</v>
      </c>
      <c r="N16">
        <f>MONTH($K16)</f>
        <v>7</v>
      </c>
    </row>
    <row r="17" spans="1:14" x14ac:dyDescent="0.25">
      <c r="A17" t="s">
        <v>54</v>
      </c>
      <c r="B17" t="s">
        <v>21</v>
      </c>
      <c r="C17" s="2">
        <v>10000</v>
      </c>
      <c r="D17" t="s">
        <v>22</v>
      </c>
      <c r="E17" t="s">
        <v>46</v>
      </c>
      <c r="F17">
        <v>0</v>
      </c>
      <c r="G17" t="s">
        <v>22</v>
      </c>
      <c r="H17" s="4">
        <v>888856134</v>
      </c>
      <c r="I17" s="7">
        <v>34383</v>
      </c>
      <c r="J17" s="7">
        <v>42842</v>
      </c>
      <c r="K17" s="6">
        <v>43286</v>
      </c>
      <c r="L17">
        <f>YEAR($I17)</f>
        <v>1994</v>
      </c>
      <c r="M17">
        <f>2022-$L17</f>
        <v>28</v>
      </c>
      <c r="N17">
        <f>MONTH($K17)</f>
        <v>7</v>
      </c>
    </row>
    <row r="18" spans="1:14" x14ac:dyDescent="0.25">
      <c r="A18" t="s">
        <v>65</v>
      </c>
      <c r="B18" t="s">
        <v>17</v>
      </c>
      <c r="C18" s="2">
        <v>89000</v>
      </c>
      <c r="D18" t="s">
        <v>13</v>
      </c>
      <c r="E18" t="s">
        <v>66</v>
      </c>
      <c r="F18">
        <v>5</v>
      </c>
      <c r="G18" t="s">
        <v>22</v>
      </c>
      <c r="H18" s="4" t="s">
        <v>67</v>
      </c>
      <c r="I18" s="7">
        <v>34648</v>
      </c>
      <c r="J18" s="7">
        <v>42807</v>
      </c>
      <c r="K18" s="6">
        <v>43932</v>
      </c>
      <c r="L18">
        <f>YEAR($I18)</f>
        <v>1994</v>
      </c>
      <c r="M18">
        <f>2022-$L18</f>
        <v>28</v>
      </c>
      <c r="N18">
        <f>MONTH($K18)</f>
        <v>4</v>
      </c>
    </row>
    <row r="19" spans="1:14" x14ac:dyDescent="0.25">
      <c r="A19" t="s">
        <v>68</v>
      </c>
      <c r="B19" t="s">
        <v>17</v>
      </c>
      <c r="C19" s="2">
        <v>55000</v>
      </c>
      <c r="D19" t="s">
        <v>13</v>
      </c>
      <c r="E19" t="s">
        <v>66</v>
      </c>
      <c r="F19">
        <v>5</v>
      </c>
      <c r="G19" t="s">
        <v>22</v>
      </c>
      <c r="H19" s="4" t="s">
        <v>69</v>
      </c>
      <c r="I19" s="7">
        <v>34375</v>
      </c>
      <c r="J19" s="7">
        <v>42809</v>
      </c>
      <c r="K19" s="6">
        <v>43709</v>
      </c>
      <c r="L19">
        <f>YEAR($I19)</f>
        <v>1994</v>
      </c>
      <c r="M19">
        <f>2022-$L19</f>
        <v>28</v>
      </c>
      <c r="N19">
        <f>MONTH($K19)</f>
        <v>9</v>
      </c>
    </row>
    <row r="20" spans="1:14" x14ac:dyDescent="0.25">
      <c r="A20" t="s">
        <v>76</v>
      </c>
      <c r="B20" t="s">
        <v>21</v>
      </c>
      <c r="C20" s="2">
        <v>50000</v>
      </c>
      <c r="D20" t="s">
        <v>13</v>
      </c>
      <c r="E20" t="s">
        <v>46</v>
      </c>
      <c r="F20">
        <v>3</v>
      </c>
      <c r="G20" t="s">
        <v>13</v>
      </c>
      <c r="H20" s="4" t="s">
        <v>77</v>
      </c>
      <c r="I20" s="7">
        <v>34576</v>
      </c>
      <c r="J20" s="7">
        <v>42832</v>
      </c>
      <c r="K20" s="6">
        <v>43682</v>
      </c>
      <c r="L20">
        <f>YEAR($I20)</f>
        <v>1994</v>
      </c>
      <c r="M20">
        <f>2022-$L20</f>
        <v>28</v>
      </c>
      <c r="N20">
        <f>MONTH($K20)</f>
        <v>8</v>
      </c>
    </row>
    <row r="21" spans="1:14" x14ac:dyDescent="0.25">
      <c r="A21" t="s">
        <v>83</v>
      </c>
      <c r="B21" t="s">
        <v>12</v>
      </c>
      <c r="C21" s="2" t="s">
        <v>93</v>
      </c>
      <c r="D21" t="s">
        <v>81</v>
      </c>
      <c r="E21" t="s">
        <v>46</v>
      </c>
      <c r="F21">
        <v>4</v>
      </c>
      <c r="G21" t="s">
        <v>18</v>
      </c>
      <c r="H21" s="4" t="s">
        <v>84</v>
      </c>
      <c r="I21" s="7">
        <v>34530</v>
      </c>
      <c r="J21" s="7">
        <v>42433</v>
      </c>
      <c r="K21" s="6">
        <v>43397</v>
      </c>
      <c r="L21">
        <f>YEAR($I21)</f>
        <v>1994</v>
      </c>
      <c r="M21">
        <f>2022-$L21</f>
        <v>28</v>
      </c>
      <c r="N21">
        <f>MONTH($K21)</f>
        <v>10</v>
      </c>
    </row>
    <row r="22" spans="1:14" x14ac:dyDescent="0.25">
      <c r="A22" t="s">
        <v>34</v>
      </c>
      <c r="B22" t="s">
        <v>12</v>
      </c>
      <c r="C22" s="2">
        <v>89700</v>
      </c>
      <c r="D22" t="s">
        <v>13</v>
      </c>
      <c r="E22" t="s">
        <v>14</v>
      </c>
      <c r="F22">
        <v>5</v>
      </c>
      <c r="G22" t="s">
        <v>22</v>
      </c>
      <c r="H22" s="4" t="s">
        <v>35</v>
      </c>
      <c r="I22" s="7">
        <v>34126</v>
      </c>
      <c r="J22" s="7">
        <v>42799</v>
      </c>
      <c r="K22" s="6">
        <v>43361</v>
      </c>
      <c r="L22">
        <f>YEAR($I22)</f>
        <v>1993</v>
      </c>
      <c r="M22">
        <f>2022-$L22</f>
        <v>29</v>
      </c>
      <c r="N22">
        <f>MONTH($K22)</f>
        <v>9</v>
      </c>
    </row>
    <row r="23" spans="1:14" x14ac:dyDescent="0.25">
      <c r="A23" t="s">
        <v>57</v>
      </c>
      <c r="B23" t="s">
        <v>12</v>
      </c>
      <c r="C23" s="2">
        <v>140000</v>
      </c>
      <c r="D23" t="s">
        <v>22</v>
      </c>
      <c r="E23" t="s">
        <v>46</v>
      </c>
      <c r="F23">
        <v>3</v>
      </c>
      <c r="G23" t="s">
        <v>22</v>
      </c>
      <c r="H23" s="4">
        <v>888856137</v>
      </c>
      <c r="I23" s="7">
        <v>33977</v>
      </c>
      <c r="J23" s="7">
        <v>42802</v>
      </c>
      <c r="K23" s="6">
        <v>43431</v>
      </c>
      <c r="L23">
        <f>YEAR($I23)</f>
        <v>1993</v>
      </c>
      <c r="M23">
        <f>2022-$L23</f>
        <v>29</v>
      </c>
      <c r="N23">
        <f>MONTH($K23)</f>
        <v>11</v>
      </c>
    </row>
    <row r="24" spans="1:14" x14ac:dyDescent="0.25">
      <c r="A24" t="s">
        <v>63</v>
      </c>
      <c r="B24" t="s">
        <v>21</v>
      </c>
      <c r="C24" s="2">
        <v>60000</v>
      </c>
      <c r="D24" t="s">
        <v>13</v>
      </c>
      <c r="E24" t="s">
        <v>46</v>
      </c>
      <c r="F24">
        <v>5</v>
      </c>
      <c r="G24" t="s">
        <v>22</v>
      </c>
      <c r="H24" s="4">
        <v>888856142</v>
      </c>
      <c r="I24" s="7">
        <v>34033</v>
      </c>
      <c r="J24" s="7">
        <v>42435</v>
      </c>
      <c r="K24" s="6">
        <v>43337</v>
      </c>
      <c r="L24">
        <f>YEAR($I24)</f>
        <v>1993</v>
      </c>
      <c r="M24">
        <f>2022-$L24</f>
        <v>29</v>
      </c>
      <c r="N24">
        <f>MONTH($K24)</f>
        <v>8</v>
      </c>
    </row>
    <row r="25" spans="1:14" x14ac:dyDescent="0.25">
      <c r="A25" t="s">
        <v>87</v>
      </c>
      <c r="B25" t="s">
        <v>12</v>
      </c>
      <c r="C25" s="5">
        <v>45000</v>
      </c>
      <c r="D25" t="s">
        <v>18</v>
      </c>
      <c r="E25" t="s">
        <v>46</v>
      </c>
      <c r="F25">
        <v>2</v>
      </c>
      <c r="G25" t="s">
        <v>13</v>
      </c>
      <c r="H25" s="4" t="s">
        <v>88</v>
      </c>
      <c r="I25" s="7">
        <v>34293</v>
      </c>
      <c r="J25" s="7">
        <v>42453</v>
      </c>
      <c r="K25" s="6">
        <v>43453</v>
      </c>
      <c r="L25">
        <f>YEAR($I25)</f>
        <v>1993</v>
      </c>
      <c r="M25">
        <f>2022-$L25</f>
        <v>29</v>
      </c>
      <c r="N25">
        <f>MONTH($K25)</f>
        <v>12</v>
      </c>
    </row>
    <row r="26" spans="1:14" x14ac:dyDescent="0.25">
      <c r="A26" t="s">
        <v>28</v>
      </c>
      <c r="B26" t="s">
        <v>21</v>
      </c>
      <c r="C26" s="2">
        <v>89700</v>
      </c>
      <c r="D26" t="s">
        <v>13</v>
      </c>
      <c r="E26" t="s">
        <v>14</v>
      </c>
      <c r="F26">
        <v>3</v>
      </c>
      <c r="G26" t="s">
        <v>13</v>
      </c>
      <c r="H26" s="4" t="s">
        <v>29</v>
      </c>
      <c r="I26" s="7">
        <v>33610</v>
      </c>
      <c r="J26" s="7">
        <v>42795</v>
      </c>
      <c r="K26" s="6">
        <v>43689</v>
      </c>
      <c r="L26">
        <f>YEAR($I26)</f>
        <v>1992</v>
      </c>
      <c r="M26">
        <f>2022-$L26</f>
        <v>30</v>
      </c>
      <c r="N26">
        <f>MONTH($K26)</f>
        <v>8</v>
      </c>
    </row>
    <row r="27" spans="1:14" x14ac:dyDescent="0.25">
      <c r="A27" t="s">
        <v>20</v>
      </c>
      <c r="B27" t="s">
        <v>21</v>
      </c>
      <c r="C27" s="2">
        <v>80000</v>
      </c>
      <c r="D27" t="s">
        <v>22</v>
      </c>
      <c r="E27" t="s">
        <v>14</v>
      </c>
      <c r="F27">
        <v>3</v>
      </c>
      <c r="G27" t="s">
        <v>22</v>
      </c>
      <c r="H27" s="4" t="s">
        <v>23</v>
      </c>
      <c r="I27" s="7">
        <v>33440</v>
      </c>
      <c r="J27" s="7">
        <v>42811</v>
      </c>
      <c r="K27" s="6">
        <v>43484</v>
      </c>
      <c r="L27">
        <f>YEAR($I27)</f>
        <v>1991</v>
      </c>
      <c r="M27">
        <f>2022-$L27</f>
        <v>31</v>
      </c>
      <c r="N27">
        <f>MONTH($K27)</f>
        <v>1</v>
      </c>
    </row>
    <row r="28" spans="1:14" x14ac:dyDescent="0.25">
      <c r="A28" t="s">
        <v>32</v>
      </c>
      <c r="B28" t="s">
        <v>21</v>
      </c>
      <c r="C28" s="2">
        <v>89700</v>
      </c>
      <c r="D28" t="s">
        <v>13</v>
      </c>
      <c r="E28" t="s">
        <v>14</v>
      </c>
      <c r="F28">
        <v>3</v>
      </c>
      <c r="G28" t="s">
        <v>22</v>
      </c>
      <c r="H28" s="4" t="s">
        <v>33</v>
      </c>
      <c r="I28" s="7">
        <v>33443</v>
      </c>
      <c r="J28" s="7">
        <v>42806</v>
      </c>
      <c r="K28" s="6">
        <v>43829</v>
      </c>
      <c r="L28">
        <f>YEAR($I28)</f>
        <v>1991</v>
      </c>
      <c r="M28">
        <f>2022-$L28</f>
        <v>31</v>
      </c>
      <c r="N28">
        <f>MONTH($K28)</f>
        <v>12</v>
      </c>
    </row>
    <row r="29" spans="1:14" x14ac:dyDescent="0.25">
      <c r="A29" t="s">
        <v>38</v>
      </c>
      <c r="B29" t="s">
        <v>12</v>
      </c>
      <c r="C29" s="2">
        <v>150000</v>
      </c>
      <c r="D29" t="s">
        <v>13</v>
      </c>
      <c r="E29" t="s">
        <v>14</v>
      </c>
      <c r="F29">
        <v>5</v>
      </c>
      <c r="G29" t="s">
        <v>13</v>
      </c>
      <c r="H29" s="4" t="s">
        <v>39</v>
      </c>
      <c r="I29" s="7">
        <v>33420</v>
      </c>
      <c r="J29" s="7">
        <v>42801</v>
      </c>
      <c r="K29" s="6">
        <v>43699</v>
      </c>
      <c r="L29">
        <f>YEAR($I29)</f>
        <v>1991</v>
      </c>
      <c r="M29">
        <f>2022-$L29</f>
        <v>31</v>
      </c>
      <c r="N29">
        <f>MONTH($K29)</f>
        <v>8</v>
      </c>
    </row>
    <row r="30" spans="1:14" x14ac:dyDescent="0.25">
      <c r="A30" t="s">
        <v>42</v>
      </c>
      <c r="B30" t="s">
        <v>12</v>
      </c>
      <c r="C30" s="2">
        <v>89700</v>
      </c>
      <c r="D30" t="s">
        <v>22</v>
      </c>
      <c r="E30" t="s">
        <v>14</v>
      </c>
      <c r="F30">
        <v>5</v>
      </c>
      <c r="G30" t="s">
        <v>22</v>
      </c>
      <c r="H30" s="4" t="s">
        <v>43</v>
      </c>
      <c r="I30" s="7">
        <v>33484</v>
      </c>
      <c r="J30" s="7">
        <v>42487</v>
      </c>
      <c r="K30" s="6">
        <v>43357</v>
      </c>
      <c r="L30">
        <f>YEAR($I30)</f>
        <v>1991</v>
      </c>
      <c r="M30">
        <f>2022-$L30</f>
        <v>31</v>
      </c>
      <c r="N30">
        <f>MONTH($K30)</f>
        <v>9</v>
      </c>
    </row>
    <row r="31" spans="1:14" x14ac:dyDescent="0.25">
      <c r="A31" t="s">
        <v>44</v>
      </c>
      <c r="B31" t="s">
        <v>17</v>
      </c>
      <c r="C31" s="2">
        <v>85000</v>
      </c>
      <c r="D31" t="s">
        <v>18</v>
      </c>
      <c r="E31" t="s">
        <v>14</v>
      </c>
      <c r="F31">
        <v>5</v>
      </c>
      <c r="G31" t="s">
        <v>18</v>
      </c>
      <c r="H31" s="4">
        <v>88885623</v>
      </c>
      <c r="I31" s="7">
        <v>33348</v>
      </c>
      <c r="J31" s="7">
        <v>42806</v>
      </c>
      <c r="K31" s="6">
        <v>43775</v>
      </c>
      <c r="L31">
        <f>YEAR($I31)</f>
        <v>1991</v>
      </c>
      <c r="M31">
        <f>2022-$L31</f>
        <v>31</v>
      </c>
      <c r="N31">
        <f>MONTH($K31)</f>
        <v>11</v>
      </c>
    </row>
    <row r="32" spans="1:14" x14ac:dyDescent="0.25">
      <c r="A32" t="s">
        <v>47</v>
      </c>
      <c r="B32" t="s">
        <v>17</v>
      </c>
      <c r="C32" s="2">
        <v>45000</v>
      </c>
      <c r="D32" t="s">
        <v>18</v>
      </c>
      <c r="E32" t="s">
        <v>46</v>
      </c>
      <c r="F32">
        <v>5</v>
      </c>
      <c r="G32" t="s">
        <v>22</v>
      </c>
      <c r="H32" s="4">
        <v>888856127</v>
      </c>
      <c r="I32" s="7">
        <v>33365</v>
      </c>
      <c r="J32" s="7">
        <v>42442</v>
      </c>
      <c r="K32" s="6">
        <v>43448</v>
      </c>
      <c r="L32">
        <f>YEAR($I32)</f>
        <v>1991</v>
      </c>
      <c r="M32">
        <f>2022-$L32</f>
        <v>31</v>
      </c>
      <c r="N32">
        <f>MONTH($K32)</f>
        <v>12</v>
      </c>
    </row>
    <row r="33" spans="1:14" x14ac:dyDescent="0.25">
      <c r="A33" t="s">
        <v>11</v>
      </c>
      <c r="B33" t="s">
        <v>12</v>
      </c>
      <c r="C33" s="2">
        <v>230000</v>
      </c>
      <c r="D33" t="s">
        <v>13</v>
      </c>
      <c r="E33" t="s">
        <v>14</v>
      </c>
      <c r="F33">
        <v>5</v>
      </c>
      <c r="G33" t="s">
        <v>13</v>
      </c>
      <c r="H33" s="4" t="s">
        <v>15</v>
      </c>
      <c r="I33" s="7">
        <v>32929</v>
      </c>
      <c r="J33" s="7">
        <v>42463</v>
      </c>
      <c r="K33" s="6">
        <v>43459</v>
      </c>
      <c r="L33">
        <f>YEAR($I33)</f>
        <v>1990</v>
      </c>
      <c r="M33">
        <f>2022-$L33</f>
        <v>32</v>
      </c>
      <c r="N33">
        <f>MONTH($K33)</f>
        <v>12</v>
      </c>
    </row>
    <row r="34" spans="1:14" x14ac:dyDescent="0.25">
      <c r="A34" t="s">
        <v>24</v>
      </c>
      <c r="B34" t="s">
        <v>17</v>
      </c>
      <c r="C34" s="2">
        <v>45000</v>
      </c>
      <c r="D34" t="s">
        <v>13</v>
      </c>
      <c r="E34" t="s">
        <v>14</v>
      </c>
      <c r="F34">
        <v>5</v>
      </c>
      <c r="G34" t="s">
        <v>13</v>
      </c>
      <c r="H34" s="4" t="s">
        <v>25</v>
      </c>
      <c r="I34" s="7">
        <v>32940</v>
      </c>
      <c r="J34" s="7">
        <v>42443</v>
      </c>
      <c r="K34" s="6">
        <v>44271</v>
      </c>
      <c r="L34">
        <f>YEAR($I34)</f>
        <v>1990</v>
      </c>
      <c r="M34">
        <f>2022-$L34</f>
        <v>32</v>
      </c>
      <c r="N34">
        <f>MONTH($K34)</f>
        <v>3</v>
      </c>
    </row>
    <row r="35" spans="1:14" x14ac:dyDescent="0.25">
      <c r="A35" t="s">
        <v>45</v>
      </c>
      <c r="B35" t="s">
        <v>17</v>
      </c>
      <c r="C35" s="2">
        <v>55000</v>
      </c>
      <c r="D35" t="s">
        <v>18</v>
      </c>
      <c r="E35" t="s">
        <v>46</v>
      </c>
      <c r="F35">
        <v>5</v>
      </c>
      <c r="G35" t="s">
        <v>18</v>
      </c>
      <c r="H35" s="4">
        <v>888856126</v>
      </c>
      <c r="I35" s="7">
        <v>33211</v>
      </c>
      <c r="J35" s="7">
        <v>42470</v>
      </c>
      <c r="K35" s="6">
        <v>43455</v>
      </c>
      <c r="L35">
        <f>YEAR($I35)</f>
        <v>1990</v>
      </c>
      <c r="M35">
        <f>2022-$L35</f>
        <v>32</v>
      </c>
      <c r="N35">
        <f>MONTH($K35)</f>
        <v>12</v>
      </c>
    </row>
    <row r="36" spans="1:14" x14ac:dyDescent="0.25">
      <c r="A36" t="s">
        <v>16</v>
      </c>
      <c r="B36" t="s">
        <v>17</v>
      </c>
      <c r="C36" s="2">
        <v>40000</v>
      </c>
      <c r="D36" t="s">
        <v>18</v>
      </c>
      <c r="E36" t="s">
        <v>14</v>
      </c>
      <c r="F36">
        <v>5</v>
      </c>
      <c r="G36" t="s">
        <v>18</v>
      </c>
      <c r="H36" s="4" t="s">
        <v>19</v>
      </c>
      <c r="I36" s="7">
        <v>32556</v>
      </c>
      <c r="J36" s="7">
        <v>42833</v>
      </c>
      <c r="K36" s="6">
        <v>43749</v>
      </c>
      <c r="L36">
        <f>YEAR($I36)</f>
        <v>1989</v>
      </c>
      <c r="M36">
        <f>2022-$L36</f>
        <v>33</v>
      </c>
      <c r="N36">
        <f>MONTH($K36)</f>
        <v>10</v>
      </c>
    </row>
    <row r="37" spans="1:14" x14ac:dyDescent="0.25">
      <c r="A37" t="s">
        <v>26</v>
      </c>
      <c r="B37" t="s">
        <v>17</v>
      </c>
      <c r="C37" s="2">
        <v>90000</v>
      </c>
      <c r="D37" t="s">
        <v>13</v>
      </c>
      <c r="E37" t="s">
        <v>14</v>
      </c>
      <c r="F37">
        <v>5</v>
      </c>
      <c r="G37" t="s">
        <v>13</v>
      </c>
      <c r="H37" s="4" t="s">
        <v>27</v>
      </c>
      <c r="I37" s="7">
        <v>32752</v>
      </c>
      <c r="J37" s="7">
        <v>42809</v>
      </c>
      <c r="K37" s="6">
        <v>43644</v>
      </c>
      <c r="L37">
        <f>YEAR($I37)</f>
        <v>1989</v>
      </c>
      <c r="M37">
        <f>2022-$L37</f>
        <v>33</v>
      </c>
      <c r="N37">
        <f>MONTH($K37)</f>
        <v>6</v>
      </c>
    </row>
    <row r="38" spans="1:14" x14ac:dyDescent="0.25">
      <c r="A38" t="s">
        <v>40</v>
      </c>
      <c r="B38" t="s">
        <v>21</v>
      </c>
      <c r="C38" s="2">
        <v>150000</v>
      </c>
      <c r="D38" t="s">
        <v>13</v>
      </c>
      <c r="E38" t="s">
        <v>14</v>
      </c>
      <c r="F38">
        <v>5</v>
      </c>
      <c r="G38" t="s">
        <v>13</v>
      </c>
      <c r="H38" s="4" t="s">
        <v>41</v>
      </c>
      <c r="I38" s="7">
        <v>32675</v>
      </c>
      <c r="J38" s="7">
        <v>42854</v>
      </c>
      <c r="K38" s="6">
        <v>43643</v>
      </c>
      <c r="L38">
        <f>YEAR($I38)</f>
        <v>1989</v>
      </c>
      <c r="M38">
        <f>2022-$L38</f>
        <v>33</v>
      </c>
      <c r="N38">
        <f>MONTH($K38)</f>
        <v>6</v>
      </c>
    </row>
    <row r="39" spans="1:14" x14ac:dyDescent="0.25">
      <c r="A39" t="s">
        <v>49</v>
      </c>
      <c r="B39" t="s">
        <v>17</v>
      </c>
      <c r="C39" s="2">
        <v>80000</v>
      </c>
      <c r="D39" t="s">
        <v>13</v>
      </c>
      <c r="E39" t="s">
        <v>46</v>
      </c>
      <c r="F39">
        <v>5</v>
      </c>
      <c r="G39" t="s">
        <v>13</v>
      </c>
      <c r="H39" s="4">
        <v>888856129</v>
      </c>
      <c r="I39" s="7">
        <v>32863</v>
      </c>
      <c r="J39" s="7">
        <v>42446</v>
      </c>
      <c r="K39" s="6">
        <v>43248</v>
      </c>
      <c r="L39">
        <f>YEAR($I39)</f>
        <v>1989</v>
      </c>
      <c r="M39">
        <f>2022-$L39</f>
        <v>33</v>
      </c>
      <c r="N39">
        <f>MONTH($K39)</f>
        <v>5</v>
      </c>
    </row>
    <row r="40" spans="1:14" x14ac:dyDescent="0.25">
      <c r="A40" t="s">
        <v>89</v>
      </c>
      <c r="B40" t="s">
        <v>21</v>
      </c>
      <c r="C40" s="5">
        <v>50000</v>
      </c>
      <c r="D40" t="s">
        <v>18</v>
      </c>
      <c r="E40" t="s">
        <v>46</v>
      </c>
      <c r="F40">
        <v>3</v>
      </c>
      <c r="G40" t="s">
        <v>22</v>
      </c>
      <c r="H40" s="4" t="s">
        <v>90</v>
      </c>
      <c r="I40" s="7">
        <v>32366</v>
      </c>
      <c r="J40" s="7">
        <v>42482</v>
      </c>
      <c r="K40" s="6">
        <v>44263</v>
      </c>
      <c r="L40">
        <f>YEAR($I40)</f>
        <v>1988</v>
      </c>
      <c r="M40">
        <f>2022-$L40</f>
        <v>34</v>
      </c>
      <c r="N40">
        <f>MONTH($K40)</f>
        <v>3</v>
      </c>
    </row>
    <row r="41" spans="1:14" x14ac:dyDescent="0.25">
      <c r="A41" t="s">
        <v>91</v>
      </c>
      <c r="B41" t="s">
        <v>17</v>
      </c>
      <c r="C41" s="2">
        <v>80000</v>
      </c>
      <c r="D41" t="s">
        <v>81</v>
      </c>
      <c r="E41" t="s">
        <v>46</v>
      </c>
      <c r="F41">
        <v>4</v>
      </c>
      <c r="G41" t="s">
        <v>22</v>
      </c>
      <c r="H41" s="4" t="s">
        <v>92</v>
      </c>
      <c r="I41" s="7">
        <v>32203</v>
      </c>
      <c r="J41" s="7">
        <v>42830</v>
      </c>
      <c r="K41" s="6">
        <v>43820</v>
      </c>
      <c r="L41">
        <f>YEAR($I41)</f>
        <v>1988</v>
      </c>
      <c r="M41">
        <f>2022-$L41</f>
        <v>34</v>
      </c>
      <c r="N41">
        <f>MONTH($K41)</f>
        <v>12</v>
      </c>
    </row>
    <row r="42" spans="1:14" x14ac:dyDescent="0.25">
      <c r="A42" t="s">
        <v>50</v>
      </c>
      <c r="B42" t="s">
        <v>17</v>
      </c>
      <c r="C42" s="2">
        <v>70000</v>
      </c>
      <c r="D42" t="s">
        <v>13</v>
      </c>
      <c r="E42" t="s">
        <v>46</v>
      </c>
      <c r="F42">
        <v>5</v>
      </c>
      <c r="G42" t="s">
        <v>13</v>
      </c>
      <c r="H42" s="4">
        <v>888856130</v>
      </c>
      <c r="I42" s="7">
        <v>32112</v>
      </c>
      <c r="J42" s="7">
        <v>42472</v>
      </c>
      <c r="K42" s="6">
        <v>43282</v>
      </c>
      <c r="L42">
        <f>YEAR($I42)</f>
        <v>1987</v>
      </c>
      <c r="M42">
        <f>2022-$L42</f>
        <v>35</v>
      </c>
      <c r="N42">
        <f>MONTH($K42)</f>
        <v>7</v>
      </c>
    </row>
    <row r="43" spans="1:14" x14ac:dyDescent="0.25">
      <c r="A43" t="s">
        <v>36</v>
      </c>
      <c r="B43" t="s">
        <v>12</v>
      </c>
      <c r="C43" s="2">
        <v>80000</v>
      </c>
      <c r="D43" t="s">
        <v>13</v>
      </c>
      <c r="E43" t="s">
        <v>14</v>
      </c>
      <c r="F43">
        <v>5</v>
      </c>
      <c r="G43" t="s">
        <v>22</v>
      </c>
      <c r="H43" s="4" t="s">
        <v>37</v>
      </c>
      <c r="I43" s="7">
        <v>31514</v>
      </c>
      <c r="J43" s="7">
        <v>42483</v>
      </c>
      <c r="K43" s="6">
        <v>43756</v>
      </c>
      <c r="L43">
        <f>YEAR($I43)</f>
        <v>1986</v>
      </c>
      <c r="M43">
        <f>2022-$L43</f>
        <v>36</v>
      </c>
      <c r="N43">
        <f>MONTH($K43)</f>
        <v>10</v>
      </c>
    </row>
    <row r="44" spans="1:14" x14ac:dyDescent="0.25">
      <c r="A44" t="s">
        <v>74</v>
      </c>
      <c r="B44" t="s">
        <v>21</v>
      </c>
      <c r="C44" s="2">
        <v>55000</v>
      </c>
      <c r="D44" t="s">
        <v>13</v>
      </c>
      <c r="E44" t="s">
        <v>46</v>
      </c>
      <c r="F44">
        <v>4</v>
      </c>
      <c r="G44" t="s">
        <v>13</v>
      </c>
      <c r="H44" s="4" t="s">
        <v>75</v>
      </c>
      <c r="I44" s="7">
        <v>31531</v>
      </c>
      <c r="J44" s="7">
        <v>42803</v>
      </c>
      <c r="K44" s="6">
        <v>43522</v>
      </c>
      <c r="L44">
        <f>YEAR($I44)</f>
        <v>1986</v>
      </c>
      <c r="M44">
        <f>2022-$L44</f>
        <v>36</v>
      </c>
      <c r="N44">
        <f>MONTH($K44)</f>
        <v>2</v>
      </c>
    </row>
    <row r="45" spans="1:14" x14ac:dyDescent="0.25">
      <c r="A45" t="s">
        <v>56</v>
      </c>
      <c r="B45" t="s">
        <v>12</v>
      </c>
      <c r="C45" s="2">
        <v>130000</v>
      </c>
      <c r="D45" t="s">
        <v>22</v>
      </c>
      <c r="E45" t="s">
        <v>46</v>
      </c>
      <c r="F45">
        <v>10</v>
      </c>
      <c r="G45" t="s">
        <v>22</v>
      </c>
      <c r="H45" s="4">
        <v>888856136</v>
      </c>
      <c r="I45" s="7">
        <v>31221</v>
      </c>
      <c r="J45" s="7">
        <v>42856</v>
      </c>
      <c r="K45" s="6">
        <v>43677</v>
      </c>
      <c r="L45">
        <f>YEAR($I45)</f>
        <v>1985</v>
      </c>
      <c r="M45">
        <f>2022-$L45</f>
        <v>37</v>
      </c>
      <c r="N45">
        <f>MONTH($K45)</f>
        <v>7</v>
      </c>
    </row>
    <row r="46" spans="1:14" x14ac:dyDescent="0.25">
      <c r="A46" t="s">
        <v>64</v>
      </c>
      <c r="B46" t="s">
        <v>17</v>
      </c>
      <c r="C46" s="2">
        <v>50000</v>
      </c>
      <c r="D46" t="s">
        <v>13</v>
      </c>
      <c r="E46" t="s">
        <v>46</v>
      </c>
      <c r="F46">
        <v>12</v>
      </c>
      <c r="G46" t="s">
        <v>22</v>
      </c>
      <c r="H46" s="4">
        <v>888856143</v>
      </c>
      <c r="I46" s="7">
        <v>29946</v>
      </c>
      <c r="J46" s="7">
        <v>42824</v>
      </c>
      <c r="K46" s="6">
        <v>43833</v>
      </c>
      <c r="L46">
        <f>YEAR($I46)</f>
        <v>1981</v>
      </c>
      <c r="M46">
        <f>2022-$L46</f>
        <v>41</v>
      </c>
      <c r="N46">
        <f>MONTH($K46)</f>
        <v>1</v>
      </c>
    </row>
    <row r="47" spans="1:14" x14ac:dyDescent="0.25">
      <c r="C47" s="5"/>
    </row>
    <row r="49" spans="3:6" x14ac:dyDescent="0.25">
      <c r="D49" s="2"/>
    </row>
    <row r="50" spans="3:6" x14ac:dyDescent="0.25">
      <c r="C50" s="5"/>
      <c r="D50" s="2"/>
      <c r="F50" s="2"/>
    </row>
    <row r="51" spans="3:6" x14ac:dyDescent="0.25">
      <c r="C51" s="5"/>
      <c r="D51" s="2"/>
      <c r="F51" s="2"/>
    </row>
    <row r="52" spans="3:6" x14ac:dyDescent="0.25">
      <c r="D52" s="2"/>
      <c r="F52" s="2"/>
    </row>
    <row r="53" spans="3:6" x14ac:dyDescent="0.25">
      <c r="D53" s="2"/>
      <c r="F53" s="2"/>
    </row>
    <row r="54" spans="3:6" x14ac:dyDescent="0.25">
      <c r="D54" s="2"/>
      <c r="F54" s="2"/>
    </row>
    <row r="55" spans="3:6" x14ac:dyDescent="0.25">
      <c r="D55" s="2"/>
      <c r="F55" s="2"/>
    </row>
    <row r="56" spans="3:6" x14ac:dyDescent="0.25">
      <c r="D56" s="5"/>
      <c r="F56" s="2"/>
    </row>
    <row r="57" spans="3:6" x14ac:dyDescent="0.25">
      <c r="D57" s="2"/>
      <c r="F57" s="2"/>
    </row>
    <row r="58" spans="3:6" x14ac:dyDescent="0.25">
      <c r="D58" s="2"/>
      <c r="F58" s="2"/>
    </row>
    <row r="59" spans="3:6" x14ac:dyDescent="0.25">
      <c r="D59" s="2"/>
      <c r="F59" s="2"/>
    </row>
    <row r="60" spans="3:6" x14ac:dyDescent="0.25">
      <c r="D60" s="2"/>
      <c r="F60" s="2"/>
    </row>
    <row r="61" spans="3:6" x14ac:dyDescent="0.25">
      <c r="D61" s="2"/>
      <c r="F61" s="2"/>
    </row>
    <row r="62" spans="3:6" x14ac:dyDescent="0.25">
      <c r="D62" s="2"/>
      <c r="F62" s="2"/>
    </row>
    <row r="63" spans="3:6" x14ac:dyDescent="0.25">
      <c r="C63" s="5"/>
      <c r="F63" s="2"/>
    </row>
  </sheetData>
  <autoFilter ref="A1:N46" xr:uid="{7DC5AA6A-BE10-4858-A41D-FF40089933F0}">
    <sortState xmlns:xlrd2="http://schemas.microsoft.com/office/spreadsheetml/2017/richdata2" ref="A2:N46">
      <sortCondition ref="M1:M46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4158-2527-4979-8831-BA50EA73DE0B}">
  <dimension ref="A1:K63"/>
  <sheetViews>
    <sheetView topLeftCell="A34" workbookViewId="0">
      <selection activeCell="D17" sqref="D17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9.5703125" customWidth="1"/>
    <col min="5" max="5" width="23.140625" customWidth="1"/>
    <col min="6" max="6" width="22.42578125" customWidth="1"/>
    <col min="7" max="7" width="21.85546875" customWidth="1"/>
    <col min="8" max="10" width="13.85546875" style="4" customWidth="1"/>
    <col min="11" max="11" width="15.140625" customWidth="1"/>
  </cols>
  <sheetData>
    <row r="1" spans="1:11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 x14ac:dyDescent="0.25">
      <c r="A2" t="s">
        <v>85</v>
      </c>
      <c r="B2" t="s">
        <v>12</v>
      </c>
      <c r="C2" s="2">
        <v>40000</v>
      </c>
      <c r="D2" t="s">
        <v>81</v>
      </c>
      <c r="E2" t="s">
        <v>46</v>
      </c>
      <c r="F2">
        <v>6</v>
      </c>
      <c r="G2" t="s">
        <v>13</v>
      </c>
      <c r="H2" s="4" t="s">
        <v>86</v>
      </c>
      <c r="I2" s="7">
        <v>34740</v>
      </c>
      <c r="J2" s="7">
        <v>42436</v>
      </c>
      <c r="K2" s="6">
        <v>44270</v>
      </c>
    </row>
    <row r="3" spans="1:11" x14ac:dyDescent="0.25">
      <c r="A3" t="s">
        <v>11</v>
      </c>
      <c r="B3" t="s">
        <v>12</v>
      </c>
      <c r="C3" s="2">
        <v>230000</v>
      </c>
      <c r="D3" t="s">
        <v>13</v>
      </c>
      <c r="E3" t="s">
        <v>14</v>
      </c>
      <c r="F3">
        <v>5</v>
      </c>
      <c r="G3" t="s">
        <v>13</v>
      </c>
      <c r="H3" s="4" t="s">
        <v>15</v>
      </c>
      <c r="I3" s="7">
        <v>32929</v>
      </c>
      <c r="J3" s="7">
        <v>42463</v>
      </c>
      <c r="K3" s="6">
        <v>43459</v>
      </c>
    </row>
    <row r="4" spans="1:11" x14ac:dyDescent="0.25">
      <c r="A4" t="s">
        <v>24</v>
      </c>
      <c r="B4" t="s">
        <v>17</v>
      </c>
      <c r="C4" s="2">
        <v>45000</v>
      </c>
      <c r="D4" t="s">
        <v>13</v>
      </c>
      <c r="E4" t="s">
        <v>14</v>
      </c>
      <c r="F4">
        <v>5</v>
      </c>
      <c r="G4" t="s">
        <v>13</v>
      </c>
      <c r="H4" s="4" t="s">
        <v>25</v>
      </c>
      <c r="I4" s="7">
        <v>32940</v>
      </c>
      <c r="J4" s="7">
        <v>42443</v>
      </c>
      <c r="K4" s="6">
        <v>44271</v>
      </c>
    </row>
    <row r="5" spans="1:11" x14ac:dyDescent="0.25">
      <c r="A5" t="s">
        <v>26</v>
      </c>
      <c r="B5" t="s">
        <v>17</v>
      </c>
      <c r="C5" s="2">
        <v>90000</v>
      </c>
      <c r="D5" t="s">
        <v>13</v>
      </c>
      <c r="E5" t="s">
        <v>14</v>
      </c>
      <c r="F5">
        <v>5</v>
      </c>
      <c r="G5" t="s">
        <v>13</v>
      </c>
      <c r="H5" s="4" t="s">
        <v>27</v>
      </c>
      <c r="I5" s="7">
        <v>32752</v>
      </c>
      <c r="J5" s="7">
        <v>42809</v>
      </c>
      <c r="K5" s="6">
        <v>43644</v>
      </c>
    </row>
    <row r="6" spans="1:11" x14ac:dyDescent="0.25">
      <c r="A6" t="s">
        <v>28</v>
      </c>
      <c r="B6" t="s">
        <v>21</v>
      </c>
      <c r="C6" s="2">
        <v>89700</v>
      </c>
      <c r="D6" t="s">
        <v>13</v>
      </c>
      <c r="E6" t="s">
        <v>14</v>
      </c>
      <c r="F6">
        <v>3</v>
      </c>
      <c r="G6" t="s">
        <v>13</v>
      </c>
      <c r="H6" s="4" t="s">
        <v>29</v>
      </c>
      <c r="I6" s="7">
        <v>33610</v>
      </c>
      <c r="J6" s="7">
        <v>42795</v>
      </c>
      <c r="K6" s="6">
        <v>43689</v>
      </c>
    </row>
    <row r="7" spans="1:11" x14ac:dyDescent="0.25">
      <c r="A7" t="s">
        <v>30</v>
      </c>
      <c r="B7" t="s">
        <v>21</v>
      </c>
      <c r="C7" s="2">
        <v>89700</v>
      </c>
      <c r="D7" t="s">
        <v>13</v>
      </c>
      <c r="E7" t="s">
        <v>14</v>
      </c>
      <c r="F7">
        <v>4</v>
      </c>
      <c r="G7" t="s">
        <v>13</v>
      </c>
      <c r="H7" s="4" t="s">
        <v>31</v>
      </c>
      <c r="I7" s="7">
        <v>34856</v>
      </c>
      <c r="J7" s="7">
        <v>42434</v>
      </c>
      <c r="K7" s="6">
        <v>43291</v>
      </c>
    </row>
    <row r="8" spans="1:11" x14ac:dyDescent="0.25">
      <c r="A8" t="s">
        <v>38</v>
      </c>
      <c r="B8" t="s">
        <v>12</v>
      </c>
      <c r="C8" s="2">
        <v>150000</v>
      </c>
      <c r="D8" t="s">
        <v>13</v>
      </c>
      <c r="E8" t="s">
        <v>14</v>
      </c>
      <c r="F8">
        <v>5</v>
      </c>
      <c r="G8" t="s">
        <v>13</v>
      </c>
      <c r="H8" s="4" t="s">
        <v>39</v>
      </c>
      <c r="I8" s="7">
        <v>33420</v>
      </c>
      <c r="J8" s="7">
        <v>42801</v>
      </c>
      <c r="K8" s="6">
        <v>43699</v>
      </c>
    </row>
    <row r="9" spans="1:11" x14ac:dyDescent="0.25">
      <c r="A9" t="s">
        <v>40</v>
      </c>
      <c r="B9" t="s">
        <v>21</v>
      </c>
      <c r="C9" s="2">
        <v>150000</v>
      </c>
      <c r="D9" t="s">
        <v>13</v>
      </c>
      <c r="E9" t="s">
        <v>14</v>
      </c>
      <c r="F9">
        <v>5</v>
      </c>
      <c r="G9" t="s">
        <v>13</v>
      </c>
      <c r="H9" s="4" t="s">
        <v>41</v>
      </c>
      <c r="I9" s="7">
        <v>32675</v>
      </c>
      <c r="J9" s="7">
        <v>42854</v>
      </c>
      <c r="K9" s="6">
        <v>43643</v>
      </c>
    </row>
    <row r="10" spans="1:11" x14ac:dyDescent="0.25">
      <c r="A10" t="s">
        <v>49</v>
      </c>
      <c r="B10" t="s">
        <v>17</v>
      </c>
      <c r="C10" s="2">
        <v>80000</v>
      </c>
      <c r="D10" t="s">
        <v>13</v>
      </c>
      <c r="E10" t="s">
        <v>46</v>
      </c>
      <c r="F10">
        <v>5</v>
      </c>
      <c r="G10" t="s">
        <v>13</v>
      </c>
      <c r="H10" s="4">
        <v>888856129</v>
      </c>
      <c r="I10" s="7">
        <v>32863</v>
      </c>
      <c r="J10" s="7">
        <v>42446</v>
      </c>
      <c r="K10" s="6">
        <v>43248</v>
      </c>
    </row>
    <row r="11" spans="1:11" x14ac:dyDescent="0.25">
      <c r="A11" t="s">
        <v>50</v>
      </c>
      <c r="B11" t="s">
        <v>17</v>
      </c>
      <c r="C11" s="2">
        <v>70000</v>
      </c>
      <c r="D11" t="s">
        <v>13</v>
      </c>
      <c r="E11" t="s">
        <v>46</v>
      </c>
      <c r="F11">
        <v>5</v>
      </c>
      <c r="G11" t="s">
        <v>13</v>
      </c>
      <c r="H11" s="4">
        <v>888856130</v>
      </c>
      <c r="I11" s="7">
        <v>32112</v>
      </c>
      <c r="J11" s="7">
        <v>42472</v>
      </c>
      <c r="K11" s="6">
        <v>43282</v>
      </c>
    </row>
    <row r="12" spans="1:11" x14ac:dyDescent="0.25">
      <c r="A12" t="s">
        <v>72</v>
      </c>
      <c r="B12" t="s">
        <v>21</v>
      </c>
      <c r="C12" s="2">
        <v>40000</v>
      </c>
      <c r="D12" t="s">
        <v>13</v>
      </c>
      <c r="E12" t="s">
        <v>46</v>
      </c>
      <c r="F12">
        <v>2</v>
      </c>
      <c r="G12" t="s">
        <v>13</v>
      </c>
      <c r="H12" s="4" t="s">
        <v>73</v>
      </c>
      <c r="I12" s="7">
        <v>35278</v>
      </c>
      <c r="J12" s="7">
        <v>42848</v>
      </c>
      <c r="K12" s="6">
        <v>43589</v>
      </c>
    </row>
    <row r="13" spans="1:11" x14ac:dyDescent="0.25">
      <c r="A13" t="s">
        <v>74</v>
      </c>
      <c r="B13" t="s">
        <v>21</v>
      </c>
      <c r="C13" s="2">
        <v>55000</v>
      </c>
      <c r="D13" t="s">
        <v>13</v>
      </c>
      <c r="E13" t="s">
        <v>46</v>
      </c>
      <c r="F13">
        <v>4</v>
      </c>
      <c r="G13" t="s">
        <v>13</v>
      </c>
      <c r="H13" s="4" t="s">
        <v>75</v>
      </c>
      <c r="I13" s="7">
        <v>31531</v>
      </c>
      <c r="J13" s="7">
        <v>42803</v>
      </c>
      <c r="K13" s="6">
        <v>43522</v>
      </c>
    </row>
    <row r="14" spans="1:11" x14ac:dyDescent="0.25">
      <c r="A14" t="s">
        <v>76</v>
      </c>
      <c r="B14" t="s">
        <v>21</v>
      </c>
      <c r="C14" s="2">
        <v>50000</v>
      </c>
      <c r="D14" t="s">
        <v>13</v>
      </c>
      <c r="E14" t="s">
        <v>46</v>
      </c>
      <c r="F14">
        <v>3</v>
      </c>
      <c r="G14" t="s">
        <v>13</v>
      </c>
      <c r="H14" s="4" t="s">
        <v>77</v>
      </c>
      <c r="I14" s="7">
        <v>34576</v>
      </c>
      <c r="J14" s="7">
        <v>42832</v>
      </c>
      <c r="K14" s="6">
        <v>43682</v>
      </c>
    </row>
    <row r="15" spans="1:11" x14ac:dyDescent="0.25">
      <c r="A15" t="s">
        <v>78</v>
      </c>
      <c r="B15" t="s">
        <v>21</v>
      </c>
      <c r="C15" s="2">
        <v>50000</v>
      </c>
      <c r="D15" t="s">
        <v>13</v>
      </c>
      <c r="E15" t="s">
        <v>46</v>
      </c>
      <c r="F15">
        <v>2</v>
      </c>
      <c r="G15" t="s">
        <v>13</v>
      </c>
      <c r="H15" s="4" t="s">
        <v>79</v>
      </c>
      <c r="I15" s="7">
        <v>35113</v>
      </c>
      <c r="J15" s="7">
        <v>42472</v>
      </c>
      <c r="K15" s="6">
        <v>43426</v>
      </c>
    </row>
    <row r="16" spans="1:11" x14ac:dyDescent="0.25">
      <c r="A16" t="s">
        <v>87</v>
      </c>
      <c r="B16" t="s">
        <v>12</v>
      </c>
      <c r="C16" s="5">
        <v>45000</v>
      </c>
      <c r="D16" t="s">
        <v>18</v>
      </c>
      <c r="E16" t="s">
        <v>46</v>
      </c>
      <c r="F16">
        <v>2</v>
      </c>
      <c r="G16" t="s">
        <v>13</v>
      </c>
      <c r="H16" s="4" t="s">
        <v>88</v>
      </c>
      <c r="I16" s="7">
        <v>34293</v>
      </c>
      <c r="J16" s="7">
        <v>42453</v>
      </c>
      <c r="K16" s="6">
        <v>43453</v>
      </c>
    </row>
    <row r="17" spans="1:11" x14ac:dyDescent="0.25">
      <c r="A17" t="s">
        <v>91</v>
      </c>
      <c r="B17" t="s">
        <v>17</v>
      </c>
      <c r="C17" s="2">
        <v>80000</v>
      </c>
      <c r="D17" t="s">
        <v>81</v>
      </c>
      <c r="E17" t="s">
        <v>46</v>
      </c>
      <c r="F17">
        <v>4</v>
      </c>
      <c r="G17" t="s">
        <v>22</v>
      </c>
      <c r="H17" s="4" t="s">
        <v>92</v>
      </c>
      <c r="I17" s="7">
        <v>32203</v>
      </c>
      <c r="J17" s="7">
        <v>42830</v>
      </c>
      <c r="K17" s="6">
        <v>43820</v>
      </c>
    </row>
    <row r="18" spans="1:11" x14ac:dyDescent="0.25">
      <c r="A18" t="s">
        <v>32</v>
      </c>
      <c r="B18" t="s">
        <v>21</v>
      </c>
      <c r="C18" s="2">
        <v>89700</v>
      </c>
      <c r="D18" t="s">
        <v>13</v>
      </c>
      <c r="E18" t="s">
        <v>14</v>
      </c>
      <c r="F18">
        <v>3</v>
      </c>
      <c r="G18" t="s">
        <v>22</v>
      </c>
      <c r="H18" s="4" t="s">
        <v>33</v>
      </c>
      <c r="I18" s="7">
        <v>33443</v>
      </c>
      <c r="J18" s="7">
        <v>42806</v>
      </c>
      <c r="K18" s="6">
        <v>43829</v>
      </c>
    </row>
    <row r="19" spans="1:11" x14ac:dyDescent="0.25">
      <c r="A19" t="s">
        <v>34</v>
      </c>
      <c r="B19" t="s">
        <v>12</v>
      </c>
      <c r="C19" s="2">
        <v>89700</v>
      </c>
      <c r="D19" t="s">
        <v>13</v>
      </c>
      <c r="E19" t="s">
        <v>14</v>
      </c>
      <c r="F19">
        <v>5</v>
      </c>
      <c r="G19" t="s">
        <v>22</v>
      </c>
      <c r="H19" s="4" t="s">
        <v>35</v>
      </c>
      <c r="I19" s="7">
        <v>34126</v>
      </c>
      <c r="J19" s="7">
        <v>42799</v>
      </c>
      <c r="K19" s="6">
        <v>43361</v>
      </c>
    </row>
    <row r="20" spans="1:11" x14ac:dyDescent="0.25">
      <c r="A20" t="s">
        <v>36</v>
      </c>
      <c r="B20" t="s">
        <v>12</v>
      </c>
      <c r="C20" s="2">
        <v>80000</v>
      </c>
      <c r="D20" t="s">
        <v>13</v>
      </c>
      <c r="E20" t="s">
        <v>14</v>
      </c>
      <c r="F20">
        <v>5</v>
      </c>
      <c r="G20" t="s">
        <v>22</v>
      </c>
      <c r="H20" s="4" t="s">
        <v>37</v>
      </c>
      <c r="I20" s="7">
        <v>31514</v>
      </c>
      <c r="J20" s="7">
        <v>42483</v>
      </c>
      <c r="K20" s="6">
        <v>43756</v>
      </c>
    </row>
    <row r="21" spans="1:11" x14ac:dyDescent="0.25">
      <c r="A21" t="s">
        <v>63</v>
      </c>
      <c r="B21" t="s">
        <v>21</v>
      </c>
      <c r="C21" s="2">
        <v>60000</v>
      </c>
      <c r="D21" t="s">
        <v>13</v>
      </c>
      <c r="E21" t="s">
        <v>46</v>
      </c>
      <c r="F21">
        <v>5</v>
      </c>
      <c r="G21" t="s">
        <v>22</v>
      </c>
      <c r="H21" s="4">
        <v>888856142</v>
      </c>
      <c r="I21" s="7">
        <v>34033</v>
      </c>
      <c r="J21" s="7">
        <v>42435</v>
      </c>
      <c r="K21" s="6">
        <v>43337</v>
      </c>
    </row>
    <row r="22" spans="1:11" x14ac:dyDescent="0.25">
      <c r="A22" t="s">
        <v>64</v>
      </c>
      <c r="B22" t="s">
        <v>17</v>
      </c>
      <c r="C22" s="2">
        <v>50000</v>
      </c>
      <c r="D22" t="s">
        <v>13</v>
      </c>
      <c r="E22" t="s">
        <v>46</v>
      </c>
      <c r="F22">
        <v>12</v>
      </c>
      <c r="G22" t="s">
        <v>22</v>
      </c>
      <c r="H22" s="4">
        <v>888856143</v>
      </c>
      <c r="I22" s="7">
        <v>29946</v>
      </c>
      <c r="J22" s="7">
        <v>42824</v>
      </c>
      <c r="K22" s="6">
        <v>43833</v>
      </c>
    </row>
    <row r="23" spans="1:11" x14ac:dyDescent="0.25">
      <c r="A23" t="s">
        <v>65</v>
      </c>
      <c r="B23" t="s">
        <v>17</v>
      </c>
      <c r="C23" s="2">
        <v>89000</v>
      </c>
      <c r="D23" t="s">
        <v>13</v>
      </c>
      <c r="E23" t="s">
        <v>66</v>
      </c>
      <c r="F23">
        <v>5</v>
      </c>
      <c r="G23" t="s">
        <v>22</v>
      </c>
      <c r="H23" s="4" t="s">
        <v>67</v>
      </c>
      <c r="I23" s="7">
        <v>34648</v>
      </c>
      <c r="J23" s="7">
        <v>42807</v>
      </c>
      <c r="K23" s="6">
        <v>43932</v>
      </c>
    </row>
    <row r="24" spans="1:11" x14ac:dyDescent="0.25">
      <c r="A24" t="s">
        <v>68</v>
      </c>
      <c r="B24" t="s">
        <v>17</v>
      </c>
      <c r="C24" s="2">
        <v>55000</v>
      </c>
      <c r="D24" t="s">
        <v>13</v>
      </c>
      <c r="E24" t="s">
        <v>66</v>
      </c>
      <c r="F24">
        <v>5</v>
      </c>
      <c r="G24" t="s">
        <v>22</v>
      </c>
      <c r="H24" s="4" t="s">
        <v>69</v>
      </c>
      <c r="I24" s="7">
        <v>34375</v>
      </c>
      <c r="J24" s="7">
        <v>42809</v>
      </c>
      <c r="K24" s="6">
        <v>43709</v>
      </c>
    </row>
    <row r="25" spans="1:11" x14ac:dyDescent="0.25">
      <c r="A25" t="s">
        <v>70</v>
      </c>
      <c r="B25" t="s">
        <v>21</v>
      </c>
      <c r="C25" s="2">
        <v>45000</v>
      </c>
      <c r="D25" t="s">
        <v>13</v>
      </c>
      <c r="E25" t="s">
        <v>46</v>
      </c>
      <c r="F25">
        <v>2</v>
      </c>
      <c r="G25" t="s">
        <v>22</v>
      </c>
      <c r="H25" s="4" t="s">
        <v>71</v>
      </c>
      <c r="I25" s="7">
        <v>35340</v>
      </c>
      <c r="J25" s="7">
        <v>42842</v>
      </c>
      <c r="K25" s="6">
        <v>43756</v>
      </c>
    </row>
    <row r="26" spans="1:11" x14ac:dyDescent="0.25">
      <c r="A26" t="s">
        <v>20</v>
      </c>
      <c r="B26" t="s">
        <v>21</v>
      </c>
      <c r="C26" s="2">
        <v>80000</v>
      </c>
      <c r="D26" t="s">
        <v>22</v>
      </c>
      <c r="E26" t="s">
        <v>14</v>
      </c>
      <c r="F26">
        <v>3</v>
      </c>
      <c r="G26" t="s">
        <v>22</v>
      </c>
      <c r="H26" s="4" t="s">
        <v>23</v>
      </c>
      <c r="I26" s="7">
        <v>33440</v>
      </c>
      <c r="J26" s="7">
        <v>42811</v>
      </c>
      <c r="K26" s="6">
        <v>43484</v>
      </c>
    </row>
    <row r="27" spans="1:11" x14ac:dyDescent="0.25">
      <c r="A27" t="s">
        <v>42</v>
      </c>
      <c r="B27" t="s">
        <v>12</v>
      </c>
      <c r="C27" s="2">
        <v>89700</v>
      </c>
      <c r="D27" t="s">
        <v>22</v>
      </c>
      <c r="E27" t="s">
        <v>14</v>
      </c>
      <c r="F27">
        <v>5</v>
      </c>
      <c r="G27" t="s">
        <v>22</v>
      </c>
      <c r="H27" s="4" t="s">
        <v>43</v>
      </c>
      <c r="I27" s="7">
        <v>33484</v>
      </c>
      <c r="J27" s="7">
        <v>42487</v>
      </c>
      <c r="K27" s="6">
        <v>43357</v>
      </c>
    </row>
    <row r="28" spans="1:11" x14ac:dyDescent="0.25">
      <c r="A28" t="s">
        <v>51</v>
      </c>
      <c r="B28" t="s">
        <v>21</v>
      </c>
      <c r="C28" s="2">
        <v>65000</v>
      </c>
      <c r="D28" t="s">
        <v>22</v>
      </c>
      <c r="E28" t="s">
        <v>46</v>
      </c>
      <c r="F28">
        <v>4</v>
      </c>
      <c r="G28" t="s">
        <v>22</v>
      </c>
      <c r="H28" s="4">
        <v>888856131</v>
      </c>
      <c r="I28" s="7">
        <v>34921</v>
      </c>
      <c r="J28" s="7">
        <v>42814</v>
      </c>
      <c r="K28" s="6">
        <v>43516</v>
      </c>
    </row>
    <row r="29" spans="1:11" x14ac:dyDescent="0.25">
      <c r="A29" t="s">
        <v>52</v>
      </c>
      <c r="B29" t="s">
        <v>21</v>
      </c>
      <c r="C29" s="2">
        <v>70000</v>
      </c>
      <c r="D29" t="s">
        <v>22</v>
      </c>
      <c r="E29" t="s">
        <v>46</v>
      </c>
      <c r="F29">
        <v>4</v>
      </c>
      <c r="G29" t="s">
        <v>22</v>
      </c>
      <c r="H29" s="4">
        <v>888856132</v>
      </c>
      <c r="I29" s="7">
        <v>34602</v>
      </c>
      <c r="J29" s="7">
        <v>42802</v>
      </c>
      <c r="K29" s="6">
        <v>43861</v>
      </c>
    </row>
    <row r="30" spans="1:11" x14ac:dyDescent="0.25">
      <c r="A30" t="s">
        <v>53</v>
      </c>
      <c r="B30" t="s">
        <v>21</v>
      </c>
      <c r="C30" s="2">
        <v>45000</v>
      </c>
      <c r="D30" t="s">
        <v>22</v>
      </c>
      <c r="E30" t="s">
        <v>46</v>
      </c>
      <c r="F30">
        <v>2</v>
      </c>
      <c r="G30" t="s">
        <v>22</v>
      </c>
      <c r="H30" s="4">
        <v>888856133</v>
      </c>
      <c r="I30" s="7">
        <v>34602</v>
      </c>
      <c r="J30" s="7">
        <v>42470</v>
      </c>
      <c r="K30" s="6">
        <v>43290</v>
      </c>
    </row>
    <row r="31" spans="1:11" x14ac:dyDescent="0.25">
      <c r="A31" t="s">
        <v>54</v>
      </c>
      <c r="B31" t="s">
        <v>21</v>
      </c>
      <c r="C31" s="2">
        <v>10000</v>
      </c>
      <c r="D31" t="s">
        <v>22</v>
      </c>
      <c r="E31" t="s">
        <v>46</v>
      </c>
      <c r="F31">
        <v>0</v>
      </c>
      <c r="G31" t="s">
        <v>22</v>
      </c>
      <c r="H31" s="4">
        <v>888856134</v>
      </c>
      <c r="I31" s="7">
        <v>34383</v>
      </c>
      <c r="J31" s="7">
        <v>42842</v>
      </c>
      <c r="K31" s="6">
        <v>43286</v>
      </c>
    </row>
    <row r="32" spans="1:11" x14ac:dyDescent="0.25">
      <c r="A32" t="s">
        <v>55</v>
      </c>
      <c r="B32" t="s">
        <v>12</v>
      </c>
      <c r="C32" s="2">
        <v>130000</v>
      </c>
      <c r="D32" t="s">
        <v>22</v>
      </c>
      <c r="E32" t="s">
        <v>46</v>
      </c>
      <c r="F32">
        <v>2</v>
      </c>
      <c r="G32" t="s">
        <v>22</v>
      </c>
      <c r="H32" s="4">
        <v>888856135</v>
      </c>
      <c r="I32" s="7">
        <v>35030</v>
      </c>
      <c r="J32" s="7">
        <v>42433</v>
      </c>
      <c r="K32" s="6">
        <v>43105</v>
      </c>
    </row>
    <row r="33" spans="1:11" x14ac:dyDescent="0.25">
      <c r="A33" t="s">
        <v>56</v>
      </c>
      <c r="B33" t="s">
        <v>12</v>
      </c>
      <c r="C33" s="2">
        <v>130000</v>
      </c>
      <c r="D33" t="s">
        <v>22</v>
      </c>
      <c r="E33" t="s">
        <v>46</v>
      </c>
      <c r="F33">
        <v>10</v>
      </c>
      <c r="G33" t="s">
        <v>22</v>
      </c>
      <c r="H33" s="4">
        <v>888856136</v>
      </c>
      <c r="I33" s="7">
        <v>31221</v>
      </c>
      <c r="J33" s="7">
        <v>42856</v>
      </c>
      <c r="K33" s="6">
        <v>43677</v>
      </c>
    </row>
    <row r="34" spans="1:11" x14ac:dyDescent="0.25">
      <c r="A34" t="s">
        <v>57</v>
      </c>
      <c r="B34" t="s">
        <v>12</v>
      </c>
      <c r="C34" s="2">
        <v>140000</v>
      </c>
      <c r="D34" t="s">
        <v>22</v>
      </c>
      <c r="E34" t="s">
        <v>46</v>
      </c>
      <c r="F34">
        <v>3</v>
      </c>
      <c r="G34" t="s">
        <v>22</v>
      </c>
      <c r="H34" s="4">
        <v>888856137</v>
      </c>
      <c r="I34" s="7">
        <v>33977</v>
      </c>
      <c r="J34" s="7">
        <v>42802</v>
      </c>
      <c r="K34" s="6">
        <v>43431</v>
      </c>
    </row>
    <row r="35" spans="1:11" x14ac:dyDescent="0.25">
      <c r="A35" t="s">
        <v>47</v>
      </c>
      <c r="B35" t="s">
        <v>17</v>
      </c>
      <c r="C35" s="2">
        <v>45000</v>
      </c>
      <c r="D35" t="s">
        <v>18</v>
      </c>
      <c r="E35" t="s">
        <v>46</v>
      </c>
      <c r="F35">
        <v>5</v>
      </c>
      <c r="G35" t="s">
        <v>22</v>
      </c>
      <c r="H35" s="4">
        <v>888856127</v>
      </c>
      <c r="I35" s="7">
        <v>33365</v>
      </c>
      <c r="J35" s="7">
        <v>42442</v>
      </c>
      <c r="K35" s="6">
        <v>43448</v>
      </c>
    </row>
    <row r="36" spans="1:11" x14ac:dyDescent="0.25">
      <c r="A36" t="s">
        <v>89</v>
      </c>
      <c r="B36" t="s">
        <v>21</v>
      </c>
      <c r="C36" s="5">
        <v>50000</v>
      </c>
      <c r="D36" t="s">
        <v>18</v>
      </c>
      <c r="E36" t="s">
        <v>46</v>
      </c>
      <c r="F36">
        <v>3</v>
      </c>
      <c r="G36" t="s">
        <v>22</v>
      </c>
      <c r="H36" s="4" t="s">
        <v>90</v>
      </c>
      <c r="I36" s="7">
        <v>32366</v>
      </c>
      <c r="J36" s="7">
        <v>42482</v>
      </c>
      <c r="K36" s="6">
        <v>44263</v>
      </c>
    </row>
    <row r="37" spans="1:11" x14ac:dyDescent="0.25">
      <c r="A37" t="s">
        <v>80</v>
      </c>
      <c r="B37" t="s">
        <v>12</v>
      </c>
      <c r="C37" s="2">
        <v>80000</v>
      </c>
      <c r="D37" t="s">
        <v>81</v>
      </c>
      <c r="E37" t="s">
        <v>46</v>
      </c>
      <c r="F37">
        <v>3</v>
      </c>
      <c r="G37" t="s">
        <v>18</v>
      </c>
      <c r="H37" s="4" t="s">
        <v>82</v>
      </c>
      <c r="I37" s="7">
        <v>34989</v>
      </c>
      <c r="J37" s="7">
        <v>42819</v>
      </c>
      <c r="K37" s="6">
        <v>44242</v>
      </c>
    </row>
    <row r="38" spans="1:11" x14ac:dyDescent="0.25">
      <c r="A38" t="s">
        <v>83</v>
      </c>
      <c r="B38" t="s">
        <v>12</v>
      </c>
      <c r="C38" s="2" t="s">
        <v>93</v>
      </c>
      <c r="D38" t="s">
        <v>81</v>
      </c>
      <c r="E38" t="s">
        <v>46</v>
      </c>
      <c r="F38">
        <v>4</v>
      </c>
      <c r="G38" t="s">
        <v>18</v>
      </c>
      <c r="H38" s="4" t="s">
        <v>84</v>
      </c>
      <c r="I38" s="7">
        <v>34530</v>
      </c>
      <c r="J38" s="7">
        <v>42433</v>
      </c>
      <c r="K38" s="6">
        <v>43397</v>
      </c>
    </row>
    <row r="39" spans="1:11" x14ac:dyDescent="0.25">
      <c r="A39" t="s">
        <v>16</v>
      </c>
      <c r="B39" t="s">
        <v>17</v>
      </c>
      <c r="C39" s="2">
        <v>40000</v>
      </c>
      <c r="D39" t="s">
        <v>18</v>
      </c>
      <c r="E39" t="s">
        <v>14</v>
      </c>
      <c r="F39">
        <v>5</v>
      </c>
      <c r="G39" t="s">
        <v>18</v>
      </c>
      <c r="H39" s="4" t="s">
        <v>19</v>
      </c>
      <c r="I39" s="7">
        <v>32556</v>
      </c>
      <c r="J39" s="7">
        <v>42833</v>
      </c>
      <c r="K39" s="6">
        <v>43749</v>
      </c>
    </row>
    <row r="40" spans="1:11" x14ac:dyDescent="0.25">
      <c r="A40" t="s">
        <v>44</v>
      </c>
      <c r="B40" t="s">
        <v>17</v>
      </c>
      <c r="C40" s="2">
        <v>85000</v>
      </c>
      <c r="D40" t="s">
        <v>18</v>
      </c>
      <c r="E40" t="s">
        <v>14</v>
      </c>
      <c r="F40">
        <v>5</v>
      </c>
      <c r="G40" t="s">
        <v>18</v>
      </c>
      <c r="H40" s="4">
        <v>88885623</v>
      </c>
      <c r="I40" s="7">
        <v>33348</v>
      </c>
      <c r="J40" s="7">
        <v>42806</v>
      </c>
      <c r="K40" s="6">
        <v>43775</v>
      </c>
    </row>
    <row r="41" spans="1:11" x14ac:dyDescent="0.25">
      <c r="A41" t="s">
        <v>45</v>
      </c>
      <c r="B41" t="s">
        <v>17</v>
      </c>
      <c r="C41" s="2">
        <v>55000</v>
      </c>
      <c r="D41" t="s">
        <v>18</v>
      </c>
      <c r="E41" t="s">
        <v>46</v>
      </c>
      <c r="F41">
        <v>5</v>
      </c>
      <c r="G41" t="s">
        <v>18</v>
      </c>
      <c r="H41" s="4">
        <v>888856126</v>
      </c>
      <c r="I41" s="7">
        <v>33211</v>
      </c>
      <c r="J41" s="7">
        <v>42470</v>
      </c>
      <c r="K41" s="6">
        <v>43455</v>
      </c>
    </row>
    <row r="42" spans="1:11" x14ac:dyDescent="0.25">
      <c r="A42" t="s">
        <v>48</v>
      </c>
      <c r="B42" t="s">
        <v>17</v>
      </c>
      <c r="C42" s="5">
        <v>110000</v>
      </c>
      <c r="D42" t="s">
        <v>18</v>
      </c>
      <c r="E42" t="s">
        <v>46</v>
      </c>
      <c r="F42">
        <v>5</v>
      </c>
      <c r="G42" t="s">
        <v>18</v>
      </c>
      <c r="H42" s="4">
        <v>888856128</v>
      </c>
      <c r="I42" s="7">
        <v>34560</v>
      </c>
      <c r="J42" s="7">
        <v>42839</v>
      </c>
      <c r="K42" s="6">
        <v>43491</v>
      </c>
    </row>
    <row r="43" spans="1:11" x14ac:dyDescent="0.25">
      <c r="A43" t="s">
        <v>58</v>
      </c>
      <c r="B43" t="s">
        <v>12</v>
      </c>
      <c r="C43" s="2">
        <v>45000</v>
      </c>
      <c r="D43" t="s">
        <v>18</v>
      </c>
      <c r="E43" t="s">
        <v>46</v>
      </c>
      <c r="F43">
        <v>5</v>
      </c>
      <c r="G43" t="s">
        <v>18</v>
      </c>
      <c r="H43" s="4">
        <v>888856138</v>
      </c>
      <c r="I43" s="7">
        <v>35134</v>
      </c>
      <c r="J43" s="7">
        <v>42464</v>
      </c>
      <c r="K43" s="6">
        <v>43116</v>
      </c>
    </row>
    <row r="44" spans="1:11" x14ac:dyDescent="0.25">
      <c r="A44" t="s">
        <v>59</v>
      </c>
      <c r="B44" t="s">
        <v>12</v>
      </c>
      <c r="C44" s="2">
        <v>89700</v>
      </c>
      <c r="D44" t="s">
        <v>18</v>
      </c>
      <c r="E44" t="s">
        <v>46</v>
      </c>
      <c r="F44">
        <v>5</v>
      </c>
      <c r="G44" t="s">
        <v>18</v>
      </c>
      <c r="H44" s="4">
        <v>888856139</v>
      </c>
      <c r="I44" s="7">
        <v>35202</v>
      </c>
      <c r="J44" s="7">
        <v>42453</v>
      </c>
      <c r="K44" s="6">
        <v>43214</v>
      </c>
    </row>
    <row r="45" spans="1:11" x14ac:dyDescent="0.25">
      <c r="A45" t="s">
        <v>60</v>
      </c>
      <c r="B45" t="s">
        <v>12</v>
      </c>
      <c r="C45" s="2">
        <v>150000</v>
      </c>
      <c r="D45" t="s">
        <v>18</v>
      </c>
      <c r="E45" t="s">
        <v>61</v>
      </c>
      <c r="F45">
        <v>5</v>
      </c>
      <c r="G45" t="s">
        <v>18</v>
      </c>
      <c r="H45" s="4">
        <v>888856140</v>
      </c>
      <c r="I45" s="7">
        <v>35167</v>
      </c>
      <c r="J45" s="7">
        <v>42460</v>
      </c>
      <c r="K45" s="6">
        <v>43219</v>
      </c>
    </row>
    <row r="46" spans="1:11" x14ac:dyDescent="0.25">
      <c r="A46" t="s">
        <v>62</v>
      </c>
      <c r="B46" t="s">
        <v>17</v>
      </c>
      <c r="C46" s="2">
        <v>85000</v>
      </c>
      <c r="D46" t="s">
        <v>18</v>
      </c>
      <c r="E46" t="s">
        <v>61</v>
      </c>
      <c r="F46">
        <v>0</v>
      </c>
      <c r="G46" t="s">
        <v>18</v>
      </c>
      <c r="H46" s="4">
        <v>888856141</v>
      </c>
      <c r="I46" s="7">
        <v>35397</v>
      </c>
      <c r="J46" s="7">
        <v>42436</v>
      </c>
      <c r="K46" s="6">
        <v>43370</v>
      </c>
    </row>
    <row r="47" spans="1:11" x14ac:dyDescent="0.25">
      <c r="C47" s="5"/>
    </row>
    <row r="49" spans="3:6" x14ac:dyDescent="0.25">
      <c r="D49" s="2"/>
    </row>
    <row r="50" spans="3:6" x14ac:dyDescent="0.25">
      <c r="C50" s="5"/>
      <c r="D50" s="2"/>
      <c r="F50" s="2"/>
    </row>
    <row r="51" spans="3:6" x14ac:dyDescent="0.25">
      <c r="C51" s="5"/>
      <c r="D51" s="2"/>
      <c r="F51" s="2"/>
    </row>
    <row r="52" spans="3:6" x14ac:dyDescent="0.25">
      <c r="D52" s="2"/>
      <c r="F52" s="2"/>
    </row>
    <row r="53" spans="3:6" x14ac:dyDescent="0.25">
      <c r="D53" s="2"/>
      <c r="F53" s="2"/>
    </row>
    <row r="54" spans="3:6" x14ac:dyDescent="0.25">
      <c r="D54" s="2"/>
      <c r="F54" s="2"/>
    </row>
    <row r="55" spans="3:6" x14ac:dyDescent="0.25">
      <c r="D55" s="2"/>
      <c r="F55" s="2"/>
    </row>
    <row r="56" spans="3:6" x14ac:dyDescent="0.25">
      <c r="D56" s="5"/>
      <c r="F56" s="2"/>
    </row>
    <row r="57" spans="3:6" x14ac:dyDescent="0.25">
      <c r="D57" s="2"/>
      <c r="F57" s="2"/>
    </row>
    <row r="58" spans="3:6" x14ac:dyDescent="0.25">
      <c r="D58" s="2"/>
      <c r="F58" s="2"/>
    </row>
    <row r="59" spans="3:6" x14ac:dyDescent="0.25">
      <c r="D59" s="2"/>
      <c r="F59" s="2"/>
    </row>
    <row r="60" spans="3:6" x14ac:dyDescent="0.25">
      <c r="D60" s="2"/>
      <c r="F60" s="2"/>
    </row>
    <row r="61" spans="3:6" x14ac:dyDescent="0.25">
      <c r="D61" s="2"/>
      <c r="F61" s="2"/>
    </row>
    <row r="62" spans="3:6" x14ac:dyDescent="0.25">
      <c r="D62" s="2"/>
      <c r="F62" s="2"/>
    </row>
    <row r="63" spans="3:6" x14ac:dyDescent="0.25">
      <c r="C63" s="5"/>
      <c r="F63" s="2"/>
    </row>
  </sheetData>
  <autoFilter ref="A1:K46" xr:uid="{00000000-0001-0000-0000-000000000000}">
    <sortState xmlns:xlrd2="http://schemas.microsoft.com/office/spreadsheetml/2017/richdata2" ref="A2:K46">
      <sortCondition ref="G1:G46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AA6A-BE10-4858-A41D-FF40089933F0}">
  <dimension ref="A1:N63"/>
  <sheetViews>
    <sheetView tabSelected="1" zoomScale="70" zoomScaleNormal="70" workbookViewId="0">
      <selection activeCell="O1" sqref="O1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9.5703125" customWidth="1"/>
    <col min="5" max="5" width="23.140625" customWidth="1"/>
    <col min="6" max="6" width="22.42578125" customWidth="1"/>
    <col min="7" max="7" width="21.85546875" customWidth="1"/>
    <col min="8" max="10" width="13.85546875" style="4" customWidth="1"/>
    <col min="11" max="11" width="15.140625" customWidth="1"/>
    <col min="12" max="12" width="10.42578125" bestFit="1" customWidth="1"/>
    <col min="15" max="15" width="10.7109375" customWidth="1"/>
  </cols>
  <sheetData>
    <row r="1" spans="1:14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99</v>
      </c>
      <c r="M1" s="1" t="s">
        <v>98</v>
      </c>
      <c r="N1" s="1" t="s">
        <v>100</v>
      </c>
    </row>
    <row r="2" spans="1:14" x14ac:dyDescent="0.25">
      <c r="A2" t="s">
        <v>58</v>
      </c>
      <c r="B2" t="s">
        <v>12</v>
      </c>
      <c r="C2" s="2">
        <v>45000</v>
      </c>
      <c r="D2" t="s">
        <v>18</v>
      </c>
      <c r="E2" t="s">
        <v>46</v>
      </c>
      <c r="F2">
        <v>5</v>
      </c>
      <c r="G2" t="s">
        <v>18</v>
      </c>
      <c r="H2" s="4">
        <v>888856138</v>
      </c>
      <c r="I2" s="7">
        <v>35134</v>
      </c>
      <c r="J2" s="7">
        <v>42464</v>
      </c>
      <c r="K2" s="6">
        <v>43116</v>
      </c>
      <c r="L2">
        <f>YEAR($I2)</f>
        <v>1996</v>
      </c>
      <c r="M2">
        <f>2022-$L2</f>
        <v>26</v>
      </c>
      <c r="N2">
        <f>MONTH($K2)</f>
        <v>1</v>
      </c>
    </row>
    <row r="3" spans="1:14" x14ac:dyDescent="0.25">
      <c r="A3" t="s">
        <v>59</v>
      </c>
      <c r="B3" t="s">
        <v>12</v>
      </c>
      <c r="C3" s="2">
        <v>89700</v>
      </c>
      <c r="D3" t="s">
        <v>18</v>
      </c>
      <c r="E3" t="s">
        <v>46</v>
      </c>
      <c r="F3">
        <v>5</v>
      </c>
      <c r="G3" t="s">
        <v>18</v>
      </c>
      <c r="H3" s="4">
        <v>888856139</v>
      </c>
      <c r="I3" s="7">
        <v>35202</v>
      </c>
      <c r="J3" s="7">
        <v>42453</v>
      </c>
      <c r="K3" s="6">
        <v>43214</v>
      </c>
      <c r="L3">
        <f>YEAR($I3)</f>
        <v>1996</v>
      </c>
      <c r="M3">
        <f>2022-$L3</f>
        <v>26</v>
      </c>
      <c r="N3">
        <f>MONTH($K3)</f>
        <v>4</v>
      </c>
    </row>
    <row r="4" spans="1:14" x14ac:dyDescent="0.25">
      <c r="A4" t="s">
        <v>60</v>
      </c>
      <c r="B4" t="s">
        <v>12</v>
      </c>
      <c r="C4" s="2">
        <v>150000</v>
      </c>
      <c r="D4" t="s">
        <v>18</v>
      </c>
      <c r="E4" t="s">
        <v>61</v>
      </c>
      <c r="F4">
        <v>5</v>
      </c>
      <c r="G4" t="s">
        <v>18</v>
      </c>
      <c r="H4" s="4">
        <v>888856140</v>
      </c>
      <c r="I4" s="7">
        <v>35167</v>
      </c>
      <c r="J4" s="7">
        <v>42460</v>
      </c>
      <c r="K4" s="6">
        <v>43219</v>
      </c>
      <c r="L4">
        <f>YEAR($I4)</f>
        <v>1996</v>
      </c>
      <c r="M4">
        <f>2022-$L4</f>
        <v>26</v>
      </c>
      <c r="N4">
        <f>MONTH($K4)</f>
        <v>4</v>
      </c>
    </row>
    <row r="5" spans="1:14" x14ac:dyDescent="0.25">
      <c r="A5" t="s">
        <v>62</v>
      </c>
      <c r="B5" t="s">
        <v>17</v>
      </c>
      <c r="C5" s="2">
        <v>85000</v>
      </c>
      <c r="D5" t="s">
        <v>18</v>
      </c>
      <c r="E5" t="s">
        <v>61</v>
      </c>
      <c r="F5">
        <v>0</v>
      </c>
      <c r="G5" t="s">
        <v>18</v>
      </c>
      <c r="H5" s="4">
        <v>888856141</v>
      </c>
      <c r="I5" s="7">
        <v>35397</v>
      </c>
      <c r="J5" s="7">
        <v>42436</v>
      </c>
      <c r="K5" s="6">
        <v>43370</v>
      </c>
      <c r="L5">
        <f>YEAR($I5)</f>
        <v>1996</v>
      </c>
      <c r="M5">
        <f>2022-$L5</f>
        <v>26</v>
      </c>
      <c r="N5">
        <f>MONTH($K5)</f>
        <v>9</v>
      </c>
    </row>
    <row r="6" spans="1:14" x14ac:dyDescent="0.25">
      <c r="A6" t="s">
        <v>70</v>
      </c>
      <c r="B6" t="s">
        <v>21</v>
      </c>
      <c r="C6" s="2">
        <v>45000</v>
      </c>
      <c r="D6" t="s">
        <v>13</v>
      </c>
      <c r="E6" t="s">
        <v>46</v>
      </c>
      <c r="F6">
        <v>2</v>
      </c>
      <c r="G6" t="s">
        <v>22</v>
      </c>
      <c r="H6" s="4" t="s">
        <v>71</v>
      </c>
      <c r="I6" s="7">
        <v>35340</v>
      </c>
      <c r="J6" s="7">
        <v>42842</v>
      </c>
      <c r="K6" s="6">
        <v>43756</v>
      </c>
      <c r="L6">
        <f>YEAR($I6)</f>
        <v>1996</v>
      </c>
      <c r="M6">
        <f>2022-$L6</f>
        <v>26</v>
      </c>
      <c r="N6">
        <f>MONTH($K6)</f>
        <v>10</v>
      </c>
    </row>
    <row r="7" spans="1:14" x14ac:dyDescent="0.25">
      <c r="A7" t="s">
        <v>72</v>
      </c>
      <c r="B7" t="s">
        <v>21</v>
      </c>
      <c r="C7" s="2">
        <v>40000</v>
      </c>
      <c r="D7" t="s">
        <v>13</v>
      </c>
      <c r="E7" t="s">
        <v>46</v>
      </c>
      <c r="F7">
        <v>2</v>
      </c>
      <c r="G7" t="s">
        <v>13</v>
      </c>
      <c r="H7" s="4" t="s">
        <v>73</v>
      </c>
      <c r="I7" s="7">
        <v>35278</v>
      </c>
      <c r="J7" s="7">
        <v>42848</v>
      </c>
      <c r="K7" s="6">
        <v>43589</v>
      </c>
      <c r="L7">
        <f>YEAR($I7)</f>
        <v>1996</v>
      </c>
      <c r="M7">
        <f>2022-$L7</f>
        <v>26</v>
      </c>
      <c r="N7">
        <f>MONTH($K7)</f>
        <v>5</v>
      </c>
    </row>
    <row r="8" spans="1:14" x14ac:dyDescent="0.25">
      <c r="A8" t="s">
        <v>78</v>
      </c>
      <c r="B8" t="s">
        <v>21</v>
      </c>
      <c r="C8" s="2">
        <v>50000</v>
      </c>
      <c r="D8" t="s">
        <v>13</v>
      </c>
      <c r="E8" t="s">
        <v>46</v>
      </c>
      <c r="F8">
        <v>2</v>
      </c>
      <c r="G8" t="s">
        <v>13</v>
      </c>
      <c r="H8" s="4" t="s">
        <v>79</v>
      </c>
      <c r="I8" s="7">
        <v>35113</v>
      </c>
      <c r="J8" s="7">
        <v>42472</v>
      </c>
      <c r="K8" s="6">
        <v>43426</v>
      </c>
      <c r="L8">
        <f>YEAR($I8)</f>
        <v>1996</v>
      </c>
      <c r="M8">
        <f>2022-$L8</f>
        <v>26</v>
      </c>
      <c r="N8">
        <f>MONTH($K8)</f>
        <v>11</v>
      </c>
    </row>
    <row r="9" spans="1:14" x14ac:dyDescent="0.25">
      <c r="A9" t="s">
        <v>30</v>
      </c>
      <c r="B9" t="s">
        <v>21</v>
      </c>
      <c r="C9" s="2">
        <v>89700</v>
      </c>
      <c r="D9" t="s">
        <v>13</v>
      </c>
      <c r="E9" t="s">
        <v>14</v>
      </c>
      <c r="F9">
        <v>4</v>
      </c>
      <c r="G9" t="s">
        <v>13</v>
      </c>
      <c r="H9" s="4" t="s">
        <v>31</v>
      </c>
      <c r="I9" s="7">
        <v>34856</v>
      </c>
      <c r="J9" s="7">
        <v>42434</v>
      </c>
      <c r="K9" s="6">
        <v>43291</v>
      </c>
      <c r="L9">
        <f>YEAR($I9)</f>
        <v>1995</v>
      </c>
      <c r="M9">
        <f>2022-$L9</f>
        <v>27</v>
      </c>
      <c r="N9">
        <f>MONTH($K9)</f>
        <v>7</v>
      </c>
    </row>
    <row r="10" spans="1:14" x14ac:dyDescent="0.25">
      <c r="A10" t="s">
        <v>51</v>
      </c>
      <c r="B10" t="s">
        <v>21</v>
      </c>
      <c r="C10" s="2">
        <v>65000</v>
      </c>
      <c r="D10" t="s">
        <v>22</v>
      </c>
      <c r="E10" t="s">
        <v>46</v>
      </c>
      <c r="F10">
        <v>4</v>
      </c>
      <c r="G10" t="s">
        <v>22</v>
      </c>
      <c r="H10" s="4">
        <v>888856131</v>
      </c>
      <c r="I10" s="7">
        <v>34921</v>
      </c>
      <c r="J10" s="7">
        <v>42814</v>
      </c>
      <c r="K10" s="6">
        <v>43516</v>
      </c>
      <c r="L10">
        <f>YEAR($I10)</f>
        <v>1995</v>
      </c>
      <c r="M10">
        <f>2022-$L10</f>
        <v>27</v>
      </c>
      <c r="N10">
        <f>MONTH($K10)</f>
        <v>2</v>
      </c>
    </row>
    <row r="11" spans="1:14" x14ac:dyDescent="0.25">
      <c r="A11" t="s">
        <v>55</v>
      </c>
      <c r="B11" t="s">
        <v>12</v>
      </c>
      <c r="C11" s="2">
        <v>130000</v>
      </c>
      <c r="D11" t="s">
        <v>22</v>
      </c>
      <c r="E11" t="s">
        <v>46</v>
      </c>
      <c r="F11">
        <v>2</v>
      </c>
      <c r="G11" t="s">
        <v>22</v>
      </c>
      <c r="H11" s="4">
        <v>888856135</v>
      </c>
      <c r="I11" s="7">
        <v>35030</v>
      </c>
      <c r="J11" s="7">
        <v>42433</v>
      </c>
      <c r="K11" s="6">
        <v>43105</v>
      </c>
      <c r="L11">
        <f>YEAR($I11)</f>
        <v>1995</v>
      </c>
      <c r="M11">
        <f>2022-$L11</f>
        <v>27</v>
      </c>
      <c r="N11">
        <f>MONTH($K11)</f>
        <v>1</v>
      </c>
    </row>
    <row r="12" spans="1:14" x14ac:dyDescent="0.25">
      <c r="A12" t="s">
        <v>80</v>
      </c>
      <c r="B12" t="s">
        <v>12</v>
      </c>
      <c r="C12" s="2">
        <v>80000</v>
      </c>
      <c r="D12" t="s">
        <v>81</v>
      </c>
      <c r="E12" t="s">
        <v>46</v>
      </c>
      <c r="F12">
        <v>3</v>
      </c>
      <c r="G12" t="s">
        <v>18</v>
      </c>
      <c r="H12" s="4" t="s">
        <v>82</v>
      </c>
      <c r="I12" s="7">
        <v>34989</v>
      </c>
      <c r="J12" s="7">
        <v>42819</v>
      </c>
      <c r="K12" s="6">
        <v>44242</v>
      </c>
      <c r="L12">
        <f>YEAR($I12)</f>
        <v>1995</v>
      </c>
      <c r="M12">
        <f>2022-$L12</f>
        <v>27</v>
      </c>
      <c r="N12">
        <f>MONTH($K12)</f>
        <v>2</v>
      </c>
    </row>
    <row r="13" spans="1:14" x14ac:dyDescent="0.25">
      <c r="A13" t="s">
        <v>85</v>
      </c>
      <c r="B13" t="s">
        <v>12</v>
      </c>
      <c r="C13" s="2">
        <v>40000</v>
      </c>
      <c r="D13" t="s">
        <v>81</v>
      </c>
      <c r="E13" t="s">
        <v>46</v>
      </c>
      <c r="F13">
        <v>6</v>
      </c>
      <c r="G13" t="s">
        <v>13</v>
      </c>
      <c r="H13" s="4" t="s">
        <v>86</v>
      </c>
      <c r="I13" s="7">
        <v>34740</v>
      </c>
      <c r="J13" s="7">
        <v>42436</v>
      </c>
      <c r="K13" s="6">
        <v>44270</v>
      </c>
      <c r="L13">
        <f>YEAR($I13)</f>
        <v>1995</v>
      </c>
      <c r="M13">
        <f>2022-$L13</f>
        <v>27</v>
      </c>
      <c r="N13">
        <f>MONTH($K13)</f>
        <v>3</v>
      </c>
    </row>
    <row r="14" spans="1:14" x14ac:dyDescent="0.25">
      <c r="A14" t="s">
        <v>48</v>
      </c>
      <c r="B14" t="s">
        <v>17</v>
      </c>
      <c r="C14" s="5">
        <v>110000</v>
      </c>
      <c r="D14" t="s">
        <v>18</v>
      </c>
      <c r="E14" t="s">
        <v>46</v>
      </c>
      <c r="F14">
        <v>5</v>
      </c>
      <c r="G14" t="s">
        <v>18</v>
      </c>
      <c r="H14" s="4">
        <v>888856128</v>
      </c>
      <c r="I14" s="7">
        <v>34560</v>
      </c>
      <c r="J14" s="7">
        <v>42839</v>
      </c>
      <c r="K14" s="6">
        <v>43491</v>
      </c>
      <c r="L14">
        <f>YEAR($I14)</f>
        <v>1994</v>
      </c>
      <c r="M14">
        <f>2022-$L14</f>
        <v>28</v>
      </c>
      <c r="N14">
        <f>MONTH($K14)</f>
        <v>1</v>
      </c>
    </row>
    <row r="15" spans="1:14" x14ac:dyDescent="0.25">
      <c r="A15" t="s">
        <v>52</v>
      </c>
      <c r="B15" t="s">
        <v>21</v>
      </c>
      <c r="C15" s="2">
        <v>70000</v>
      </c>
      <c r="D15" t="s">
        <v>22</v>
      </c>
      <c r="E15" t="s">
        <v>46</v>
      </c>
      <c r="F15">
        <v>4</v>
      </c>
      <c r="G15" t="s">
        <v>22</v>
      </c>
      <c r="H15" s="4">
        <v>888856132</v>
      </c>
      <c r="I15" s="7">
        <v>34602</v>
      </c>
      <c r="J15" s="7">
        <v>42802</v>
      </c>
      <c r="K15" s="6">
        <v>43861</v>
      </c>
      <c r="L15">
        <f>YEAR($I15)</f>
        <v>1994</v>
      </c>
      <c r="M15">
        <f>2022-$L15</f>
        <v>28</v>
      </c>
      <c r="N15">
        <f>MONTH($K15)</f>
        <v>1</v>
      </c>
    </row>
    <row r="16" spans="1:14" x14ac:dyDescent="0.25">
      <c r="A16" t="s">
        <v>53</v>
      </c>
      <c r="B16" t="s">
        <v>21</v>
      </c>
      <c r="C16" s="2">
        <v>45000</v>
      </c>
      <c r="D16" t="s">
        <v>22</v>
      </c>
      <c r="E16" t="s">
        <v>46</v>
      </c>
      <c r="F16">
        <v>2</v>
      </c>
      <c r="G16" t="s">
        <v>22</v>
      </c>
      <c r="H16" s="4">
        <v>888856133</v>
      </c>
      <c r="I16" s="7">
        <v>34602</v>
      </c>
      <c r="J16" s="7">
        <v>42470</v>
      </c>
      <c r="K16" s="6">
        <v>43290</v>
      </c>
      <c r="L16">
        <f>YEAR($I16)</f>
        <v>1994</v>
      </c>
      <c r="M16">
        <f>2022-$L16</f>
        <v>28</v>
      </c>
      <c r="N16">
        <f>MONTH($K16)</f>
        <v>7</v>
      </c>
    </row>
    <row r="17" spans="1:14" x14ac:dyDescent="0.25">
      <c r="A17" t="s">
        <v>54</v>
      </c>
      <c r="B17" t="s">
        <v>21</v>
      </c>
      <c r="C17" s="2">
        <v>10000</v>
      </c>
      <c r="D17" t="s">
        <v>22</v>
      </c>
      <c r="E17" t="s">
        <v>46</v>
      </c>
      <c r="F17">
        <v>0</v>
      </c>
      <c r="G17" t="s">
        <v>22</v>
      </c>
      <c r="H17" s="4">
        <v>888856134</v>
      </c>
      <c r="I17" s="7">
        <v>34383</v>
      </c>
      <c r="J17" s="7">
        <v>42842</v>
      </c>
      <c r="K17" s="6">
        <v>43286</v>
      </c>
      <c r="L17">
        <f>YEAR($I17)</f>
        <v>1994</v>
      </c>
      <c r="M17">
        <f>2022-$L17</f>
        <v>28</v>
      </c>
      <c r="N17">
        <f>MONTH($K17)</f>
        <v>7</v>
      </c>
    </row>
    <row r="18" spans="1:14" x14ac:dyDescent="0.25">
      <c r="A18" t="s">
        <v>65</v>
      </c>
      <c r="B18" t="s">
        <v>17</v>
      </c>
      <c r="C18" s="2">
        <v>89000</v>
      </c>
      <c r="D18" t="s">
        <v>13</v>
      </c>
      <c r="E18" t="s">
        <v>66</v>
      </c>
      <c r="F18">
        <v>5</v>
      </c>
      <c r="G18" t="s">
        <v>22</v>
      </c>
      <c r="H18" s="4" t="s">
        <v>67</v>
      </c>
      <c r="I18" s="7">
        <v>34648</v>
      </c>
      <c r="J18" s="7">
        <v>42807</v>
      </c>
      <c r="K18" s="6">
        <v>43932</v>
      </c>
      <c r="L18">
        <f>YEAR($I18)</f>
        <v>1994</v>
      </c>
      <c r="M18">
        <f>2022-$L18</f>
        <v>28</v>
      </c>
      <c r="N18">
        <f>MONTH($K18)</f>
        <v>4</v>
      </c>
    </row>
    <row r="19" spans="1:14" x14ac:dyDescent="0.25">
      <c r="A19" t="s">
        <v>68</v>
      </c>
      <c r="B19" t="s">
        <v>17</v>
      </c>
      <c r="C19" s="2">
        <v>55000</v>
      </c>
      <c r="D19" t="s">
        <v>13</v>
      </c>
      <c r="E19" t="s">
        <v>66</v>
      </c>
      <c r="F19">
        <v>5</v>
      </c>
      <c r="G19" t="s">
        <v>22</v>
      </c>
      <c r="H19" s="4" t="s">
        <v>69</v>
      </c>
      <c r="I19" s="7">
        <v>34375</v>
      </c>
      <c r="J19" s="7">
        <v>42809</v>
      </c>
      <c r="K19" s="6">
        <v>43709</v>
      </c>
      <c r="L19">
        <f>YEAR($I19)</f>
        <v>1994</v>
      </c>
      <c r="M19">
        <f>2022-$L19</f>
        <v>28</v>
      </c>
      <c r="N19">
        <f>MONTH($K19)</f>
        <v>9</v>
      </c>
    </row>
    <row r="20" spans="1:14" x14ac:dyDescent="0.25">
      <c r="A20" t="s">
        <v>76</v>
      </c>
      <c r="B20" t="s">
        <v>21</v>
      </c>
      <c r="C20" s="2">
        <v>50000</v>
      </c>
      <c r="D20" t="s">
        <v>13</v>
      </c>
      <c r="E20" t="s">
        <v>46</v>
      </c>
      <c r="F20">
        <v>3</v>
      </c>
      <c r="G20" t="s">
        <v>13</v>
      </c>
      <c r="H20" s="4" t="s">
        <v>77</v>
      </c>
      <c r="I20" s="7">
        <v>34576</v>
      </c>
      <c r="J20" s="7">
        <v>42832</v>
      </c>
      <c r="K20" s="6">
        <v>43682</v>
      </c>
      <c r="L20">
        <f>YEAR($I20)</f>
        <v>1994</v>
      </c>
      <c r="M20">
        <f>2022-$L20</f>
        <v>28</v>
      </c>
      <c r="N20">
        <f>MONTH($K20)</f>
        <v>8</v>
      </c>
    </row>
    <row r="21" spans="1:14" x14ac:dyDescent="0.25">
      <c r="A21" t="s">
        <v>83</v>
      </c>
      <c r="B21" t="s">
        <v>12</v>
      </c>
      <c r="C21" s="2" t="s">
        <v>93</v>
      </c>
      <c r="D21" t="s">
        <v>81</v>
      </c>
      <c r="E21" t="s">
        <v>46</v>
      </c>
      <c r="F21">
        <v>4</v>
      </c>
      <c r="G21" t="s">
        <v>18</v>
      </c>
      <c r="H21" s="4" t="s">
        <v>84</v>
      </c>
      <c r="I21" s="7">
        <v>34530</v>
      </c>
      <c r="J21" s="7">
        <v>42433</v>
      </c>
      <c r="K21" s="6">
        <v>43397</v>
      </c>
      <c r="L21">
        <f>YEAR($I21)</f>
        <v>1994</v>
      </c>
      <c r="M21">
        <f>2022-$L21</f>
        <v>28</v>
      </c>
      <c r="N21">
        <f>MONTH($K21)</f>
        <v>10</v>
      </c>
    </row>
    <row r="22" spans="1:14" x14ac:dyDescent="0.25">
      <c r="A22" t="s">
        <v>34</v>
      </c>
      <c r="B22" t="s">
        <v>12</v>
      </c>
      <c r="C22" s="2">
        <v>89700</v>
      </c>
      <c r="D22" t="s">
        <v>13</v>
      </c>
      <c r="E22" t="s">
        <v>14</v>
      </c>
      <c r="F22">
        <v>5</v>
      </c>
      <c r="G22" t="s">
        <v>22</v>
      </c>
      <c r="H22" s="4" t="s">
        <v>35</v>
      </c>
      <c r="I22" s="7">
        <v>34126</v>
      </c>
      <c r="J22" s="7">
        <v>42799</v>
      </c>
      <c r="K22" s="6">
        <v>43361</v>
      </c>
      <c r="L22">
        <f>YEAR($I22)</f>
        <v>1993</v>
      </c>
      <c r="M22">
        <f>2022-$L22</f>
        <v>29</v>
      </c>
      <c r="N22">
        <f>MONTH($K22)</f>
        <v>9</v>
      </c>
    </row>
    <row r="23" spans="1:14" x14ac:dyDescent="0.25">
      <c r="A23" t="s">
        <v>57</v>
      </c>
      <c r="B23" t="s">
        <v>12</v>
      </c>
      <c r="C23" s="2">
        <v>140000</v>
      </c>
      <c r="D23" t="s">
        <v>22</v>
      </c>
      <c r="E23" t="s">
        <v>46</v>
      </c>
      <c r="F23">
        <v>3</v>
      </c>
      <c r="G23" t="s">
        <v>22</v>
      </c>
      <c r="H23" s="4">
        <v>888856137</v>
      </c>
      <c r="I23" s="7">
        <v>33977</v>
      </c>
      <c r="J23" s="7">
        <v>42802</v>
      </c>
      <c r="K23" s="6">
        <v>43431</v>
      </c>
      <c r="L23">
        <f>YEAR($I23)</f>
        <v>1993</v>
      </c>
      <c r="M23">
        <f>2022-$L23</f>
        <v>29</v>
      </c>
      <c r="N23">
        <f>MONTH($K23)</f>
        <v>11</v>
      </c>
    </row>
    <row r="24" spans="1:14" x14ac:dyDescent="0.25">
      <c r="A24" t="s">
        <v>63</v>
      </c>
      <c r="B24" t="s">
        <v>21</v>
      </c>
      <c r="C24" s="2">
        <v>60000</v>
      </c>
      <c r="D24" t="s">
        <v>13</v>
      </c>
      <c r="E24" t="s">
        <v>46</v>
      </c>
      <c r="F24">
        <v>5</v>
      </c>
      <c r="G24" t="s">
        <v>22</v>
      </c>
      <c r="H24" s="4">
        <v>888856142</v>
      </c>
      <c r="I24" s="7">
        <v>34033</v>
      </c>
      <c r="J24" s="7">
        <v>42435</v>
      </c>
      <c r="K24" s="6">
        <v>43337</v>
      </c>
      <c r="L24">
        <f>YEAR($I24)</f>
        <v>1993</v>
      </c>
      <c r="M24">
        <f>2022-$L24</f>
        <v>29</v>
      </c>
      <c r="N24">
        <f>MONTH($K24)</f>
        <v>8</v>
      </c>
    </row>
    <row r="25" spans="1:14" x14ac:dyDescent="0.25">
      <c r="A25" t="s">
        <v>87</v>
      </c>
      <c r="B25" t="s">
        <v>12</v>
      </c>
      <c r="C25" s="5">
        <v>45000</v>
      </c>
      <c r="D25" t="s">
        <v>18</v>
      </c>
      <c r="E25" t="s">
        <v>46</v>
      </c>
      <c r="F25">
        <v>2</v>
      </c>
      <c r="G25" t="s">
        <v>13</v>
      </c>
      <c r="H25" s="4" t="s">
        <v>88</v>
      </c>
      <c r="I25" s="7">
        <v>34293</v>
      </c>
      <c r="J25" s="7">
        <v>42453</v>
      </c>
      <c r="K25" s="6">
        <v>43453</v>
      </c>
      <c r="L25">
        <f>YEAR($I25)</f>
        <v>1993</v>
      </c>
      <c r="M25">
        <f>2022-$L25</f>
        <v>29</v>
      </c>
      <c r="N25">
        <f>MONTH($K25)</f>
        <v>12</v>
      </c>
    </row>
    <row r="26" spans="1:14" x14ac:dyDescent="0.25">
      <c r="A26" t="s">
        <v>28</v>
      </c>
      <c r="B26" t="s">
        <v>21</v>
      </c>
      <c r="C26" s="2">
        <v>89700</v>
      </c>
      <c r="D26" t="s">
        <v>13</v>
      </c>
      <c r="E26" t="s">
        <v>14</v>
      </c>
      <c r="F26">
        <v>3</v>
      </c>
      <c r="G26" t="s">
        <v>13</v>
      </c>
      <c r="H26" s="4" t="s">
        <v>29</v>
      </c>
      <c r="I26" s="7">
        <v>33610</v>
      </c>
      <c r="J26" s="7">
        <v>42795</v>
      </c>
      <c r="K26" s="6">
        <v>43689</v>
      </c>
      <c r="L26">
        <f>YEAR($I26)</f>
        <v>1992</v>
      </c>
      <c r="M26">
        <f>2022-$L26</f>
        <v>30</v>
      </c>
      <c r="N26">
        <f>MONTH($K26)</f>
        <v>8</v>
      </c>
    </row>
    <row r="27" spans="1:14" x14ac:dyDescent="0.25">
      <c r="A27" t="s">
        <v>20</v>
      </c>
      <c r="B27" t="s">
        <v>21</v>
      </c>
      <c r="C27" s="2">
        <v>80000</v>
      </c>
      <c r="D27" t="s">
        <v>22</v>
      </c>
      <c r="E27" t="s">
        <v>14</v>
      </c>
      <c r="F27">
        <v>3</v>
      </c>
      <c r="G27" t="s">
        <v>22</v>
      </c>
      <c r="H27" s="4" t="s">
        <v>23</v>
      </c>
      <c r="I27" s="7">
        <v>33440</v>
      </c>
      <c r="J27" s="7">
        <v>42811</v>
      </c>
      <c r="K27" s="6">
        <v>43484</v>
      </c>
      <c r="L27">
        <f>YEAR($I27)</f>
        <v>1991</v>
      </c>
      <c r="M27">
        <f>2022-$L27</f>
        <v>31</v>
      </c>
      <c r="N27">
        <f>MONTH($K27)</f>
        <v>1</v>
      </c>
    </row>
    <row r="28" spans="1:14" x14ac:dyDescent="0.25">
      <c r="A28" t="s">
        <v>32</v>
      </c>
      <c r="B28" t="s">
        <v>21</v>
      </c>
      <c r="C28" s="2">
        <v>89700</v>
      </c>
      <c r="D28" t="s">
        <v>13</v>
      </c>
      <c r="E28" t="s">
        <v>14</v>
      </c>
      <c r="F28">
        <v>3</v>
      </c>
      <c r="G28" t="s">
        <v>22</v>
      </c>
      <c r="H28" s="4" t="s">
        <v>33</v>
      </c>
      <c r="I28" s="7">
        <v>33443</v>
      </c>
      <c r="J28" s="7">
        <v>42806</v>
      </c>
      <c r="K28" s="6">
        <v>43829</v>
      </c>
      <c r="L28">
        <f>YEAR($I28)</f>
        <v>1991</v>
      </c>
      <c r="M28">
        <f>2022-$L28</f>
        <v>31</v>
      </c>
      <c r="N28">
        <f>MONTH($K28)</f>
        <v>12</v>
      </c>
    </row>
    <row r="29" spans="1:14" x14ac:dyDescent="0.25">
      <c r="A29" t="s">
        <v>38</v>
      </c>
      <c r="B29" t="s">
        <v>12</v>
      </c>
      <c r="C29" s="2">
        <v>150000</v>
      </c>
      <c r="D29" t="s">
        <v>13</v>
      </c>
      <c r="E29" t="s">
        <v>14</v>
      </c>
      <c r="F29">
        <v>5</v>
      </c>
      <c r="G29" t="s">
        <v>13</v>
      </c>
      <c r="H29" s="4" t="s">
        <v>39</v>
      </c>
      <c r="I29" s="7">
        <v>33420</v>
      </c>
      <c r="J29" s="7">
        <v>42801</v>
      </c>
      <c r="K29" s="6">
        <v>43699</v>
      </c>
      <c r="L29">
        <f>YEAR($I29)</f>
        <v>1991</v>
      </c>
      <c r="M29">
        <f>2022-$L29</f>
        <v>31</v>
      </c>
      <c r="N29">
        <f>MONTH($K29)</f>
        <v>8</v>
      </c>
    </row>
    <row r="30" spans="1:14" x14ac:dyDescent="0.25">
      <c r="A30" t="s">
        <v>42</v>
      </c>
      <c r="B30" t="s">
        <v>12</v>
      </c>
      <c r="C30" s="2">
        <v>89700</v>
      </c>
      <c r="D30" t="s">
        <v>22</v>
      </c>
      <c r="E30" t="s">
        <v>14</v>
      </c>
      <c r="F30">
        <v>5</v>
      </c>
      <c r="G30" t="s">
        <v>22</v>
      </c>
      <c r="H30" s="4" t="s">
        <v>43</v>
      </c>
      <c r="I30" s="7">
        <v>33484</v>
      </c>
      <c r="J30" s="7">
        <v>42487</v>
      </c>
      <c r="K30" s="6">
        <v>43357</v>
      </c>
      <c r="L30">
        <f>YEAR($I30)</f>
        <v>1991</v>
      </c>
      <c r="M30">
        <f>2022-$L30</f>
        <v>31</v>
      </c>
      <c r="N30">
        <f>MONTH($K30)</f>
        <v>9</v>
      </c>
    </row>
    <row r="31" spans="1:14" x14ac:dyDescent="0.25">
      <c r="A31" t="s">
        <v>44</v>
      </c>
      <c r="B31" t="s">
        <v>17</v>
      </c>
      <c r="C31" s="2">
        <v>85000</v>
      </c>
      <c r="D31" t="s">
        <v>18</v>
      </c>
      <c r="E31" t="s">
        <v>14</v>
      </c>
      <c r="F31">
        <v>5</v>
      </c>
      <c r="G31" t="s">
        <v>18</v>
      </c>
      <c r="H31" s="4">
        <v>88885623</v>
      </c>
      <c r="I31" s="7">
        <v>33348</v>
      </c>
      <c r="J31" s="7">
        <v>42806</v>
      </c>
      <c r="K31" s="6">
        <v>43775</v>
      </c>
      <c r="L31">
        <f>YEAR($I31)</f>
        <v>1991</v>
      </c>
      <c r="M31">
        <f>2022-$L31</f>
        <v>31</v>
      </c>
      <c r="N31">
        <f>MONTH($K31)</f>
        <v>11</v>
      </c>
    </row>
    <row r="32" spans="1:14" x14ac:dyDescent="0.25">
      <c r="A32" t="s">
        <v>47</v>
      </c>
      <c r="B32" t="s">
        <v>17</v>
      </c>
      <c r="C32" s="2">
        <v>45000</v>
      </c>
      <c r="D32" t="s">
        <v>18</v>
      </c>
      <c r="E32" t="s">
        <v>46</v>
      </c>
      <c r="F32">
        <v>5</v>
      </c>
      <c r="G32" t="s">
        <v>22</v>
      </c>
      <c r="H32" s="4">
        <v>888856127</v>
      </c>
      <c r="I32" s="7">
        <v>33365</v>
      </c>
      <c r="J32" s="7">
        <v>42442</v>
      </c>
      <c r="K32" s="6">
        <v>43448</v>
      </c>
      <c r="L32">
        <f>YEAR($I32)</f>
        <v>1991</v>
      </c>
      <c r="M32">
        <f>2022-$L32</f>
        <v>31</v>
      </c>
      <c r="N32">
        <f>MONTH($K32)</f>
        <v>12</v>
      </c>
    </row>
    <row r="33" spans="1:14" x14ac:dyDescent="0.25">
      <c r="A33" t="s">
        <v>11</v>
      </c>
      <c r="B33" t="s">
        <v>12</v>
      </c>
      <c r="C33" s="2">
        <v>230000</v>
      </c>
      <c r="D33" t="s">
        <v>13</v>
      </c>
      <c r="E33" t="s">
        <v>14</v>
      </c>
      <c r="F33">
        <v>5</v>
      </c>
      <c r="G33" t="s">
        <v>13</v>
      </c>
      <c r="H33" s="4" t="s">
        <v>15</v>
      </c>
      <c r="I33" s="7">
        <v>32929</v>
      </c>
      <c r="J33" s="7">
        <v>42463</v>
      </c>
      <c r="K33" s="6">
        <v>43459</v>
      </c>
      <c r="L33">
        <f>YEAR($I33)</f>
        <v>1990</v>
      </c>
      <c r="M33">
        <f>2022-$L33</f>
        <v>32</v>
      </c>
      <c r="N33">
        <f>MONTH($K33)</f>
        <v>12</v>
      </c>
    </row>
    <row r="34" spans="1:14" x14ac:dyDescent="0.25">
      <c r="A34" t="s">
        <v>24</v>
      </c>
      <c r="B34" t="s">
        <v>17</v>
      </c>
      <c r="C34" s="2">
        <v>45000</v>
      </c>
      <c r="D34" t="s">
        <v>13</v>
      </c>
      <c r="E34" t="s">
        <v>14</v>
      </c>
      <c r="F34">
        <v>5</v>
      </c>
      <c r="G34" t="s">
        <v>13</v>
      </c>
      <c r="H34" s="4" t="s">
        <v>25</v>
      </c>
      <c r="I34" s="7">
        <v>32940</v>
      </c>
      <c r="J34" s="7">
        <v>42443</v>
      </c>
      <c r="K34" s="6">
        <v>44271</v>
      </c>
      <c r="L34">
        <f>YEAR($I34)</f>
        <v>1990</v>
      </c>
      <c r="M34">
        <f>2022-$L34</f>
        <v>32</v>
      </c>
      <c r="N34">
        <f>MONTH($K34)</f>
        <v>3</v>
      </c>
    </row>
    <row r="35" spans="1:14" x14ac:dyDescent="0.25">
      <c r="A35" t="s">
        <v>45</v>
      </c>
      <c r="B35" t="s">
        <v>17</v>
      </c>
      <c r="C35" s="2">
        <v>55000</v>
      </c>
      <c r="D35" t="s">
        <v>18</v>
      </c>
      <c r="E35" t="s">
        <v>46</v>
      </c>
      <c r="F35">
        <v>5</v>
      </c>
      <c r="G35" t="s">
        <v>18</v>
      </c>
      <c r="H35" s="4">
        <v>888856126</v>
      </c>
      <c r="I35" s="7">
        <v>33211</v>
      </c>
      <c r="J35" s="7">
        <v>42470</v>
      </c>
      <c r="K35" s="6">
        <v>43455</v>
      </c>
      <c r="L35">
        <f>YEAR($I35)</f>
        <v>1990</v>
      </c>
      <c r="M35">
        <f>2022-$L35</f>
        <v>32</v>
      </c>
      <c r="N35">
        <f>MONTH($K35)</f>
        <v>12</v>
      </c>
    </row>
    <row r="36" spans="1:14" x14ac:dyDescent="0.25">
      <c r="A36" t="s">
        <v>16</v>
      </c>
      <c r="B36" t="s">
        <v>17</v>
      </c>
      <c r="C36" s="2">
        <v>40000</v>
      </c>
      <c r="D36" t="s">
        <v>18</v>
      </c>
      <c r="E36" t="s">
        <v>14</v>
      </c>
      <c r="F36">
        <v>5</v>
      </c>
      <c r="G36" t="s">
        <v>18</v>
      </c>
      <c r="H36" s="4" t="s">
        <v>19</v>
      </c>
      <c r="I36" s="7">
        <v>32556</v>
      </c>
      <c r="J36" s="7">
        <v>42833</v>
      </c>
      <c r="K36" s="6">
        <v>43749</v>
      </c>
      <c r="L36">
        <f>YEAR($I36)</f>
        <v>1989</v>
      </c>
      <c r="M36">
        <f>2022-$L36</f>
        <v>33</v>
      </c>
      <c r="N36">
        <f>MONTH($K36)</f>
        <v>10</v>
      </c>
    </row>
    <row r="37" spans="1:14" x14ac:dyDescent="0.25">
      <c r="A37" t="s">
        <v>26</v>
      </c>
      <c r="B37" t="s">
        <v>17</v>
      </c>
      <c r="C37" s="2">
        <v>90000</v>
      </c>
      <c r="D37" t="s">
        <v>13</v>
      </c>
      <c r="E37" t="s">
        <v>14</v>
      </c>
      <c r="F37">
        <v>5</v>
      </c>
      <c r="G37" t="s">
        <v>13</v>
      </c>
      <c r="H37" s="4" t="s">
        <v>27</v>
      </c>
      <c r="I37" s="7">
        <v>32752</v>
      </c>
      <c r="J37" s="7">
        <v>42809</v>
      </c>
      <c r="K37" s="6">
        <v>43644</v>
      </c>
      <c r="L37">
        <f>YEAR($I37)</f>
        <v>1989</v>
      </c>
      <c r="M37">
        <f>2022-$L37</f>
        <v>33</v>
      </c>
      <c r="N37">
        <f>MONTH($K37)</f>
        <v>6</v>
      </c>
    </row>
    <row r="38" spans="1:14" x14ac:dyDescent="0.25">
      <c r="A38" t="s">
        <v>40</v>
      </c>
      <c r="B38" t="s">
        <v>21</v>
      </c>
      <c r="C38" s="2">
        <v>150000</v>
      </c>
      <c r="D38" t="s">
        <v>13</v>
      </c>
      <c r="E38" t="s">
        <v>14</v>
      </c>
      <c r="F38">
        <v>5</v>
      </c>
      <c r="G38" t="s">
        <v>13</v>
      </c>
      <c r="H38" s="4" t="s">
        <v>41</v>
      </c>
      <c r="I38" s="7">
        <v>32675</v>
      </c>
      <c r="J38" s="7">
        <v>42854</v>
      </c>
      <c r="K38" s="6">
        <v>43643</v>
      </c>
      <c r="L38">
        <f>YEAR($I38)</f>
        <v>1989</v>
      </c>
      <c r="M38">
        <f>2022-$L38</f>
        <v>33</v>
      </c>
      <c r="N38">
        <f>MONTH($K38)</f>
        <v>6</v>
      </c>
    </row>
    <row r="39" spans="1:14" x14ac:dyDescent="0.25">
      <c r="A39" t="s">
        <v>49</v>
      </c>
      <c r="B39" t="s">
        <v>17</v>
      </c>
      <c r="C39" s="2">
        <v>80000</v>
      </c>
      <c r="D39" t="s">
        <v>13</v>
      </c>
      <c r="E39" t="s">
        <v>46</v>
      </c>
      <c r="F39">
        <v>5</v>
      </c>
      <c r="G39" t="s">
        <v>13</v>
      </c>
      <c r="H39" s="4">
        <v>888856129</v>
      </c>
      <c r="I39" s="7">
        <v>32863</v>
      </c>
      <c r="J39" s="7">
        <v>42446</v>
      </c>
      <c r="K39" s="6">
        <v>43248</v>
      </c>
      <c r="L39">
        <f>YEAR($I39)</f>
        <v>1989</v>
      </c>
      <c r="M39">
        <f>2022-$L39</f>
        <v>33</v>
      </c>
      <c r="N39">
        <f>MONTH($K39)</f>
        <v>5</v>
      </c>
    </row>
    <row r="40" spans="1:14" x14ac:dyDescent="0.25">
      <c r="A40" t="s">
        <v>89</v>
      </c>
      <c r="B40" t="s">
        <v>21</v>
      </c>
      <c r="C40" s="5">
        <v>50000</v>
      </c>
      <c r="D40" t="s">
        <v>18</v>
      </c>
      <c r="E40" t="s">
        <v>46</v>
      </c>
      <c r="F40">
        <v>3</v>
      </c>
      <c r="G40" t="s">
        <v>22</v>
      </c>
      <c r="H40" s="4" t="s">
        <v>90</v>
      </c>
      <c r="I40" s="7">
        <v>32366</v>
      </c>
      <c r="J40" s="7">
        <v>42482</v>
      </c>
      <c r="K40" s="6">
        <v>44263</v>
      </c>
      <c r="L40">
        <f>YEAR($I40)</f>
        <v>1988</v>
      </c>
      <c r="M40">
        <f>2022-$L40</f>
        <v>34</v>
      </c>
      <c r="N40">
        <f>MONTH($K40)</f>
        <v>3</v>
      </c>
    </row>
    <row r="41" spans="1:14" x14ac:dyDescent="0.25">
      <c r="A41" t="s">
        <v>91</v>
      </c>
      <c r="B41" t="s">
        <v>17</v>
      </c>
      <c r="C41" s="2">
        <v>80000</v>
      </c>
      <c r="D41" t="s">
        <v>81</v>
      </c>
      <c r="E41" t="s">
        <v>46</v>
      </c>
      <c r="F41">
        <v>4</v>
      </c>
      <c r="G41" t="s">
        <v>22</v>
      </c>
      <c r="H41" s="4" t="s">
        <v>92</v>
      </c>
      <c r="I41" s="7">
        <v>32203</v>
      </c>
      <c r="J41" s="7">
        <v>42830</v>
      </c>
      <c r="K41" s="6">
        <v>43820</v>
      </c>
      <c r="L41">
        <f>YEAR($I41)</f>
        <v>1988</v>
      </c>
      <c r="M41">
        <f>2022-$L41</f>
        <v>34</v>
      </c>
      <c r="N41">
        <f>MONTH($K41)</f>
        <v>12</v>
      </c>
    </row>
    <row r="42" spans="1:14" x14ac:dyDescent="0.25">
      <c r="A42" t="s">
        <v>50</v>
      </c>
      <c r="B42" t="s">
        <v>17</v>
      </c>
      <c r="C42" s="2">
        <v>70000</v>
      </c>
      <c r="D42" t="s">
        <v>13</v>
      </c>
      <c r="E42" t="s">
        <v>46</v>
      </c>
      <c r="F42">
        <v>5</v>
      </c>
      <c r="G42" t="s">
        <v>13</v>
      </c>
      <c r="H42" s="4">
        <v>888856130</v>
      </c>
      <c r="I42" s="7">
        <v>32112</v>
      </c>
      <c r="J42" s="7">
        <v>42472</v>
      </c>
      <c r="K42" s="6">
        <v>43282</v>
      </c>
      <c r="L42">
        <f>YEAR($I42)</f>
        <v>1987</v>
      </c>
      <c r="M42">
        <f>2022-$L42</f>
        <v>35</v>
      </c>
      <c r="N42">
        <f>MONTH($K42)</f>
        <v>7</v>
      </c>
    </row>
    <row r="43" spans="1:14" x14ac:dyDescent="0.25">
      <c r="A43" t="s">
        <v>36</v>
      </c>
      <c r="B43" t="s">
        <v>12</v>
      </c>
      <c r="C43" s="2">
        <v>80000</v>
      </c>
      <c r="D43" t="s">
        <v>13</v>
      </c>
      <c r="E43" t="s">
        <v>14</v>
      </c>
      <c r="F43">
        <v>5</v>
      </c>
      <c r="G43" t="s">
        <v>22</v>
      </c>
      <c r="H43" s="4" t="s">
        <v>37</v>
      </c>
      <c r="I43" s="7">
        <v>31514</v>
      </c>
      <c r="J43" s="7">
        <v>42483</v>
      </c>
      <c r="K43" s="6">
        <v>43756</v>
      </c>
      <c r="L43">
        <f>YEAR($I43)</f>
        <v>1986</v>
      </c>
      <c r="M43">
        <f>2022-$L43</f>
        <v>36</v>
      </c>
      <c r="N43">
        <f>MONTH($K43)</f>
        <v>10</v>
      </c>
    </row>
    <row r="44" spans="1:14" x14ac:dyDescent="0.25">
      <c r="A44" t="s">
        <v>74</v>
      </c>
      <c r="B44" t="s">
        <v>21</v>
      </c>
      <c r="C44" s="2">
        <v>55000</v>
      </c>
      <c r="D44" t="s">
        <v>13</v>
      </c>
      <c r="E44" t="s">
        <v>46</v>
      </c>
      <c r="F44">
        <v>4</v>
      </c>
      <c r="G44" t="s">
        <v>13</v>
      </c>
      <c r="H44" s="4" t="s">
        <v>75</v>
      </c>
      <c r="I44" s="7">
        <v>31531</v>
      </c>
      <c r="J44" s="7">
        <v>42803</v>
      </c>
      <c r="K44" s="6">
        <v>43522</v>
      </c>
      <c r="L44">
        <f>YEAR($I44)</f>
        <v>1986</v>
      </c>
      <c r="M44">
        <f>2022-$L44</f>
        <v>36</v>
      </c>
      <c r="N44">
        <f>MONTH($K44)</f>
        <v>2</v>
      </c>
    </row>
    <row r="45" spans="1:14" x14ac:dyDescent="0.25">
      <c r="A45" t="s">
        <v>56</v>
      </c>
      <c r="B45" t="s">
        <v>12</v>
      </c>
      <c r="C45" s="2">
        <v>130000</v>
      </c>
      <c r="D45" t="s">
        <v>22</v>
      </c>
      <c r="E45" t="s">
        <v>46</v>
      </c>
      <c r="F45">
        <v>10</v>
      </c>
      <c r="G45" t="s">
        <v>22</v>
      </c>
      <c r="H45" s="4">
        <v>888856136</v>
      </c>
      <c r="I45" s="7">
        <v>31221</v>
      </c>
      <c r="J45" s="7">
        <v>42856</v>
      </c>
      <c r="K45" s="6">
        <v>43677</v>
      </c>
      <c r="L45">
        <f>YEAR($I45)</f>
        <v>1985</v>
      </c>
      <c r="M45">
        <f>2022-$L45</f>
        <v>37</v>
      </c>
      <c r="N45">
        <f>MONTH($K45)</f>
        <v>7</v>
      </c>
    </row>
    <row r="46" spans="1:14" x14ac:dyDescent="0.25">
      <c r="A46" t="s">
        <v>64</v>
      </c>
      <c r="B46" t="s">
        <v>17</v>
      </c>
      <c r="C46" s="2">
        <v>50000</v>
      </c>
      <c r="D46" t="s">
        <v>13</v>
      </c>
      <c r="E46" t="s">
        <v>46</v>
      </c>
      <c r="F46">
        <v>12</v>
      </c>
      <c r="G46" t="s">
        <v>22</v>
      </c>
      <c r="H46" s="4">
        <v>888856143</v>
      </c>
      <c r="I46" s="7">
        <v>29946</v>
      </c>
      <c r="J46" s="7">
        <v>42824</v>
      </c>
      <c r="K46" s="6">
        <v>43833</v>
      </c>
      <c r="L46">
        <f>YEAR($I46)</f>
        <v>1981</v>
      </c>
      <c r="M46">
        <f>2022-$L46</f>
        <v>41</v>
      </c>
      <c r="N46">
        <f>MONTH($K46)</f>
        <v>1</v>
      </c>
    </row>
    <row r="47" spans="1:14" x14ac:dyDescent="0.25">
      <c r="C47" s="5"/>
    </row>
    <row r="49" spans="3:6" x14ac:dyDescent="0.25">
      <c r="D49" s="2"/>
    </row>
    <row r="50" spans="3:6" x14ac:dyDescent="0.25">
      <c r="C50" s="5"/>
      <c r="D50" s="2"/>
      <c r="F50" s="2"/>
    </row>
    <row r="51" spans="3:6" x14ac:dyDescent="0.25">
      <c r="C51" s="5"/>
      <c r="D51" s="2"/>
      <c r="F51" s="2"/>
    </row>
    <row r="52" spans="3:6" x14ac:dyDescent="0.25">
      <c r="D52" s="2"/>
      <c r="F52" s="2"/>
    </row>
    <row r="53" spans="3:6" x14ac:dyDescent="0.25">
      <c r="D53" s="2"/>
      <c r="F53" s="2"/>
    </row>
    <row r="54" spans="3:6" x14ac:dyDescent="0.25">
      <c r="D54" s="2"/>
      <c r="F54" s="2"/>
    </row>
    <row r="55" spans="3:6" x14ac:dyDescent="0.25">
      <c r="D55" s="2"/>
      <c r="F55" s="2"/>
    </row>
    <row r="56" spans="3:6" x14ac:dyDescent="0.25">
      <c r="D56" s="5"/>
      <c r="F56" s="2"/>
    </row>
    <row r="57" spans="3:6" x14ac:dyDescent="0.25">
      <c r="D57" s="2"/>
      <c r="F57" s="2"/>
    </row>
    <row r="58" spans="3:6" x14ac:dyDescent="0.25">
      <c r="D58" s="2"/>
      <c r="F58" s="2"/>
    </row>
    <row r="59" spans="3:6" x14ac:dyDescent="0.25">
      <c r="D59" s="2"/>
      <c r="F59" s="2"/>
    </row>
    <row r="60" spans="3:6" x14ac:dyDescent="0.25">
      <c r="D60" s="2"/>
      <c r="F60" s="2"/>
    </row>
    <row r="61" spans="3:6" x14ac:dyDescent="0.25">
      <c r="D61" s="2"/>
      <c r="F61" s="2"/>
    </row>
    <row r="62" spans="3:6" x14ac:dyDescent="0.25">
      <c r="D62" s="2"/>
      <c r="F62" s="2"/>
    </row>
    <row r="63" spans="3:6" x14ac:dyDescent="0.25">
      <c r="C63" s="5"/>
      <c r="F63" s="2"/>
    </row>
  </sheetData>
  <autoFilter ref="A1:N46" xr:uid="{7DC5AA6A-BE10-4858-A41D-FF40089933F0}">
    <sortState xmlns:xlrd2="http://schemas.microsoft.com/office/spreadsheetml/2017/richdata2" ref="A2:N46">
      <sortCondition ref="M1:M46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9AD6-57E7-4E1E-A276-80FF73B531B7}">
  <sheetPr filterMode="1"/>
  <dimension ref="A1:N63"/>
  <sheetViews>
    <sheetView zoomScale="70" zoomScaleNormal="70" workbookViewId="0">
      <selection activeCell="C2" sqref="C2:C26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9.5703125" customWidth="1"/>
    <col min="5" max="5" width="23.140625" customWidth="1"/>
    <col min="6" max="6" width="22.42578125" customWidth="1"/>
    <col min="7" max="7" width="21.85546875" customWidth="1"/>
    <col min="8" max="10" width="13.85546875" style="4" customWidth="1"/>
    <col min="11" max="11" width="15.140625" customWidth="1"/>
    <col min="12" max="12" width="10.42578125" bestFit="1" customWidth="1"/>
    <col min="15" max="15" width="10.7109375" customWidth="1"/>
  </cols>
  <sheetData>
    <row r="1" spans="1:14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99</v>
      </c>
      <c r="M1" s="1" t="s">
        <v>98</v>
      </c>
      <c r="N1" s="1" t="s">
        <v>100</v>
      </c>
    </row>
    <row r="2" spans="1:14" x14ac:dyDescent="0.25">
      <c r="A2" t="s">
        <v>58</v>
      </c>
      <c r="B2" t="s">
        <v>12</v>
      </c>
      <c r="C2" s="2">
        <v>45000</v>
      </c>
      <c r="D2" t="s">
        <v>18</v>
      </c>
      <c r="E2" t="s">
        <v>46</v>
      </c>
      <c r="F2">
        <v>5</v>
      </c>
      <c r="G2" t="s">
        <v>18</v>
      </c>
      <c r="H2" s="4">
        <v>888856138</v>
      </c>
      <c r="I2" s="7">
        <v>35134</v>
      </c>
      <c r="J2" s="7">
        <v>42464</v>
      </c>
      <c r="K2" s="6">
        <v>43116</v>
      </c>
      <c r="L2">
        <f>YEAR($I2)</f>
        <v>1996</v>
      </c>
      <c r="M2">
        <f>2022-$L2</f>
        <v>26</v>
      </c>
      <c r="N2">
        <f>MONTH($K2)</f>
        <v>1</v>
      </c>
    </row>
    <row r="3" spans="1:14" x14ac:dyDescent="0.25">
      <c r="A3" t="s">
        <v>59</v>
      </c>
      <c r="B3" t="s">
        <v>12</v>
      </c>
      <c r="C3" s="2">
        <v>89700</v>
      </c>
      <c r="D3" t="s">
        <v>18</v>
      </c>
      <c r="E3" t="s">
        <v>46</v>
      </c>
      <c r="F3">
        <v>5</v>
      </c>
      <c r="G3" t="s">
        <v>18</v>
      </c>
      <c r="H3" s="4">
        <v>888856139</v>
      </c>
      <c r="I3" s="7">
        <v>35202</v>
      </c>
      <c r="J3" s="7">
        <v>42453</v>
      </c>
      <c r="K3" s="6">
        <v>43214</v>
      </c>
      <c r="L3">
        <f>YEAR($I3)</f>
        <v>1996</v>
      </c>
      <c r="M3">
        <f>2022-$L3</f>
        <v>26</v>
      </c>
      <c r="N3">
        <f>MONTH($K3)</f>
        <v>4</v>
      </c>
    </row>
    <row r="4" spans="1:14" x14ac:dyDescent="0.25">
      <c r="A4" t="s">
        <v>60</v>
      </c>
      <c r="B4" t="s">
        <v>12</v>
      </c>
      <c r="C4" s="2">
        <v>150000</v>
      </c>
      <c r="D4" t="s">
        <v>18</v>
      </c>
      <c r="E4" t="s">
        <v>61</v>
      </c>
      <c r="F4">
        <v>5</v>
      </c>
      <c r="G4" t="s">
        <v>18</v>
      </c>
      <c r="H4" s="4">
        <v>888856140</v>
      </c>
      <c r="I4" s="7">
        <v>35167</v>
      </c>
      <c r="J4" s="7">
        <v>42460</v>
      </c>
      <c r="K4" s="6">
        <v>43219</v>
      </c>
      <c r="L4">
        <f>YEAR($I4)</f>
        <v>1996</v>
      </c>
      <c r="M4">
        <f>2022-$L4</f>
        <v>26</v>
      </c>
      <c r="N4">
        <f>MONTH($K4)</f>
        <v>4</v>
      </c>
    </row>
    <row r="5" spans="1:14" x14ac:dyDescent="0.25">
      <c r="A5" t="s">
        <v>62</v>
      </c>
      <c r="B5" t="s">
        <v>17</v>
      </c>
      <c r="C5" s="2">
        <v>85000</v>
      </c>
      <c r="D5" t="s">
        <v>18</v>
      </c>
      <c r="E5" t="s">
        <v>61</v>
      </c>
      <c r="F5">
        <v>0</v>
      </c>
      <c r="G5" t="s">
        <v>18</v>
      </c>
      <c r="H5" s="4">
        <v>888856141</v>
      </c>
      <c r="I5" s="7">
        <v>35397</v>
      </c>
      <c r="J5" s="7">
        <v>42436</v>
      </c>
      <c r="K5" s="6">
        <v>43370</v>
      </c>
      <c r="L5">
        <f>YEAR($I5)</f>
        <v>1996</v>
      </c>
      <c r="M5">
        <f>2022-$L5</f>
        <v>26</v>
      </c>
      <c r="N5">
        <f>MONTH($K5)</f>
        <v>9</v>
      </c>
    </row>
    <row r="6" spans="1:14" x14ac:dyDescent="0.25">
      <c r="A6" t="s">
        <v>70</v>
      </c>
      <c r="B6" t="s">
        <v>21</v>
      </c>
      <c r="C6" s="2">
        <v>45000</v>
      </c>
      <c r="D6" t="s">
        <v>13</v>
      </c>
      <c r="E6" t="s">
        <v>46</v>
      </c>
      <c r="F6">
        <v>2</v>
      </c>
      <c r="G6" t="s">
        <v>22</v>
      </c>
      <c r="H6" s="4" t="s">
        <v>71</v>
      </c>
      <c r="I6" s="7">
        <v>35340</v>
      </c>
      <c r="J6" s="7">
        <v>42842</v>
      </c>
      <c r="K6" s="6">
        <v>43756</v>
      </c>
      <c r="L6">
        <f>YEAR($I6)</f>
        <v>1996</v>
      </c>
      <c r="M6">
        <f>2022-$L6</f>
        <v>26</v>
      </c>
      <c r="N6">
        <f>MONTH($K6)</f>
        <v>10</v>
      </c>
    </row>
    <row r="7" spans="1:14" x14ac:dyDescent="0.25">
      <c r="A7" t="s">
        <v>72</v>
      </c>
      <c r="B7" t="s">
        <v>21</v>
      </c>
      <c r="C7" s="2">
        <v>40000</v>
      </c>
      <c r="D7" t="s">
        <v>13</v>
      </c>
      <c r="E7" t="s">
        <v>46</v>
      </c>
      <c r="F7">
        <v>2</v>
      </c>
      <c r="G7" t="s">
        <v>13</v>
      </c>
      <c r="H7" s="4" t="s">
        <v>73</v>
      </c>
      <c r="I7" s="7">
        <v>35278</v>
      </c>
      <c r="J7" s="7">
        <v>42848</v>
      </c>
      <c r="K7" s="6">
        <v>43589</v>
      </c>
      <c r="L7">
        <f>YEAR($I7)</f>
        <v>1996</v>
      </c>
      <c r="M7">
        <f>2022-$L7</f>
        <v>26</v>
      </c>
      <c r="N7">
        <f>MONTH($K7)</f>
        <v>5</v>
      </c>
    </row>
    <row r="8" spans="1:14" x14ac:dyDescent="0.25">
      <c r="A8" t="s">
        <v>78</v>
      </c>
      <c r="B8" t="s">
        <v>21</v>
      </c>
      <c r="C8" s="2">
        <v>50000</v>
      </c>
      <c r="D8" t="s">
        <v>13</v>
      </c>
      <c r="E8" t="s">
        <v>46</v>
      </c>
      <c r="F8">
        <v>2</v>
      </c>
      <c r="G8" t="s">
        <v>13</v>
      </c>
      <c r="H8" s="4" t="s">
        <v>79</v>
      </c>
      <c r="I8" s="7">
        <v>35113</v>
      </c>
      <c r="J8" s="7">
        <v>42472</v>
      </c>
      <c r="K8" s="6">
        <v>43426</v>
      </c>
      <c r="L8">
        <f>YEAR($I8)</f>
        <v>1996</v>
      </c>
      <c r="M8">
        <f>2022-$L8</f>
        <v>26</v>
      </c>
      <c r="N8">
        <f>MONTH($K8)</f>
        <v>11</v>
      </c>
    </row>
    <row r="9" spans="1:14" x14ac:dyDescent="0.25">
      <c r="A9" t="s">
        <v>30</v>
      </c>
      <c r="B9" t="s">
        <v>21</v>
      </c>
      <c r="C9" s="2">
        <v>89700</v>
      </c>
      <c r="D9" t="s">
        <v>13</v>
      </c>
      <c r="E9" t="s">
        <v>14</v>
      </c>
      <c r="F9">
        <v>4</v>
      </c>
      <c r="G9" t="s">
        <v>13</v>
      </c>
      <c r="H9" s="4" t="s">
        <v>31</v>
      </c>
      <c r="I9" s="7">
        <v>34856</v>
      </c>
      <c r="J9" s="7">
        <v>42434</v>
      </c>
      <c r="K9" s="6">
        <v>43291</v>
      </c>
      <c r="L9">
        <f>YEAR($I9)</f>
        <v>1995</v>
      </c>
      <c r="M9">
        <f>2022-$L9</f>
        <v>27</v>
      </c>
      <c r="N9">
        <f>MONTH($K9)</f>
        <v>7</v>
      </c>
    </row>
    <row r="10" spans="1:14" x14ac:dyDescent="0.25">
      <c r="A10" t="s">
        <v>51</v>
      </c>
      <c r="B10" t="s">
        <v>21</v>
      </c>
      <c r="C10" s="2">
        <v>65000</v>
      </c>
      <c r="D10" t="s">
        <v>22</v>
      </c>
      <c r="E10" t="s">
        <v>46</v>
      </c>
      <c r="F10">
        <v>4</v>
      </c>
      <c r="G10" t="s">
        <v>22</v>
      </c>
      <c r="H10" s="4">
        <v>888856131</v>
      </c>
      <c r="I10" s="7">
        <v>34921</v>
      </c>
      <c r="J10" s="7">
        <v>42814</v>
      </c>
      <c r="K10" s="6">
        <v>43516</v>
      </c>
      <c r="L10">
        <f>YEAR($I10)</f>
        <v>1995</v>
      </c>
      <c r="M10">
        <f>2022-$L10</f>
        <v>27</v>
      </c>
      <c r="N10">
        <f>MONTH($K10)</f>
        <v>2</v>
      </c>
    </row>
    <row r="11" spans="1:14" x14ac:dyDescent="0.25">
      <c r="A11" t="s">
        <v>55</v>
      </c>
      <c r="B11" t="s">
        <v>12</v>
      </c>
      <c r="C11" s="2">
        <v>130000</v>
      </c>
      <c r="D11" t="s">
        <v>22</v>
      </c>
      <c r="E11" t="s">
        <v>46</v>
      </c>
      <c r="F11">
        <v>2</v>
      </c>
      <c r="G11" t="s">
        <v>22</v>
      </c>
      <c r="H11" s="4">
        <v>888856135</v>
      </c>
      <c r="I11" s="7">
        <v>35030</v>
      </c>
      <c r="J11" s="7">
        <v>42433</v>
      </c>
      <c r="K11" s="6">
        <v>43105</v>
      </c>
      <c r="L11">
        <f>YEAR($I11)</f>
        <v>1995</v>
      </c>
      <c r="M11">
        <f>2022-$L11</f>
        <v>27</v>
      </c>
      <c r="N11">
        <f>MONTH($K11)</f>
        <v>1</v>
      </c>
    </row>
    <row r="12" spans="1:14" x14ac:dyDescent="0.25">
      <c r="A12" t="s">
        <v>80</v>
      </c>
      <c r="B12" t="s">
        <v>12</v>
      </c>
      <c r="C12" s="2">
        <v>80000</v>
      </c>
      <c r="D12" t="s">
        <v>81</v>
      </c>
      <c r="E12" t="s">
        <v>46</v>
      </c>
      <c r="F12">
        <v>3</v>
      </c>
      <c r="G12" t="s">
        <v>18</v>
      </c>
      <c r="H12" s="4" t="s">
        <v>82</v>
      </c>
      <c r="I12" s="7">
        <v>34989</v>
      </c>
      <c r="J12" s="7">
        <v>42819</v>
      </c>
      <c r="K12" s="6">
        <v>44242</v>
      </c>
      <c r="L12">
        <f>YEAR($I12)</f>
        <v>1995</v>
      </c>
      <c r="M12">
        <f>2022-$L12</f>
        <v>27</v>
      </c>
      <c r="N12">
        <f>MONTH($K12)</f>
        <v>2</v>
      </c>
    </row>
    <row r="13" spans="1:14" x14ac:dyDescent="0.25">
      <c r="A13" t="s">
        <v>85</v>
      </c>
      <c r="B13" t="s">
        <v>12</v>
      </c>
      <c r="C13" s="2">
        <v>40000</v>
      </c>
      <c r="D13" t="s">
        <v>81</v>
      </c>
      <c r="E13" t="s">
        <v>46</v>
      </c>
      <c r="F13">
        <v>6</v>
      </c>
      <c r="G13" t="s">
        <v>13</v>
      </c>
      <c r="H13" s="4" t="s">
        <v>86</v>
      </c>
      <c r="I13" s="7">
        <v>34740</v>
      </c>
      <c r="J13" s="7">
        <v>42436</v>
      </c>
      <c r="K13" s="6">
        <v>44270</v>
      </c>
      <c r="L13">
        <f>YEAR($I13)</f>
        <v>1995</v>
      </c>
      <c r="M13">
        <f>2022-$L13</f>
        <v>27</v>
      </c>
      <c r="N13">
        <f>MONTH($K13)</f>
        <v>3</v>
      </c>
    </row>
    <row r="14" spans="1:14" x14ac:dyDescent="0.25">
      <c r="A14" t="s">
        <v>48</v>
      </c>
      <c r="B14" t="s">
        <v>17</v>
      </c>
      <c r="C14" s="5">
        <v>110000</v>
      </c>
      <c r="D14" t="s">
        <v>18</v>
      </c>
      <c r="E14" t="s">
        <v>46</v>
      </c>
      <c r="F14">
        <v>5</v>
      </c>
      <c r="G14" t="s">
        <v>18</v>
      </c>
      <c r="H14" s="4">
        <v>888856128</v>
      </c>
      <c r="I14" s="7">
        <v>34560</v>
      </c>
      <c r="J14" s="7">
        <v>42839</v>
      </c>
      <c r="K14" s="6">
        <v>43491</v>
      </c>
      <c r="L14">
        <f>YEAR($I14)</f>
        <v>1994</v>
      </c>
      <c r="M14">
        <f>2022-$L14</f>
        <v>28</v>
      </c>
      <c r="N14">
        <f>MONTH($K14)</f>
        <v>1</v>
      </c>
    </row>
    <row r="15" spans="1:14" x14ac:dyDescent="0.25">
      <c r="A15" t="s">
        <v>52</v>
      </c>
      <c r="B15" t="s">
        <v>21</v>
      </c>
      <c r="C15" s="2">
        <v>70000</v>
      </c>
      <c r="D15" t="s">
        <v>22</v>
      </c>
      <c r="E15" t="s">
        <v>46</v>
      </c>
      <c r="F15">
        <v>4</v>
      </c>
      <c r="G15" t="s">
        <v>22</v>
      </c>
      <c r="H15" s="4">
        <v>888856132</v>
      </c>
      <c r="I15" s="7">
        <v>34602</v>
      </c>
      <c r="J15" s="7">
        <v>42802</v>
      </c>
      <c r="K15" s="6">
        <v>43861</v>
      </c>
      <c r="L15">
        <f>YEAR($I15)</f>
        <v>1994</v>
      </c>
      <c r="M15">
        <f>2022-$L15</f>
        <v>28</v>
      </c>
      <c r="N15">
        <f>MONTH($K15)</f>
        <v>1</v>
      </c>
    </row>
    <row r="16" spans="1:14" x14ac:dyDescent="0.25">
      <c r="A16" t="s">
        <v>53</v>
      </c>
      <c r="B16" t="s">
        <v>21</v>
      </c>
      <c r="C16" s="2">
        <v>45000</v>
      </c>
      <c r="D16" t="s">
        <v>22</v>
      </c>
      <c r="E16" t="s">
        <v>46</v>
      </c>
      <c r="F16">
        <v>2</v>
      </c>
      <c r="G16" t="s">
        <v>22</v>
      </c>
      <c r="H16" s="4">
        <v>888856133</v>
      </c>
      <c r="I16" s="7">
        <v>34602</v>
      </c>
      <c r="J16" s="7">
        <v>42470</v>
      </c>
      <c r="K16" s="6">
        <v>43290</v>
      </c>
      <c r="L16">
        <f>YEAR($I16)</f>
        <v>1994</v>
      </c>
      <c r="M16">
        <f>2022-$L16</f>
        <v>28</v>
      </c>
      <c r="N16">
        <f>MONTH($K16)</f>
        <v>7</v>
      </c>
    </row>
    <row r="17" spans="1:14" x14ac:dyDescent="0.25">
      <c r="A17" t="s">
        <v>54</v>
      </c>
      <c r="B17" t="s">
        <v>21</v>
      </c>
      <c r="C17" s="2">
        <v>10000</v>
      </c>
      <c r="D17" t="s">
        <v>22</v>
      </c>
      <c r="E17" t="s">
        <v>46</v>
      </c>
      <c r="F17">
        <v>0</v>
      </c>
      <c r="G17" t="s">
        <v>22</v>
      </c>
      <c r="H17" s="4">
        <v>888856134</v>
      </c>
      <c r="I17" s="7">
        <v>34383</v>
      </c>
      <c r="J17" s="7">
        <v>42842</v>
      </c>
      <c r="K17" s="6">
        <v>43286</v>
      </c>
      <c r="L17">
        <f>YEAR($I17)</f>
        <v>1994</v>
      </c>
      <c r="M17">
        <f>2022-$L17</f>
        <v>28</v>
      </c>
      <c r="N17">
        <f>MONTH($K17)</f>
        <v>7</v>
      </c>
    </row>
    <row r="18" spans="1:14" x14ac:dyDescent="0.25">
      <c r="A18" t="s">
        <v>65</v>
      </c>
      <c r="B18" t="s">
        <v>17</v>
      </c>
      <c r="C18" s="2">
        <v>89000</v>
      </c>
      <c r="D18" t="s">
        <v>13</v>
      </c>
      <c r="E18" t="s">
        <v>66</v>
      </c>
      <c r="F18">
        <v>5</v>
      </c>
      <c r="G18" t="s">
        <v>22</v>
      </c>
      <c r="H18" s="4" t="s">
        <v>67</v>
      </c>
      <c r="I18" s="7">
        <v>34648</v>
      </c>
      <c r="J18" s="7">
        <v>42807</v>
      </c>
      <c r="K18" s="6">
        <v>43932</v>
      </c>
      <c r="L18">
        <f>YEAR($I18)</f>
        <v>1994</v>
      </c>
      <c r="M18">
        <f>2022-$L18</f>
        <v>28</v>
      </c>
      <c r="N18">
        <f>MONTH($K18)</f>
        <v>4</v>
      </c>
    </row>
    <row r="19" spans="1:14" x14ac:dyDescent="0.25">
      <c r="A19" t="s">
        <v>68</v>
      </c>
      <c r="B19" t="s">
        <v>17</v>
      </c>
      <c r="C19" s="2">
        <v>55000</v>
      </c>
      <c r="D19" t="s">
        <v>13</v>
      </c>
      <c r="E19" t="s">
        <v>66</v>
      </c>
      <c r="F19">
        <v>5</v>
      </c>
      <c r="G19" t="s">
        <v>22</v>
      </c>
      <c r="H19" s="4" t="s">
        <v>69</v>
      </c>
      <c r="I19" s="7">
        <v>34375</v>
      </c>
      <c r="J19" s="7">
        <v>42809</v>
      </c>
      <c r="K19" s="6">
        <v>43709</v>
      </c>
      <c r="L19">
        <f>YEAR($I19)</f>
        <v>1994</v>
      </c>
      <c r="M19">
        <f>2022-$L19</f>
        <v>28</v>
      </c>
      <c r="N19">
        <f>MONTH($K19)</f>
        <v>9</v>
      </c>
    </row>
    <row r="20" spans="1:14" x14ac:dyDescent="0.25">
      <c r="A20" t="s">
        <v>76</v>
      </c>
      <c r="B20" t="s">
        <v>21</v>
      </c>
      <c r="C20" s="2">
        <v>50000</v>
      </c>
      <c r="D20" t="s">
        <v>13</v>
      </c>
      <c r="E20" t="s">
        <v>46</v>
      </c>
      <c r="F20">
        <v>3</v>
      </c>
      <c r="G20" t="s">
        <v>13</v>
      </c>
      <c r="H20" s="4" t="s">
        <v>77</v>
      </c>
      <c r="I20" s="7">
        <v>34576</v>
      </c>
      <c r="J20" s="7">
        <v>42832</v>
      </c>
      <c r="K20" s="6">
        <v>43682</v>
      </c>
      <c r="L20">
        <f>YEAR($I20)</f>
        <v>1994</v>
      </c>
      <c r="M20">
        <f>2022-$L20</f>
        <v>28</v>
      </c>
      <c r="N20">
        <f>MONTH($K20)</f>
        <v>8</v>
      </c>
    </row>
    <row r="21" spans="1:14" x14ac:dyDescent="0.25">
      <c r="A21" t="s">
        <v>83</v>
      </c>
      <c r="B21" t="s">
        <v>12</v>
      </c>
      <c r="C21" s="2" t="s">
        <v>93</v>
      </c>
      <c r="D21" t="s">
        <v>81</v>
      </c>
      <c r="E21" t="s">
        <v>46</v>
      </c>
      <c r="F21">
        <v>4</v>
      </c>
      <c r="G21" t="s">
        <v>18</v>
      </c>
      <c r="H21" s="4" t="s">
        <v>84</v>
      </c>
      <c r="I21" s="7">
        <v>34530</v>
      </c>
      <c r="J21" s="7">
        <v>42433</v>
      </c>
      <c r="K21" s="6">
        <v>43397</v>
      </c>
      <c r="L21">
        <f>YEAR($I21)</f>
        <v>1994</v>
      </c>
      <c r="M21">
        <f>2022-$L21</f>
        <v>28</v>
      </c>
      <c r="N21">
        <f>MONTH($K21)</f>
        <v>10</v>
      </c>
    </row>
    <row r="22" spans="1:14" x14ac:dyDescent="0.25">
      <c r="A22" t="s">
        <v>34</v>
      </c>
      <c r="B22" t="s">
        <v>12</v>
      </c>
      <c r="C22" s="2">
        <v>89700</v>
      </c>
      <c r="D22" t="s">
        <v>13</v>
      </c>
      <c r="E22" t="s">
        <v>14</v>
      </c>
      <c r="F22">
        <v>5</v>
      </c>
      <c r="G22" t="s">
        <v>22</v>
      </c>
      <c r="H22" s="4" t="s">
        <v>35</v>
      </c>
      <c r="I22" s="7">
        <v>34126</v>
      </c>
      <c r="J22" s="7">
        <v>42799</v>
      </c>
      <c r="K22" s="6">
        <v>43361</v>
      </c>
      <c r="L22">
        <f>YEAR($I22)</f>
        <v>1993</v>
      </c>
      <c r="M22">
        <f>2022-$L22</f>
        <v>29</v>
      </c>
      <c r="N22">
        <f>MONTH($K22)</f>
        <v>9</v>
      </c>
    </row>
    <row r="23" spans="1:14" x14ac:dyDescent="0.25">
      <c r="A23" t="s">
        <v>57</v>
      </c>
      <c r="B23" t="s">
        <v>12</v>
      </c>
      <c r="C23" s="2">
        <v>140000</v>
      </c>
      <c r="D23" t="s">
        <v>22</v>
      </c>
      <c r="E23" t="s">
        <v>46</v>
      </c>
      <c r="F23">
        <v>3</v>
      </c>
      <c r="G23" t="s">
        <v>22</v>
      </c>
      <c r="H23" s="4">
        <v>888856137</v>
      </c>
      <c r="I23" s="7">
        <v>33977</v>
      </c>
      <c r="J23" s="7">
        <v>42802</v>
      </c>
      <c r="K23" s="6">
        <v>43431</v>
      </c>
      <c r="L23">
        <f>YEAR($I23)</f>
        <v>1993</v>
      </c>
      <c r="M23">
        <f>2022-$L23</f>
        <v>29</v>
      </c>
      <c r="N23">
        <f>MONTH($K23)</f>
        <v>11</v>
      </c>
    </row>
    <row r="24" spans="1:14" x14ac:dyDescent="0.25">
      <c r="A24" t="s">
        <v>63</v>
      </c>
      <c r="B24" t="s">
        <v>21</v>
      </c>
      <c r="C24" s="2">
        <v>60000</v>
      </c>
      <c r="D24" t="s">
        <v>13</v>
      </c>
      <c r="E24" t="s">
        <v>46</v>
      </c>
      <c r="F24">
        <v>5</v>
      </c>
      <c r="G24" t="s">
        <v>22</v>
      </c>
      <c r="H24" s="4">
        <v>888856142</v>
      </c>
      <c r="I24" s="7">
        <v>34033</v>
      </c>
      <c r="J24" s="7">
        <v>42435</v>
      </c>
      <c r="K24" s="6">
        <v>43337</v>
      </c>
      <c r="L24">
        <f>YEAR($I24)</f>
        <v>1993</v>
      </c>
      <c r="M24">
        <f>2022-$L24</f>
        <v>29</v>
      </c>
      <c r="N24">
        <f>MONTH($K24)</f>
        <v>8</v>
      </c>
    </row>
    <row r="25" spans="1:14" x14ac:dyDescent="0.25">
      <c r="A25" t="s">
        <v>87</v>
      </c>
      <c r="B25" t="s">
        <v>12</v>
      </c>
      <c r="C25" s="5">
        <v>45000</v>
      </c>
      <c r="D25" t="s">
        <v>18</v>
      </c>
      <c r="E25" t="s">
        <v>46</v>
      </c>
      <c r="F25">
        <v>2</v>
      </c>
      <c r="G25" t="s">
        <v>13</v>
      </c>
      <c r="H25" s="4" t="s">
        <v>88</v>
      </c>
      <c r="I25" s="7">
        <v>34293</v>
      </c>
      <c r="J25" s="7">
        <v>42453</v>
      </c>
      <c r="K25" s="6">
        <v>43453</v>
      </c>
      <c r="L25">
        <f>YEAR($I25)</f>
        <v>1993</v>
      </c>
      <c r="M25">
        <f>2022-$L25</f>
        <v>29</v>
      </c>
      <c r="N25">
        <f>MONTH($K25)</f>
        <v>12</v>
      </c>
    </row>
    <row r="26" spans="1:14" x14ac:dyDescent="0.25">
      <c r="A26" t="s">
        <v>28</v>
      </c>
      <c r="B26" t="s">
        <v>21</v>
      </c>
      <c r="C26" s="2">
        <v>89700</v>
      </c>
      <c r="D26" t="s">
        <v>13</v>
      </c>
      <c r="E26" t="s">
        <v>14</v>
      </c>
      <c r="F26">
        <v>3</v>
      </c>
      <c r="G26" t="s">
        <v>13</v>
      </c>
      <c r="H26" s="4" t="s">
        <v>29</v>
      </c>
      <c r="I26" s="7">
        <v>33610</v>
      </c>
      <c r="J26" s="7">
        <v>42795</v>
      </c>
      <c r="K26" s="6">
        <v>43689</v>
      </c>
      <c r="L26">
        <f>YEAR($I26)</f>
        <v>1992</v>
      </c>
      <c r="M26">
        <f>2022-$L26</f>
        <v>30</v>
      </c>
      <c r="N26">
        <f>MONTH($K26)</f>
        <v>8</v>
      </c>
    </row>
    <row r="27" spans="1:14" hidden="1" x14ac:dyDescent="0.25">
      <c r="A27" t="s">
        <v>20</v>
      </c>
      <c r="B27" t="s">
        <v>21</v>
      </c>
      <c r="C27" s="2">
        <v>80000</v>
      </c>
      <c r="D27" t="s">
        <v>22</v>
      </c>
      <c r="E27" t="s">
        <v>14</v>
      </c>
      <c r="F27">
        <v>3</v>
      </c>
      <c r="G27" t="s">
        <v>22</v>
      </c>
      <c r="H27" s="4" t="s">
        <v>23</v>
      </c>
      <c r="I27" s="7">
        <v>33440</v>
      </c>
      <c r="J27" s="7">
        <v>42811</v>
      </c>
      <c r="K27" s="6">
        <v>43484</v>
      </c>
      <c r="L27">
        <f>YEAR($I27)</f>
        <v>1991</v>
      </c>
      <c r="M27">
        <f>2022-$L27</f>
        <v>31</v>
      </c>
      <c r="N27">
        <f>MONTH($K27)</f>
        <v>1</v>
      </c>
    </row>
    <row r="28" spans="1:14" hidden="1" x14ac:dyDescent="0.25">
      <c r="A28" t="s">
        <v>32</v>
      </c>
      <c r="B28" t="s">
        <v>21</v>
      </c>
      <c r="C28" s="2">
        <v>89700</v>
      </c>
      <c r="D28" t="s">
        <v>13</v>
      </c>
      <c r="E28" t="s">
        <v>14</v>
      </c>
      <c r="F28">
        <v>3</v>
      </c>
      <c r="G28" t="s">
        <v>22</v>
      </c>
      <c r="H28" s="4" t="s">
        <v>33</v>
      </c>
      <c r="I28" s="7">
        <v>33443</v>
      </c>
      <c r="J28" s="7">
        <v>42806</v>
      </c>
      <c r="K28" s="6">
        <v>43829</v>
      </c>
      <c r="L28">
        <f>YEAR($I28)</f>
        <v>1991</v>
      </c>
      <c r="M28">
        <f>2022-$L28</f>
        <v>31</v>
      </c>
      <c r="N28">
        <f>MONTH($K28)</f>
        <v>12</v>
      </c>
    </row>
    <row r="29" spans="1:14" hidden="1" x14ac:dyDescent="0.25">
      <c r="A29" t="s">
        <v>38</v>
      </c>
      <c r="B29" t="s">
        <v>12</v>
      </c>
      <c r="C29" s="2">
        <v>150000</v>
      </c>
      <c r="D29" t="s">
        <v>13</v>
      </c>
      <c r="E29" t="s">
        <v>14</v>
      </c>
      <c r="F29">
        <v>5</v>
      </c>
      <c r="G29" t="s">
        <v>13</v>
      </c>
      <c r="H29" s="4" t="s">
        <v>39</v>
      </c>
      <c r="I29" s="7">
        <v>33420</v>
      </c>
      <c r="J29" s="7">
        <v>42801</v>
      </c>
      <c r="K29" s="6">
        <v>43699</v>
      </c>
      <c r="L29">
        <f>YEAR($I29)</f>
        <v>1991</v>
      </c>
      <c r="M29">
        <f>2022-$L29</f>
        <v>31</v>
      </c>
      <c r="N29">
        <f>MONTH($K29)</f>
        <v>8</v>
      </c>
    </row>
    <row r="30" spans="1:14" hidden="1" x14ac:dyDescent="0.25">
      <c r="A30" t="s">
        <v>42</v>
      </c>
      <c r="B30" t="s">
        <v>12</v>
      </c>
      <c r="C30" s="2">
        <v>89700</v>
      </c>
      <c r="D30" t="s">
        <v>22</v>
      </c>
      <c r="E30" t="s">
        <v>14</v>
      </c>
      <c r="F30">
        <v>5</v>
      </c>
      <c r="G30" t="s">
        <v>22</v>
      </c>
      <c r="H30" s="4" t="s">
        <v>43</v>
      </c>
      <c r="I30" s="7">
        <v>33484</v>
      </c>
      <c r="J30" s="7">
        <v>42487</v>
      </c>
      <c r="K30" s="6">
        <v>43357</v>
      </c>
      <c r="L30">
        <f>YEAR($I30)</f>
        <v>1991</v>
      </c>
      <c r="M30">
        <f>2022-$L30</f>
        <v>31</v>
      </c>
      <c r="N30">
        <f>MONTH($K30)</f>
        <v>9</v>
      </c>
    </row>
    <row r="31" spans="1:14" hidden="1" x14ac:dyDescent="0.25">
      <c r="A31" t="s">
        <v>44</v>
      </c>
      <c r="B31" t="s">
        <v>17</v>
      </c>
      <c r="C31" s="2">
        <v>85000</v>
      </c>
      <c r="D31" t="s">
        <v>18</v>
      </c>
      <c r="E31" t="s">
        <v>14</v>
      </c>
      <c r="F31">
        <v>5</v>
      </c>
      <c r="G31" t="s">
        <v>18</v>
      </c>
      <c r="H31" s="4">
        <v>88885623</v>
      </c>
      <c r="I31" s="7">
        <v>33348</v>
      </c>
      <c r="J31" s="7">
        <v>42806</v>
      </c>
      <c r="K31" s="6">
        <v>43775</v>
      </c>
      <c r="L31">
        <f>YEAR($I31)</f>
        <v>1991</v>
      </c>
      <c r="M31">
        <f>2022-$L31</f>
        <v>31</v>
      </c>
      <c r="N31">
        <f>MONTH($K31)</f>
        <v>11</v>
      </c>
    </row>
    <row r="32" spans="1:14" hidden="1" x14ac:dyDescent="0.25">
      <c r="A32" t="s">
        <v>47</v>
      </c>
      <c r="B32" t="s">
        <v>17</v>
      </c>
      <c r="C32" s="2">
        <v>45000</v>
      </c>
      <c r="D32" t="s">
        <v>18</v>
      </c>
      <c r="E32" t="s">
        <v>46</v>
      </c>
      <c r="F32">
        <v>5</v>
      </c>
      <c r="G32" t="s">
        <v>22</v>
      </c>
      <c r="H32" s="4">
        <v>888856127</v>
      </c>
      <c r="I32" s="7">
        <v>33365</v>
      </c>
      <c r="J32" s="7">
        <v>42442</v>
      </c>
      <c r="K32" s="6">
        <v>43448</v>
      </c>
      <c r="L32">
        <f>YEAR($I32)</f>
        <v>1991</v>
      </c>
      <c r="M32">
        <f>2022-$L32</f>
        <v>31</v>
      </c>
      <c r="N32">
        <f>MONTH($K32)</f>
        <v>12</v>
      </c>
    </row>
    <row r="33" spans="1:14" hidden="1" x14ac:dyDescent="0.25">
      <c r="A33" t="s">
        <v>11</v>
      </c>
      <c r="B33" t="s">
        <v>12</v>
      </c>
      <c r="C33" s="2">
        <v>230000</v>
      </c>
      <c r="D33" t="s">
        <v>13</v>
      </c>
      <c r="E33" t="s">
        <v>14</v>
      </c>
      <c r="F33">
        <v>5</v>
      </c>
      <c r="G33" t="s">
        <v>13</v>
      </c>
      <c r="H33" s="4" t="s">
        <v>15</v>
      </c>
      <c r="I33" s="7">
        <v>32929</v>
      </c>
      <c r="J33" s="7">
        <v>42463</v>
      </c>
      <c r="K33" s="6">
        <v>43459</v>
      </c>
      <c r="L33">
        <f>YEAR($I33)</f>
        <v>1990</v>
      </c>
      <c r="M33">
        <f>2022-$L33</f>
        <v>32</v>
      </c>
      <c r="N33">
        <f>MONTH($K33)</f>
        <v>12</v>
      </c>
    </row>
    <row r="34" spans="1:14" hidden="1" x14ac:dyDescent="0.25">
      <c r="A34" t="s">
        <v>24</v>
      </c>
      <c r="B34" t="s">
        <v>17</v>
      </c>
      <c r="C34" s="2">
        <v>45000</v>
      </c>
      <c r="D34" t="s">
        <v>13</v>
      </c>
      <c r="E34" t="s">
        <v>14</v>
      </c>
      <c r="F34">
        <v>5</v>
      </c>
      <c r="G34" t="s">
        <v>13</v>
      </c>
      <c r="H34" s="4" t="s">
        <v>25</v>
      </c>
      <c r="I34" s="7">
        <v>32940</v>
      </c>
      <c r="J34" s="7">
        <v>42443</v>
      </c>
      <c r="K34" s="6">
        <v>44271</v>
      </c>
      <c r="L34">
        <f>YEAR($I34)</f>
        <v>1990</v>
      </c>
      <c r="M34">
        <f>2022-$L34</f>
        <v>32</v>
      </c>
      <c r="N34">
        <f>MONTH($K34)</f>
        <v>3</v>
      </c>
    </row>
    <row r="35" spans="1:14" hidden="1" x14ac:dyDescent="0.25">
      <c r="A35" t="s">
        <v>45</v>
      </c>
      <c r="B35" t="s">
        <v>17</v>
      </c>
      <c r="C35" s="2">
        <v>55000</v>
      </c>
      <c r="D35" t="s">
        <v>18</v>
      </c>
      <c r="E35" t="s">
        <v>46</v>
      </c>
      <c r="F35">
        <v>5</v>
      </c>
      <c r="G35" t="s">
        <v>18</v>
      </c>
      <c r="H35" s="4">
        <v>888856126</v>
      </c>
      <c r="I35" s="7">
        <v>33211</v>
      </c>
      <c r="J35" s="7">
        <v>42470</v>
      </c>
      <c r="K35" s="6">
        <v>43455</v>
      </c>
      <c r="L35">
        <f>YEAR($I35)</f>
        <v>1990</v>
      </c>
      <c r="M35">
        <f>2022-$L35</f>
        <v>32</v>
      </c>
      <c r="N35">
        <f>MONTH($K35)</f>
        <v>12</v>
      </c>
    </row>
    <row r="36" spans="1:14" hidden="1" x14ac:dyDescent="0.25">
      <c r="A36" t="s">
        <v>16</v>
      </c>
      <c r="B36" t="s">
        <v>17</v>
      </c>
      <c r="C36" s="2">
        <v>40000</v>
      </c>
      <c r="D36" t="s">
        <v>18</v>
      </c>
      <c r="E36" t="s">
        <v>14</v>
      </c>
      <c r="F36">
        <v>5</v>
      </c>
      <c r="G36" t="s">
        <v>18</v>
      </c>
      <c r="H36" s="4" t="s">
        <v>19</v>
      </c>
      <c r="I36" s="7">
        <v>32556</v>
      </c>
      <c r="J36" s="7">
        <v>42833</v>
      </c>
      <c r="K36" s="6">
        <v>43749</v>
      </c>
      <c r="L36">
        <f>YEAR($I36)</f>
        <v>1989</v>
      </c>
      <c r="M36">
        <f>2022-$L36</f>
        <v>33</v>
      </c>
      <c r="N36">
        <f>MONTH($K36)</f>
        <v>10</v>
      </c>
    </row>
    <row r="37" spans="1:14" hidden="1" x14ac:dyDescent="0.25">
      <c r="A37" t="s">
        <v>26</v>
      </c>
      <c r="B37" t="s">
        <v>17</v>
      </c>
      <c r="C37" s="2">
        <v>90000</v>
      </c>
      <c r="D37" t="s">
        <v>13</v>
      </c>
      <c r="E37" t="s">
        <v>14</v>
      </c>
      <c r="F37">
        <v>5</v>
      </c>
      <c r="G37" t="s">
        <v>13</v>
      </c>
      <c r="H37" s="4" t="s">
        <v>27</v>
      </c>
      <c r="I37" s="7">
        <v>32752</v>
      </c>
      <c r="J37" s="7">
        <v>42809</v>
      </c>
      <c r="K37" s="6">
        <v>43644</v>
      </c>
      <c r="L37">
        <f>YEAR($I37)</f>
        <v>1989</v>
      </c>
      <c r="M37">
        <f>2022-$L37</f>
        <v>33</v>
      </c>
      <c r="N37">
        <f>MONTH($K37)</f>
        <v>6</v>
      </c>
    </row>
    <row r="38" spans="1:14" hidden="1" x14ac:dyDescent="0.25">
      <c r="A38" t="s">
        <v>40</v>
      </c>
      <c r="B38" t="s">
        <v>21</v>
      </c>
      <c r="C38" s="2">
        <v>150000</v>
      </c>
      <c r="D38" t="s">
        <v>13</v>
      </c>
      <c r="E38" t="s">
        <v>14</v>
      </c>
      <c r="F38">
        <v>5</v>
      </c>
      <c r="G38" t="s">
        <v>13</v>
      </c>
      <c r="H38" s="4" t="s">
        <v>41</v>
      </c>
      <c r="I38" s="7">
        <v>32675</v>
      </c>
      <c r="J38" s="7">
        <v>42854</v>
      </c>
      <c r="K38" s="6">
        <v>43643</v>
      </c>
      <c r="L38">
        <f>YEAR($I38)</f>
        <v>1989</v>
      </c>
      <c r="M38">
        <f>2022-$L38</f>
        <v>33</v>
      </c>
      <c r="N38">
        <f>MONTH($K38)</f>
        <v>6</v>
      </c>
    </row>
    <row r="39" spans="1:14" hidden="1" x14ac:dyDescent="0.25">
      <c r="A39" t="s">
        <v>49</v>
      </c>
      <c r="B39" t="s">
        <v>17</v>
      </c>
      <c r="C39" s="2">
        <v>80000</v>
      </c>
      <c r="D39" t="s">
        <v>13</v>
      </c>
      <c r="E39" t="s">
        <v>46</v>
      </c>
      <c r="F39">
        <v>5</v>
      </c>
      <c r="G39" t="s">
        <v>13</v>
      </c>
      <c r="H39" s="4">
        <v>888856129</v>
      </c>
      <c r="I39" s="7">
        <v>32863</v>
      </c>
      <c r="J39" s="7">
        <v>42446</v>
      </c>
      <c r="K39" s="6">
        <v>43248</v>
      </c>
      <c r="L39">
        <f>YEAR($I39)</f>
        <v>1989</v>
      </c>
      <c r="M39">
        <f>2022-$L39</f>
        <v>33</v>
      </c>
      <c r="N39">
        <f>MONTH($K39)</f>
        <v>5</v>
      </c>
    </row>
    <row r="40" spans="1:14" hidden="1" x14ac:dyDescent="0.25">
      <c r="A40" t="s">
        <v>89</v>
      </c>
      <c r="B40" t="s">
        <v>21</v>
      </c>
      <c r="C40" s="5">
        <v>50000</v>
      </c>
      <c r="D40" t="s">
        <v>18</v>
      </c>
      <c r="E40" t="s">
        <v>46</v>
      </c>
      <c r="F40">
        <v>3</v>
      </c>
      <c r="G40" t="s">
        <v>22</v>
      </c>
      <c r="H40" s="4" t="s">
        <v>90</v>
      </c>
      <c r="I40" s="7">
        <v>32366</v>
      </c>
      <c r="J40" s="7">
        <v>42482</v>
      </c>
      <c r="K40" s="6">
        <v>44263</v>
      </c>
      <c r="L40">
        <f>YEAR($I40)</f>
        <v>1988</v>
      </c>
      <c r="M40">
        <f>2022-$L40</f>
        <v>34</v>
      </c>
      <c r="N40">
        <f>MONTH($K40)</f>
        <v>3</v>
      </c>
    </row>
    <row r="41" spans="1:14" hidden="1" x14ac:dyDescent="0.25">
      <c r="A41" t="s">
        <v>91</v>
      </c>
      <c r="B41" t="s">
        <v>17</v>
      </c>
      <c r="C41" s="2">
        <v>80000</v>
      </c>
      <c r="D41" t="s">
        <v>81</v>
      </c>
      <c r="E41" t="s">
        <v>46</v>
      </c>
      <c r="F41">
        <v>4</v>
      </c>
      <c r="G41" t="s">
        <v>22</v>
      </c>
      <c r="H41" s="4" t="s">
        <v>92</v>
      </c>
      <c r="I41" s="7">
        <v>32203</v>
      </c>
      <c r="J41" s="7">
        <v>42830</v>
      </c>
      <c r="K41" s="6">
        <v>43820</v>
      </c>
      <c r="L41">
        <f>YEAR($I41)</f>
        <v>1988</v>
      </c>
      <c r="M41">
        <f>2022-$L41</f>
        <v>34</v>
      </c>
      <c r="N41">
        <f>MONTH($K41)</f>
        <v>12</v>
      </c>
    </row>
    <row r="42" spans="1:14" hidden="1" x14ac:dyDescent="0.25">
      <c r="A42" t="s">
        <v>50</v>
      </c>
      <c r="B42" t="s">
        <v>17</v>
      </c>
      <c r="C42" s="2">
        <v>70000</v>
      </c>
      <c r="D42" t="s">
        <v>13</v>
      </c>
      <c r="E42" t="s">
        <v>46</v>
      </c>
      <c r="F42">
        <v>5</v>
      </c>
      <c r="G42" t="s">
        <v>13</v>
      </c>
      <c r="H42" s="4">
        <v>888856130</v>
      </c>
      <c r="I42" s="7">
        <v>32112</v>
      </c>
      <c r="J42" s="7">
        <v>42472</v>
      </c>
      <c r="K42" s="6">
        <v>43282</v>
      </c>
      <c r="L42">
        <f>YEAR($I42)</f>
        <v>1987</v>
      </c>
      <c r="M42">
        <f>2022-$L42</f>
        <v>35</v>
      </c>
      <c r="N42">
        <f>MONTH($K42)</f>
        <v>7</v>
      </c>
    </row>
    <row r="43" spans="1:14" hidden="1" x14ac:dyDescent="0.25">
      <c r="A43" t="s">
        <v>36</v>
      </c>
      <c r="B43" t="s">
        <v>12</v>
      </c>
      <c r="C43" s="2">
        <v>80000</v>
      </c>
      <c r="D43" t="s">
        <v>13</v>
      </c>
      <c r="E43" t="s">
        <v>14</v>
      </c>
      <c r="F43">
        <v>5</v>
      </c>
      <c r="G43" t="s">
        <v>22</v>
      </c>
      <c r="H43" s="4" t="s">
        <v>37</v>
      </c>
      <c r="I43" s="7">
        <v>31514</v>
      </c>
      <c r="J43" s="7">
        <v>42483</v>
      </c>
      <c r="K43" s="6">
        <v>43756</v>
      </c>
      <c r="L43">
        <f>YEAR($I43)</f>
        <v>1986</v>
      </c>
      <c r="M43">
        <f>2022-$L43</f>
        <v>36</v>
      </c>
      <c r="N43">
        <f>MONTH($K43)</f>
        <v>10</v>
      </c>
    </row>
    <row r="44" spans="1:14" hidden="1" x14ac:dyDescent="0.25">
      <c r="A44" t="s">
        <v>74</v>
      </c>
      <c r="B44" t="s">
        <v>21</v>
      </c>
      <c r="C44" s="2">
        <v>55000</v>
      </c>
      <c r="D44" t="s">
        <v>13</v>
      </c>
      <c r="E44" t="s">
        <v>46</v>
      </c>
      <c r="F44">
        <v>4</v>
      </c>
      <c r="G44" t="s">
        <v>13</v>
      </c>
      <c r="H44" s="4" t="s">
        <v>75</v>
      </c>
      <c r="I44" s="7">
        <v>31531</v>
      </c>
      <c r="J44" s="7">
        <v>42803</v>
      </c>
      <c r="K44" s="6">
        <v>43522</v>
      </c>
      <c r="L44">
        <f>YEAR($I44)</f>
        <v>1986</v>
      </c>
      <c r="M44">
        <f>2022-$L44</f>
        <v>36</v>
      </c>
      <c r="N44">
        <f>MONTH($K44)</f>
        <v>2</v>
      </c>
    </row>
    <row r="45" spans="1:14" hidden="1" x14ac:dyDescent="0.25">
      <c r="A45" t="s">
        <v>56</v>
      </c>
      <c r="B45" t="s">
        <v>12</v>
      </c>
      <c r="C45" s="2">
        <v>130000</v>
      </c>
      <c r="D45" t="s">
        <v>22</v>
      </c>
      <c r="E45" t="s">
        <v>46</v>
      </c>
      <c r="F45">
        <v>10</v>
      </c>
      <c r="G45" t="s">
        <v>22</v>
      </c>
      <c r="H45" s="4">
        <v>888856136</v>
      </c>
      <c r="I45" s="7">
        <v>31221</v>
      </c>
      <c r="J45" s="7">
        <v>42856</v>
      </c>
      <c r="K45" s="6">
        <v>43677</v>
      </c>
      <c r="L45">
        <f>YEAR($I45)</f>
        <v>1985</v>
      </c>
      <c r="M45">
        <f>2022-$L45</f>
        <v>37</v>
      </c>
      <c r="N45">
        <f>MONTH($K45)</f>
        <v>7</v>
      </c>
    </row>
    <row r="46" spans="1:14" hidden="1" x14ac:dyDescent="0.25">
      <c r="A46" t="s">
        <v>64</v>
      </c>
      <c r="B46" t="s">
        <v>17</v>
      </c>
      <c r="C46" s="2">
        <v>50000</v>
      </c>
      <c r="D46" t="s">
        <v>13</v>
      </c>
      <c r="E46" t="s">
        <v>46</v>
      </c>
      <c r="F46">
        <v>12</v>
      </c>
      <c r="G46" t="s">
        <v>22</v>
      </c>
      <c r="H46" s="4">
        <v>888856143</v>
      </c>
      <c r="I46" s="7">
        <v>29946</v>
      </c>
      <c r="J46" s="7">
        <v>42824</v>
      </c>
      <c r="K46" s="6">
        <v>43833</v>
      </c>
      <c r="L46">
        <f>YEAR($I46)</f>
        <v>1981</v>
      </c>
      <c r="M46">
        <f>2022-$L46</f>
        <v>41</v>
      </c>
      <c r="N46">
        <f>MONTH($K46)</f>
        <v>1</v>
      </c>
    </row>
    <row r="47" spans="1:14" x14ac:dyDescent="0.25">
      <c r="C47" s="5"/>
    </row>
    <row r="49" spans="3:6" x14ac:dyDescent="0.25">
      <c r="D49" s="2"/>
    </row>
    <row r="50" spans="3:6" x14ac:dyDescent="0.25">
      <c r="C50" s="5"/>
      <c r="D50" s="2"/>
      <c r="F50" s="2"/>
    </row>
    <row r="51" spans="3:6" x14ac:dyDescent="0.25">
      <c r="C51" s="5"/>
      <c r="D51" s="2"/>
      <c r="F51" s="2"/>
    </row>
    <row r="52" spans="3:6" x14ac:dyDescent="0.25">
      <c r="D52" s="2"/>
      <c r="F52" s="2"/>
    </row>
    <row r="53" spans="3:6" x14ac:dyDescent="0.25">
      <c r="D53" s="2"/>
      <c r="F53" s="2"/>
    </row>
    <row r="54" spans="3:6" x14ac:dyDescent="0.25">
      <c r="D54" s="2"/>
      <c r="F54" s="2"/>
    </row>
    <row r="55" spans="3:6" x14ac:dyDescent="0.25">
      <c r="D55" s="2"/>
      <c r="F55" s="2"/>
    </row>
    <row r="56" spans="3:6" x14ac:dyDescent="0.25">
      <c r="D56" s="5"/>
      <c r="F56" s="2"/>
    </row>
    <row r="57" spans="3:6" x14ac:dyDescent="0.25">
      <c r="D57" s="2"/>
      <c r="F57" s="2"/>
    </row>
    <row r="58" spans="3:6" x14ac:dyDescent="0.25">
      <c r="D58" s="2"/>
      <c r="F58" s="2"/>
    </row>
    <row r="59" spans="3:6" x14ac:dyDescent="0.25">
      <c r="D59" s="2"/>
      <c r="F59" s="2"/>
    </row>
    <row r="60" spans="3:6" x14ac:dyDescent="0.25">
      <c r="D60" s="2"/>
      <c r="F60" s="2"/>
    </row>
    <row r="61" spans="3:6" x14ac:dyDescent="0.25">
      <c r="D61" s="2"/>
      <c r="F61" s="2"/>
    </row>
    <row r="62" spans="3:6" x14ac:dyDescent="0.25">
      <c r="D62" s="2"/>
      <c r="F62" s="2"/>
    </row>
    <row r="63" spans="3:6" x14ac:dyDescent="0.25">
      <c r="C63" s="5"/>
      <c r="F63" s="2"/>
    </row>
  </sheetData>
  <autoFilter ref="A1:N46" xr:uid="{7DC5AA6A-BE10-4858-A41D-FF40089933F0}">
    <filterColumn colId="12">
      <customFilters and="1">
        <customFilter operator="greaterThanOrEqual" val="25"/>
        <customFilter operator="lessThanOrEqual" val="30"/>
      </customFilters>
    </filterColumn>
    <sortState xmlns:xlrd2="http://schemas.microsoft.com/office/spreadsheetml/2017/richdata2" ref="A2:N46">
      <sortCondition ref="M1:M46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E9F4-79A6-4B51-9E8D-9311881EC6D0}">
  <sheetPr filterMode="1"/>
  <dimension ref="A1:N63"/>
  <sheetViews>
    <sheetView zoomScale="70" zoomScaleNormal="70" workbookViewId="0">
      <selection activeCell="O1" sqref="O1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9.5703125" customWidth="1"/>
    <col min="5" max="5" width="23.140625" customWidth="1"/>
    <col min="6" max="6" width="22.42578125" customWidth="1"/>
    <col min="7" max="7" width="21.85546875" customWidth="1"/>
    <col min="8" max="10" width="13.85546875" style="4" customWidth="1"/>
    <col min="11" max="11" width="15.140625" customWidth="1"/>
    <col min="12" max="12" width="10.42578125" bestFit="1" customWidth="1"/>
    <col min="15" max="15" width="10.7109375" customWidth="1"/>
  </cols>
  <sheetData>
    <row r="1" spans="1:14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99</v>
      </c>
      <c r="M1" s="1" t="s">
        <v>98</v>
      </c>
      <c r="N1" s="1" t="s">
        <v>100</v>
      </c>
    </row>
    <row r="2" spans="1:14" hidden="1" x14ac:dyDescent="0.25">
      <c r="A2" t="s">
        <v>58</v>
      </c>
      <c r="B2" t="s">
        <v>12</v>
      </c>
      <c r="C2" s="2">
        <v>45000</v>
      </c>
      <c r="D2" t="s">
        <v>18</v>
      </c>
      <c r="E2" t="s">
        <v>46</v>
      </c>
      <c r="F2">
        <v>5</v>
      </c>
      <c r="G2" t="s">
        <v>18</v>
      </c>
      <c r="H2" s="4">
        <v>888856138</v>
      </c>
      <c r="I2" s="7">
        <v>35134</v>
      </c>
      <c r="J2" s="7">
        <v>42464</v>
      </c>
      <c r="K2" s="6">
        <v>43116</v>
      </c>
      <c r="L2">
        <f>YEAR($I2)</f>
        <v>1996</v>
      </c>
      <c r="M2">
        <f>2022-$L2</f>
        <v>26</v>
      </c>
      <c r="N2">
        <f>MONTH($K2)</f>
        <v>1</v>
      </c>
    </row>
    <row r="3" spans="1:14" hidden="1" x14ac:dyDescent="0.25">
      <c r="A3" t="s">
        <v>59</v>
      </c>
      <c r="B3" t="s">
        <v>12</v>
      </c>
      <c r="C3" s="2">
        <v>89700</v>
      </c>
      <c r="D3" t="s">
        <v>18</v>
      </c>
      <c r="E3" t="s">
        <v>46</v>
      </c>
      <c r="F3">
        <v>5</v>
      </c>
      <c r="G3" t="s">
        <v>18</v>
      </c>
      <c r="H3" s="4">
        <v>888856139</v>
      </c>
      <c r="I3" s="7">
        <v>35202</v>
      </c>
      <c r="J3" s="7">
        <v>42453</v>
      </c>
      <c r="K3" s="6">
        <v>43214</v>
      </c>
      <c r="L3">
        <f>YEAR($I3)</f>
        <v>1996</v>
      </c>
      <c r="M3">
        <f>2022-$L3</f>
        <v>26</v>
      </c>
      <c r="N3">
        <f>MONTH($K3)</f>
        <v>4</v>
      </c>
    </row>
    <row r="4" spans="1:14" hidden="1" x14ac:dyDescent="0.25">
      <c r="A4" t="s">
        <v>60</v>
      </c>
      <c r="B4" t="s">
        <v>12</v>
      </c>
      <c r="C4" s="2">
        <v>150000</v>
      </c>
      <c r="D4" t="s">
        <v>18</v>
      </c>
      <c r="E4" t="s">
        <v>61</v>
      </c>
      <c r="F4">
        <v>5</v>
      </c>
      <c r="G4" t="s">
        <v>18</v>
      </c>
      <c r="H4" s="4">
        <v>888856140</v>
      </c>
      <c r="I4" s="7">
        <v>35167</v>
      </c>
      <c r="J4" s="7">
        <v>42460</v>
      </c>
      <c r="K4" s="6">
        <v>43219</v>
      </c>
      <c r="L4">
        <f>YEAR($I4)</f>
        <v>1996</v>
      </c>
      <c r="M4">
        <f>2022-$L4</f>
        <v>26</v>
      </c>
      <c r="N4">
        <f>MONTH($K4)</f>
        <v>4</v>
      </c>
    </row>
    <row r="5" spans="1:14" hidden="1" x14ac:dyDescent="0.25">
      <c r="A5" t="s">
        <v>62</v>
      </c>
      <c r="B5" t="s">
        <v>17</v>
      </c>
      <c r="C5" s="2">
        <v>85000</v>
      </c>
      <c r="D5" t="s">
        <v>18</v>
      </c>
      <c r="E5" t="s">
        <v>61</v>
      </c>
      <c r="F5">
        <v>0</v>
      </c>
      <c r="G5" t="s">
        <v>18</v>
      </c>
      <c r="H5" s="4">
        <v>888856141</v>
      </c>
      <c r="I5" s="7">
        <v>35397</v>
      </c>
      <c r="J5" s="7">
        <v>42436</v>
      </c>
      <c r="K5" s="6">
        <v>43370</v>
      </c>
      <c r="L5">
        <f>YEAR($I5)</f>
        <v>1996</v>
      </c>
      <c r="M5">
        <f>2022-$L5</f>
        <v>26</v>
      </c>
      <c r="N5">
        <f>MONTH($K5)</f>
        <v>9</v>
      </c>
    </row>
    <row r="6" spans="1:14" hidden="1" x14ac:dyDescent="0.25">
      <c r="A6" t="s">
        <v>70</v>
      </c>
      <c r="B6" t="s">
        <v>21</v>
      </c>
      <c r="C6" s="2">
        <v>45000</v>
      </c>
      <c r="D6" t="s">
        <v>13</v>
      </c>
      <c r="E6" t="s">
        <v>46</v>
      </c>
      <c r="F6">
        <v>2</v>
      </c>
      <c r="G6" t="s">
        <v>22</v>
      </c>
      <c r="H6" s="4" t="s">
        <v>71</v>
      </c>
      <c r="I6" s="7">
        <v>35340</v>
      </c>
      <c r="J6" s="7">
        <v>42842</v>
      </c>
      <c r="K6" s="6">
        <v>43756</v>
      </c>
      <c r="L6">
        <f>YEAR($I6)</f>
        <v>1996</v>
      </c>
      <c r="M6">
        <f>2022-$L6</f>
        <v>26</v>
      </c>
      <c r="N6">
        <f>MONTH($K6)</f>
        <v>10</v>
      </c>
    </row>
    <row r="7" spans="1:14" hidden="1" x14ac:dyDescent="0.25">
      <c r="A7" t="s">
        <v>72</v>
      </c>
      <c r="B7" t="s">
        <v>21</v>
      </c>
      <c r="C7" s="2">
        <v>40000</v>
      </c>
      <c r="D7" t="s">
        <v>13</v>
      </c>
      <c r="E7" t="s">
        <v>46</v>
      </c>
      <c r="F7">
        <v>2</v>
      </c>
      <c r="G7" t="s">
        <v>13</v>
      </c>
      <c r="H7" s="4" t="s">
        <v>73</v>
      </c>
      <c r="I7" s="7">
        <v>35278</v>
      </c>
      <c r="J7" s="7">
        <v>42848</v>
      </c>
      <c r="K7" s="6">
        <v>43589</v>
      </c>
      <c r="L7">
        <f>YEAR($I7)</f>
        <v>1996</v>
      </c>
      <c r="M7">
        <f>2022-$L7</f>
        <v>26</v>
      </c>
      <c r="N7">
        <f>MONTH($K7)</f>
        <v>5</v>
      </c>
    </row>
    <row r="8" spans="1:14" hidden="1" x14ac:dyDescent="0.25">
      <c r="A8" t="s">
        <v>78</v>
      </c>
      <c r="B8" t="s">
        <v>21</v>
      </c>
      <c r="C8" s="2">
        <v>50000</v>
      </c>
      <c r="D8" t="s">
        <v>13</v>
      </c>
      <c r="E8" t="s">
        <v>46</v>
      </c>
      <c r="F8">
        <v>2</v>
      </c>
      <c r="G8" t="s">
        <v>13</v>
      </c>
      <c r="H8" s="4" t="s">
        <v>79</v>
      </c>
      <c r="I8" s="7">
        <v>35113</v>
      </c>
      <c r="J8" s="7">
        <v>42472</v>
      </c>
      <c r="K8" s="6">
        <v>43426</v>
      </c>
      <c r="L8">
        <f>YEAR($I8)</f>
        <v>1996</v>
      </c>
      <c r="M8">
        <f>2022-$L8</f>
        <v>26</v>
      </c>
      <c r="N8">
        <f>MONTH($K8)</f>
        <v>11</v>
      </c>
    </row>
    <row r="9" spans="1:14" hidden="1" x14ac:dyDescent="0.25">
      <c r="A9" t="s">
        <v>30</v>
      </c>
      <c r="B9" t="s">
        <v>21</v>
      </c>
      <c r="C9" s="2">
        <v>89700</v>
      </c>
      <c r="D9" t="s">
        <v>13</v>
      </c>
      <c r="E9" t="s">
        <v>14</v>
      </c>
      <c r="F9">
        <v>4</v>
      </c>
      <c r="G9" t="s">
        <v>13</v>
      </c>
      <c r="H9" s="4" t="s">
        <v>31</v>
      </c>
      <c r="I9" s="7">
        <v>34856</v>
      </c>
      <c r="J9" s="7">
        <v>42434</v>
      </c>
      <c r="K9" s="6">
        <v>43291</v>
      </c>
      <c r="L9">
        <f>YEAR($I9)</f>
        <v>1995</v>
      </c>
      <c r="M9">
        <f>2022-$L9</f>
        <v>27</v>
      </c>
      <c r="N9">
        <f>MONTH($K9)</f>
        <v>7</v>
      </c>
    </row>
    <row r="10" spans="1:14" hidden="1" x14ac:dyDescent="0.25">
      <c r="A10" t="s">
        <v>51</v>
      </c>
      <c r="B10" t="s">
        <v>21</v>
      </c>
      <c r="C10" s="2">
        <v>65000</v>
      </c>
      <c r="D10" t="s">
        <v>22</v>
      </c>
      <c r="E10" t="s">
        <v>46</v>
      </c>
      <c r="F10">
        <v>4</v>
      </c>
      <c r="G10" t="s">
        <v>22</v>
      </c>
      <c r="H10" s="4">
        <v>888856131</v>
      </c>
      <c r="I10" s="7">
        <v>34921</v>
      </c>
      <c r="J10" s="7">
        <v>42814</v>
      </c>
      <c r="K10" s="6">
        <v>43516</v>
      </c>
      <c r="L10">
        <f>YEAR($I10)</f>
        <v>1995</v>
      </c>
      <c r="M10">
        <f>2022-$L10</f>
        <v>27</v>
      </c>
      <c r="N10">
        <f>MONTH($K10)</f>
        <v>2</v>
      </c>
    </row>
    <row r="11" spans="1:14" hidden="1" x14ac:dyDescent="0.25">
      <c r="A11" t="s">
        <v>55</v>
      </c>
      <c r="B11" t="s">
        <v>12</v>
      </c>
      <c r="C11" s="2">
        <v>130000</v>
      </c>
      <c r="D11" t="s">
        <v>22</v>
      </c>
      <c r="E11" t="s">
        <v>46</v>
      </c>
      <c r="F11">
        <v>2</v>
      </c>
      <c r="G11" t="s">
        <v>22</v>
      </c>
      <c r="H11" s="4">
        <v>888856135</v>
      </c>
      <c r="I11" s="7">
        <v>35030</v>
      </c>
      <c r="J11" s="7">
        <v>42433</v>
      </c>
      <c r="K11" s="6">
        <v>43105</v>
      </c>
      <c r="L11">
        <f>YEAR($I11)</f>
        <v>1995</v>
      </c>
      <c r="M11">
        <f>2022-$L11</f>
        <v>27</v>
      </c>
      <c r="N11">
        <f>MONTH($K11)</f>
        <v>1</v>
      </c>
    </row>
    <row r="12" spans="1:14" hidden="1" x14ac:dyDescent="0.25">
      <c r="A12" t="s">
        <v>80</v>
      </c>
      <c r="B12" t="s">
        <v>12</v>
      </c>
      <c r="C12" s="2">
        <v>80000</v>
      </c>
      <c r="D12" t="s">
        <v>81</v>
      </c>
      <c r="E12" t="s">
        <v>46</v>
      </c>
      <c r="F12">
        <v>3</v>
      </c>
      <c r="G12" t="s">
        <v>18</v>
      </c>
      <c r="H12" s="4" t="s">
        <v>82</v>
      </c>
      <c r="I12" s="7">
        <v>34989</v>
      </c>
      <c r="J12" s="7">
        <v>42819</v>
      </c>
      <c r="K12" s="6">
        <v>44242</v>
      </c>
      <c r="L12">
        <f>YEAR($I12)</f>
        <v>1995</v>
      </c>
      <c r="M12">
        <f>2022-$L12</f>
        <v>27</v>
      </c>
      <c r="N12">
        <f>MONTH($K12)</f>
        <v>2</v>
      </c>
    </row>
    <row r="13" spans="1:14" hidden="1" x14ac:dyDescent="0.25">
      <c r="A13" t="s">
        <v>85</v>
      </c>
      <c r="B13" t="s">
        <v>12</v>
      </c>
      <c r="C13" s="2">
        <v>40000</v>
      </c>
      <c r="D13" t="s">
        <v>81</v>
      </c>
      <c r="E13" t="s">
        <v>46</v>
      </c>
      <c r="F13">
        <v>6</v>
      </c>
      <c r="G13" t="s">
        <v>13</v>
      </c>
      <c r="H13" s="4" t="s">
        <v>86</v>
      </c>
      <c r="I13" s="7">
        <v>34740</v>
      </c>
      <c r="J13" s="7">
        <v>42436</v>
      </c>
      <c r="K13" s="6">
        <v>44270</v>
      </c>
      <c r="L13">
        <f>YEAR($I13)</f>
        <v>1995</v>
      </c>
      <c r="M13">
        <f>2022-$L13</f>
        <v>27</v>
      </c>
      <c r="N13">
        <f>MONTH($K13)</f>
        <v>3</v>
      </c>
    </row>
    <row r="14" spans="1:14" hidden="1" x14ac:dyDescent="0.25">
      <c r="A14" t="s">
        <v>48</v>
      </c>
      <c r="B14" t="s">
        <v>17</v>
      </c>
      <c r="C14" s="5">
        <v>110000</v>
      </c>
      <c r="D14" t="s">
        <v>18</v>
      </c>
      <c r="E14" t="s">
        <v>46</v>
      </c>
      <c r="F14">
        <v>5</v>
      </c>
      <c r="G14" t="s">
        <v>18</v>
      </c>
      <c r="H14" s="4">
        <v>888856128</v>
      </c>
      <c r="I14" s="7">
        <v>34560</v>
      </c>
      <c r="J14" s="7">
        <v>42839</v>
      </c>
      <c r="K14" s="6">
        <v>43491</v>
      </c>
      <c r="L14">
        <f>YEAR($I14)</f>
        <v>1994</v>
      </c>
      <c r="M14">
        <f>2022-$L14</f>
        <v>28</v>
      </c>
      <c r="N14">
        <f>MONTH($K14)</f>
        <v>1</v>
      </c>
    </row>
    <row r="15" spans="1:14" hidden="1" x14ac:dyDescent="0.25">
      <c r="A15" t="s">
        <v>52</v>
      </c>
      <c r="B15" t="s">
        <v>21</v>
      </c>
      <c r="C15" s="2">
        <v>70000</v>
      </c>
      <c r="D15" t="s">
        <v>22</v>
      </c>
      <c r="E15" t="s">
        <v>46</v>
      </c>
      <c r="F15">
        <v>4</v>
      </c>
      <c r="G15" t="s">
        <v>22</v>
      </c>
      <c r="H15" s="4">
        <v>888856132</v>
      </c>
      <c r="I15" s="7">
        <v>34602</v>
      </c>
      <c r="J15" s="7">
        <v>42802</v>
      </c>
      <c r="K15" s="6">
        <v>43861</v>
      </c>
      <c r="L15">
        <f>YEAR($I15)</f>
        <v>1994</v>
      </c>
      <c r="M15">
        <f>2022-$L15</f>
        <v>28</v>
      </c>
      <c r="N15">
        <f>MONTH($K15)</f>
        <v>1</v>
      </c>
    </row>
    <row r="16" spans="1:14" hidden="1" x14ac:dyDescent="0.25">
      <c r="A16" t="s">
        <v>53</v>
      </c>
      <c r="B16" t="s">
        <v>21</v>
      </c>
      <c r="C16" s="2">
        <v>45000</v>
      </c>
      <c r="D16" t="s">
        <v>22</v>
      </c>
      <c r="E16" t="s">
        <v>46</v>
      </c>
      <c r="F16">
        <v>2</v>
      </c>
      <c r="G16" t="s">
        <v>22</v>
      </c>
      <c r="H16" s="4">
        <v>888856133</v>
      </c>
      <c r="I16" s="7">
        <v>34602</v>
      </c>
      <c r="J16" s="7">
        <v>42470</v>
      </c>
      <c r="K16" s="6">
        <v>43290</v>
      </c>
      <c r="L16">
        <f>YEAR($I16)</f>
        <v>1994</v>
      </c>
      <c r="M16">
        <f>2022-$L16</f>
        <v>28</v>
      </c>
      <c r="N16">
        <f>MONTH($K16)</f>
        <v>7</v>
      </c>
    </row>
    <row r="17" spans="1:14" hidden="1" x14ac:dyDescent="0.25">
      <c r="A17" t="s">
        <v>54</v>
      </c>
      <c r="B17" t="s">
        <v>21</v>
      </c>
      <c r="C17" s="2">
        <v>10000</v>
      </c>
      <c r="D17" t="s">
        <v>22</v>
      </c>
      <c r="E17" t="s">
        <v>46</v>
      </c>
      <c r="F17">
        <v>0</v>
      </c>
      <c r="G17" t="s">
        <v>22</v>
      </c>
      <c r="H17" s="4">
        <v>888856134</v>
      </c>
      <c r="I17" s="7">
        <v>34383</v>
      </c>
      <c r="J17" s="7">
        <v>42842</v>
      </c>
      <c r="K17" s="6">
        <v>43286</v>
      </c>
      <c r="L17">
        <f>YEAR($I17)</f>
        <v>1994</v>
      </c>
      <c r="M17">
        <f>2022-$L17</f>
        <v>28</v>
      </c>
      <c r="N17">
        <f>MONTH($K17)</f>
        <v>7</v>
      </c>
    </row>
    <row r="18" spans="1:14" hidden="1" x14ac:dyDescent="0.25">
      <c r="A18" t="s">
        <v>65</v>
      </c>
      <c r="B18" t="s">
        <v>17</v>
      </c>
      <c r="C18" s="2">
        <v>89000</v>
      </c>
      <c r="D18" t="s">
        <v>13</v>
      </c>
      <c r="E18" t="s">
        <v>66</v>
      </c>
      <c r="F18">
        <v>5</v>
      </c>
      <c r="G18" t="s">
        <v>22</v>
      </c>
      <c r="H18" s="4" t="s">
        <v>67</v>
      </c>
      <c r="I18" s="7">
        <v>34648</v>
      </c>
      <c r="J18" s="7">
        <v>42807</v>
      </c>
      <c r="K18" s="6">
        <v>43932</v>
      </c>
      <c r="L18">
        <f>YEAR($I18)</f>
        <v>1994</v>
      </c>
      <c r="M18">
        <f>2022-$L18</f>
        <v>28</v>
      </c>
      <c r="N18">
        <f>MONTH($K18)</f>
        <v>4</v>
      </c>
    </row>
    <row r="19" spans="1:14" hidden="1" x14ac:dyDescent="0.25">
      <c r="A19" t="s">
        <v>68</v>
      </c>
      <c r="B19" t="s">
        <v>17</v>
      </c>
      <c r="C19" s="2">
        <v>55000</v>
      </c>
      <c r="D19" t="s">
        <v>13</v>
      </c>
      <c r="E19" t="s">
        <v>66</v>
      </c>
      <c r="F19">
        <v>5</v>
      </c>
      <c r="G19" t="s">
        <v>22</v>
      </c>
      <c r="H19" s="4" t="s">
        <v>69</v>
      </c>
      <c r="I19" s="7">
        <v>34375</v>
      </c>
      <c r="J19" s="7">
        <v>42809</v>
      </c>
      <c r="K19" s="6">
        <v>43709</v>
      </c>
      <c r="L19">
        <f>YEAR($I19)</f>
        <v>1994</v>
      </c>
      <c r="M19">
        <f>2022-$L19</f>
        <v>28</v>
      </c>
      <c r="N19">
        <f>MONTH($K19)</f>
        <v>9</v>
      </c>
    </row>
    <row r="20" spans="1:14" hidden="1" x14ac:dyDescent="0.25">
      <c r="A20" t="s">
        <v>76</v>
      </c>
      <c r="B20" t="s">
        <v>21</v>
      </c>
      <c r="C20" s="2">
        <v>50000</v>
      </c>
      <c r="D20" t="s">
        <v>13</v>
      </c>
      <c r="E20" t="s">
        <v>46</v>
      </c>
      <c r="F20">
        <v>3</v>
      </c>
      <c r="G20" t="s">
        <v>13</v>
      </c>
      <c r="H20" s="4" t="s">
        <v>77</v>
      </c>
      <c r="I20" s="7">
        <v>34576</v>
      </c>
      <c r="J20" s="7">
        <v>42832</v>
      </c>
      <c r="K20" s="6">
        <v>43682</v>
      </c>
      <c r="L20">
        <f>YEAR($I20)</f>
        <v>1994</v>
      </c>
      <c r="M20">
        <f>2022-$L20</f>
        <v>28</v>
      </c>
      <c r="N20">
        <f>MONTH($K20)</f>
        <v>8</v>
      </c>
    </row>
    <row r="21" spans="1:14" hidden="1" x14ac:dyDescent="0.25">
      <c r="A21" t="s">
        <v>83</v>
      </c>
      <c r="B21" t="s">
        <v>12</v>
      </c>
      <c r="C21" s="2" t="s">
        <v>93</v>
      </c>
      <c r="D21" t="s">
        <v>81</v>
      </c>
      <c r="E21" t="s">
        <v>46</v>
      </c>
      <c r="F21">
        <v>4</v>
      </c>
      <c r="G21" t="s">
        <v>18</v>
      </c>
      <c r="H21" s="4" t="s">
        <v>84</v>
      </c>
      <c r="I21" s="7">
        <v>34530</v>
      </c>
      <c r="J21" s="7">
        <v>42433</v>
      </c>
      <c r="K21" s="6">
        <v>43397</v>
      </c>
      <c r="L21">
        <f>YEAR($I21)</f>
        <v>1994</v>
      </c>
      <c r="M21">
        <f>2022-$L21</f>
        <v>28</v>
      </c>
      <c r="N21">
        <f>MONTH($K21)</f>
        <v>10</v>
      </c>
    </row>
    <row r="22" spans="1:14" hidden="1" x14ac:dyDescent="0.25">
      <c r="A22" t="s">
        <v>34</v>
      </c>
      <c r="B22" t="s">
        <v>12</v>
      </c>
      <c r="C22" s="2">
        <v>89700</v>
      </c>
      <c r="D22" t="s">
        <v>13</v>
      </c>
      <c r="E22" t="s">
        <v>14</v>
      </c>
      <c r="F22">
        <v>5</v>
      </c>
      <c r="G22" t="s">
        <v>22</v>
      </c>
      <c r="H22" s="4" t="s">
        <v>35</v>
      </c>
      <c r="I22" s="7">
        <v>34126</v>
      </c>
      <c r="J22" s="7">
        <v>42799</v>
      </c>
      <c r="K22" s="6">
        <v>43361</v>
      </c>
      <c r="L22">
        <f>YEAR($I22)</f>
        <v>1993</v>
      </c>
      <c r="M22">
        <f>2022-$L22</f>
        <v>29</v>
      </c>
      <c r="N22">
        <f>MONTH($K22)</f>
        <v>9</v>
      </c>
    </row>
    <row r="23" spans="1:14" hidden="1" x14ac:dyDescent="0.25">
      <c r="A23" t="s">
        <v>57</v>
      </c>
      <c r="B23" t="s">
        <v>12</v>
      </c>
      <c r="C23" s="2">
        <v>140000</v>
      </c>
      <c r="D23" t="s">
        <v>22</v>
      </c>
      <c r="E23" t="s">
        <v>46</v>
      </c>
      <c r="F23">
        <v>3</v>
      </c>
      <c r="G23" t="s">
        <v>22</v>
      </c>
      <c r="H23" s="4">
        <v>888856137</v>
      </c>
      <c r="I23" s="7">
        <v>33977</v>
      </c>
      <c r="J23" s="7">
        <v>42802</v>
      </c>
      <c r="K23" s="6">
        <v>43431</v>
      </c>
      <c r="L23">
        <f>YEAR($I23)</f>
        <v>1993</v>
      </c>
      <c r="M23">
        <f>2022-$L23</f>
        <v>29</v>
      </c>
      <c r="N23">
        <f>MONTH($K23)</f>
        <v>11</v>
      </c>
    </row>
    <row r="24" spans="1:14" hidden="1" x14ac:dyDescent="0.25">
      <c r="A24" t="s">
        <v>63</v>
      </c>
      <c r="B24" t="s">
        <v>21</v>
      </c>
      <c r="C24" s="2">
        <v>60000</v>
      </c>
      <c r="D24" t="s">
        <v>13</v>
      </c>
      <c r="E24" t="s">
        <v>46</v>
      </c>
      <c r="F24">
        <v>5</v>
      </c>
      <c r="G24" t="s">
        <v>22</v>
      </c>
      <c r="H24" s="4">
        <v>888856142</v>
      </c>
      <c r="I24" s="7">
        <v>34033</v>
      </c>
      <c r="J24" s="7">
        <v>42435</v>
      </c>
      <c r="K24" s="6">
        <v>43337</v>
      </c>
      <c r="L24">
        <f>YEAR($I24)</f>
        <v>1993</v>
      </c>
      <c r="M24">
        <f>2022-$L24</f>
        <v>29</v>
      </c>
      <c r="N24">
        <f>MONTH($K24)</f>
        <v>8</v>
      </c>
    </row>
    <row r="25" spans="1:14" hidden="1" x14ac:dyDescent="0.25">
      <c r="A25" t="s">
        <v>87</v>
      </c>
      <c r="B25" t="s">
        <v>12</v>
      </c>
      <c r="C25" s="5">
        <v>45000</v>
      </c>
      <c r="D25" t="s">
        <v>18</v>
      </c>
      <c r="E25" t="s">
        <v>46</v>
      </c>
      <c r="F25">
        <v>2</v>
      </c>
      <c r="G25" t="s">
        <v>13</v>
      </c>
      <c r="H25" s="4" t="s">
        <v>88</v>
      </c>
      <c r="I25" s="7">
        <v>34293</v>
      </c>
      <c r="J25" s="7">
        <v>42453</v>
      </c>
      <c r="K25" s="6">
        <v>43453</v>
      </c>
      <c r="L25">
        <f>YEAR($I25)</f>
        <v>1993</v>
      </c>
      <c r="M25">
        <f>2022-$L25</f>
        <v>29</v>
      </c>
      <c r="N25">
        <f>MONTH($K25)</f>
        <v>12</v>
      </c>
    </row>
    <row r="26" spans="1:14" x14ac:dyDescent="0.25">
      <c r="A26" t="s">
        <v>28</v>
      </c>
      <c r="B26" t="s">
        <v>21</v>
      </c>
      <c r="C26" s="2">
        <v>89700</v>
      </c>
      <c r="D26" t="s">
        <v>13</v>
      </c>
      <c r="E26" t="s">
        <v>14</v>
      </c>
      <c r="F26">
        <v>3</v>
      </c>
      <c r="G26" t="s">
        <v>13</v>
      </c>
      <c r="H26" s="4" t="s">
        <v>29</v>
      </c>
      <c r="I26" s="7">
        <v>33610</v>
      </c>
      <c r="J26" s="7">
        <v>42795</v>
      </c>
      <c r="K26" s="6">
        <v>43689</v>
      </c>
      <c r="L26">
        <f>YEAR($I26)</f>
        <v>1992</v>
      </c>
      <c r="M26">
        <f>2022-$L26</f>
        <v>30</v>
      </c>
      <c r="N26">
        <f>MONTH($K26)</f>
        <v>8</v>
      </c>
    </row>
    <row r="27" spans="1:14" x14ac:dyDescent="0.25">
      <c r="A27" t="s">
        <v>20</v>
      </c>
      <c r="B27" t="s">
        <v>21</v>
      </c>
      <c r="C27" s="2">
        <v>80000</v>
      </c>
      <c r="D27" t="s">
        <v>22</v>
      </c>
      <c r="E27" t="s">
        <v>14</v>
      </c>
      <c r="F27">
        <v>3</v>
      </c>
      <c r="G27" t="s">
        <v>22</v>
      </c>
      <c r="H27" s="4" t="s">
        <v>23</v>
      </c>
      <c r="I27" s="7">
        <v>33440</v>
      </c>
      <c r="J27" s="7">
        <v>42811</v>
      </c>
      <c r="K27" s="6">
        <v>43484</v>
      </c>
      <c r="L27">
        <f>YEAR($I27)</f>
        <v>1991</v>
      </c>
      <c r="M27">
        <f>2022-$L27</f>
        <v>31</v>
      </c>
      <c r="N27">
        <f>MONTH($K27)</f>
        <v>1</v>
      </c>
    </row>
    <row r="28" spans="1:14" x14ac:dyDescent="0.25">
      <c r="A28" t="s">
        <v>32</v>
      </c>
      <c r="B28" t="s">
        <v>21</v>
      </c>
      <c r="C28" s="2">
        <v>89700</v>
      </c>
      <c r="D28" t="s">
        <v>13</v>
      </c>
      <c r="E28" t="s">
        <v>14</v>
      </c>
      <c r="F28">
        <v>3</v>
      </c>
      <c r="G28" t="s">
        <v>22</v>
      </c>
      <c r="H28" s="4" t="s">
        <v>33</v>
      </c>
      <c r="I28" s="7">
        <v>33443</v>
      </c>
      <c r="J28" s="7">
        <v>42806</v>
      </c>
      <c r="K28" s="6">
        <v>43829</v>
      </c>
      <c r="L28">
        <f>YEAR($I28)</f>
        <v>1991</v>
      </c>
      <c r="M28">
        <f>2022-$L28</f>
        <v>31</v>
      </c>
      <c r="N28">
        <f>MONTH($K28)</f>
        <v>12</v>
      </c>
    </row>
    <row r="29" spans="1:14" x14ac:dyDescent="0.25">
      <c r="A29" t="s">
        <v>38</v>
      </c>
      <c r="B29" t="s">
        <v>12</v>
      </c>
      <c r="C29" s="2">
        <v>150000</v>
      </c>
      <c r="D29" t="s">
        <v>13</v>
      </c>
      <c r="E29" t="s">
        <v>14</v>
      </c>
      <c r="F29">
        <v>5</v>
      </c>
      <c r="G29" t="s">
        <v>13</v>
      </c>
      <c r="H29" s="4" t="s">
        <v>39</v>
      </c>
      <c r="I29" s="7">
        <v>33420</v>
      </c>
      <c r="J29" s="7">
        <v>42801</v>
      </c>
      <c r="K29" s="6">
        <v>43699</v>
      </c>
      <c r="L29">
        <f>YEAR($I29)</f>
        <v>1991</v>
      </c>
      <c r="M29">
        <f>2022-$L29</f>
        <v>31</v>
      </c>
      <c r="N29">
        <f>MONTH($K29)</f>
        <v>8</v>
      </c>
    </row>
    <row r="30" spans="1:14" x14ac:dyDescent="0.25">
      <c r="A30" t="s">
        <v>42</v>
      </c>
      <c r="B30" t="s">
        <v>12</v>
      </c>
      <c r="C30" s="2">
        <v>89700</v>
      </c>
      <c r="D30" t="s">
        <v>22</v>
      </c>
      <c r="E30" t="s">
        <v>14</v>
      </c>
      <c r="F30">
        <v>5</v>
      </c>
      <c r="G30" t="s">
        <v>22</v>
      </c>
      <c r="H30" s="4" t="s">
        <v>43</v>
      </c>
      <c r="I30" s="7">
        <v>33484</v>
      </c>
      <c r="J30" s="7">
        <v>42487</v>
      </c>
      <c r="K30" s="6">
        <v>43357</v>
      </c>
      <c r="L30">
        <f>YEAR($I30)</f>
        <v>1991</v>
      </c>
      <c r="M30">
        <f>2022-$L30</f>
        <v>31</v>
      </c>
      <c r="N30">
        <f>MONTH($K30)</f>
        <v>9</v>
      </c>
    </row>
    <row r="31" spans="1:14" x14ac:dyDescent="0.25">
      <c r="A31" t="s">
        <v>44</v>
      </c>
      <c r="B31" t="s">
        <v>17</v>
      </c>
      <c r="C31" s="2">
        <v>85000</v>
      </c>
      <c r="D31" t="s">
        <v>18</v>
      </c>
      <c r="E31" t="s">
        <v>14</v>
      </c>
      <c r="F31">
        <v>5</v>
      </c>
      <c r="G31" t="s">
        <v>18</v>
      </c>
      <c r="H31" s="4">
        <v>88885623</v>
      </c>
      <c r="I31" s="7">
        <v>33348</v>
      </c>
      <c r="J31" s="7">
        <v>42806</v>
      </c>
      <c r="K31" s="6">
        <v>43775</v>
      </c>
      <c r="L31">
        <f>YEAR($I31)</f>
        <v>1991</v>
      </c>
      <c r="M31">
        <f>2022-$L31</f>
        <v>31</v>
      </c>
      <c r="N31">
        <f>MONTH($K31)</f>
        <v>11</v>
      </c>
    </row>
    <row r="32" spans="1:14" x14ac:dyDescent="0.25">
      <c r="A32" t="s">
        <v>47</v>
      </c>
      <c r="B32" t="s">
        <v>17</v>
      </c>
      <c r="C32" s="2">
        <v>45000</v>
      </c>
      <c r="D32" t="s">
        <v>18</v>
      </c>
      <c r="E32" t="s">
        <v>46</v>
      </c>
      <c r="F32">
        <v>5</v>
      </c>
      <c r="G32" t="s">
        <v>22</v>
      </c>
      <c r="H32" s="4">
        <v>888856127</v>
      </c>
      <c r="I32" s="7">
        <v>33365</v>
      </c>
      <c r="J32" s="7">
        <v>42442</v>
      </c>
      <c r="K32" s="6">
        <v>43448</v>
      </c>
      <c r="L32">
        <f>YEAR($I32)</f>
        <v>1991</v>
      </c>
      <c r="M32">
        <f>2022-$L32</f>
        <v>31</v>
      </c>
      <c r="N32">
        <f>MONTH($K32)</f>
        <v>12</v>
      </c>
    </row>
    <row r="33" spans="1:14" x14ac:dyDescent="0.25">
      <c r="A33" t="s">
        <v>11</v>
      </c>
      <c r="B33" t="s">
        <v>12</v>
      </c>
      <c r="C33" s="2">
        <v>230000</v>
      </c>
      <c r="D33" t="s">
        <v>13</v>
      </c>
      <c r="E33" t="s">
        <v>14</v>
      </c>
      <c r="F33">
        <v>5</v>
      </c>
      <c r="G33" t="s">
        <v>13</v>
      </c>
      <c r="H33" s="4" t="s">
        <v>15</v>
      </c>
      <c r="I33" s="7">
        <v>32929</v>
      </c>
      <c r="J33" s="7">
        <v>42463</v>
      </c>
      <c r="K33" s="6">
        <v>43459</v>
      </c>
      <c r="L33">
        <f>YEAR($I33)</f>
        <v>1990</v>
      </c>
      <c r="M33">
        <f>2022-$L33</f>
        <v>32</v>
      </c>
      <c r="N33">
        <f>MONTH($K33)</f>
        <v>12</v>
      </c>
    </row>
    <row r="34" spans="1:14" x14ac:dyDescent="0.25">
      <c r="A34" t="s">
        <v>24</v>
      </c>
      <c r="B34" t="s">
        <v>17</v>
      </c>
      <c r="C34" s="2">
        <v>45000</v>
      </c>
      <c r="D34" t="s">
        <v>13</v>
      </c>
      <c r="E34" t="s">
        <v>14</v>
      </c>
      <c r="F34">
        <v>5</v>
      </c>
      <c r="G34" t="s">
        <v>13</v>
      </c>
      <c r="H34" s="4" t="s">
        <v>25</v>
      </c>
      <c r="I34" s="7">
        <v>32940</v>
      </c>
      <c r="J34" s="7">
        <v>42443</v>
      </c>
      <c r="K34" s="6">
        <v>44271</v>
      </c>
      <c r="L34">
        <f>YEAR($I34)</f>
        <v>1990</v>
      </c>
      <c r="M34">
        <f>2022-$L34</f>
        <v>32</v>
      </c>
      <c r="N34">
        <f>MONTH($K34)</f>
        <v>3</v>
      </c>
    </row>
    <row r="35" spans="1:14" x14ac:dyDescent="0.25">
      <c r="A35" t="s">
        <v>45</v>
      </c>
      <c r="B35" t="s">
        <v>17</v>
      </c>
      <c r="C35" s="2">
        <v>55000</v>
      </c>
      <c r="D35" t="s">
        <v>18</v>
      </c>
      <c r="E35" t="s">
        <v>46</v>
      </c>
      <c r="F35">
        <v>5</v>
      </c>
      <c r="G35" t="s">
        <v>18</v>
      </c>
      <c r="H35" s="4">
        <v>888856126</v>
      </c>
      <c r="I35" s="7">
        <v>33211</v>
      </c>
      <c r="J35" s="7">
        <v>42470</v>
      </c>
      <c r="K35" s="6">
        <v>43455</v>
      </c>
      <c r="L35">
        <f>YEAR($I35)</f>
        <v>1990</v>
      </c>
      <c r="M35">
        <f>2022-$L35</f>
        <v>32</v>
      </c>
      <c r="N35">
        <f>MONTH($K35)</f>
        <v>12</v>
      </c>
    </row>
    <row r="36" spans="1:14" x14ac:dyDescent="0.25">
      <c r="A36" t="s">
        <v>16</v>
      </c>
      <c r="B36" t="s">
        <v>17</v>
      </c>
      <c r="C36" s="2">
        <v>40000</v>
      </c>
      <c r="D36" t="s">
        <v>18</v>
      </c>
      <c r="E36" t="s">
        <v>14</v>
      </c>
      <c r="F36">
        <v>5</v>
      </c>
      <c r="G36" t="s">
        <v>18</v>
      </c>
      <c r="H36" s="4" t="s">
        <v>19</v>
      </c>
      <c r="I36" s="7">
        <v>32556</v>
      </c>
      <c r="J36" s="7">
        <v>42833</v>
      </c>
      <c r="K36" s="6">
        <v>43749</v>
      </c>
      <c r="L36">
        <f>YEAR($I36)</f>
        <v>1989</v>
      </c>
      <c r="M36">
        <f>2022-$L36</f>
        <v>33</v>
      </c>
      <c r="N36">
        <f>MONTH($K36)</f>
        <v>10</v>
      </c>
    </row>
    <row r="37" spans="1:14" x14ac:dyDescent="0.25">
      <c r="A37" t="s">
        <v>26</v>
      </c>
      <c r="B37" t="s">
        <v>17</v>
      </c>
      <c r="C37" s="2">
        <v>90000</v>
      </c>
      <c r="D37" t="s">
        <v>13</v>
      </c>
      <c r="E37" t="s">
        <v>14</v>
      </c>
      <c r="F37">
        <v>5</v>
      </c>
      <c r="G37" t="s">
        <v>13</v>
      </c>
      <c r="H37" s="4" t="s">
        <v>27</v>
      </c>
      <c r="I37" s="7">
        <v>32752</v>
      </c>
      <c r="J37" s="7">
        <v>42809</v>
      </c>
      <c r="K37" s="6">
        <v>43644</v>
      </c>
      <c r="L37">
        <f>YEAR($I37)</f>
        <v>1989</v>
      </c>
      <c r="M37">
        <f>2022-$L37</f>
        <v>33</v>
      </c>
      <c r="N37">
        <f>MONTH($K37)</f>
        <v>6</v>
      </c>
    </row>
    <row r="38" spans="1:14" x14ac:dyDescent="0.25">
      <c r="A38" t="s">
        <v>40</v>
      </c>
      <c r="B38" t="s">
        <v>21</v>
      </c>
      <c r="C38" s="2">
        <v>150000</v>
      </c>
      <c r="D38" t="s">
        <v>13</v>
      </c>
      <c r="E38" t="s">
        <v>14</v>
      </c>
      <c r="F38">
        <v>5</v>
      </c>
      <c r="G38" t="s">
        <v>13</v>
      </c>
      <c r="H38" s="4" t="s">
        <v>41</v>
      </c>
      <c r="I38" s="7">
        <v>32675</v>
      </c>
      <c r="J38" s="7">
        <v>42854</v>
      </c>
      <c r="K38" s="6">
        <v>43643</v>
      </c>
      <c r="L38">
        <f>YEAR($I38)</f>
        <v>1989</v>
      </c>
      <c r="M38">
        <f>2022-$L38</f>
        <v>33</v>
      </c>
      <c r="N38">
        <f>MONTH($K38)</f>
        <v>6</v>
      </c>
    </row>
    <row r="39" spans="1:14" x14ac:dyDescent="0.25">
      <c r="A39" t="s">
        <v>49</v>
      </c>
      <c r="B39" t="s">
        <v>17</v>
      </c>
      <c r="C39" s="2">
        <v>80000</v>
      </c>
      <c r="D39" t="s">
        <v>13</v>
      </c>
      <c r="E39" t="s">
        <v>46</v>
      </c>
      <c r="F39">
        <v>5</v>
      </c>
      <c r="G39" t="s">
        <v>13</v>
      </c>
      <c r="H39" s="4">
        <v>888856129</v>
      </c>
      <c r="I39" s="7">
        <v>32863</v>
      </c>
      <c r="J39" s="7">
        <v>42446</v>
      </c>
      <c r="K39" s="6">
        <v>43248</v>
      </c>
      <c r="L39">
        <f>YEAR($I39)</f>
        <v>1989</v>
      </c>
      <c r="M39">
        <f>2022-$L39</f>
        <v>33</v>
      </c>
      <c r="N39">
        <f>MONTH($K39)</f>
        <v>5</v>
      </c>
    </row>
    <row r="40" spans="1:14" x14ac:dyDescent="0.25">
      <c r="A40" t="s">
        <v>89</v>
      </c>
      <c r="B40" t="s">
        <v>21</v>
      </c>
      <c r="C40" s="5">
        <v>50000</v>
      </c>
      <c r="D40" t="s">
        <v>18</v>
      </c>
      <c r="E40" t="s">
        <v>46</v>
      </c>
      <c r="F40">
        <v>3</v>
      </c>
      <c r="G40" t="s">
        <v>22</v>
      </c>
      <c r="H40" s="4" t="s">
        <v>90</v>
      </c>
      <c r="I40" s="7">
        <v>32366</v>
      </c>
      <c r="J40" s="7">
        <v>42482</v>
      </c>
      <c r="K40" s="6">
        <v>44263</v>
      </c>
      <c r="L40">
        <f>YEAR($I40)</f>
        <v>1988</v>
      </c>
      <c r="M40">
        <f>2022-$L40</f>
        <v>34</v>
      </c>
      <c r="N40">
        <f>MONTH($K40)</f>
        <v>3</v>
      </c>
    </row>
    <row r="41" spans="1:14" x14ac:dyDescent="0.25">
      <c r="A41" t="s">
        <v>91</v>
      </c>
      <c r="B41" t="s">
        <v>17</v>
      </c>
      <c r="C41" s="2">
        <v>80000</v>
      </c>
      <c r="D41" t="s">
        <v>81</v>
      </c>
      <c r="E41" t="s">
        <v>46</v>
      </c>
      <c r="F41">
        <v>4</v>
      </c>
      <c r="G41" t="s">
        <v>22</v>
      </c>
      <c r="H41" s="4" t="s">
        <v>92</v>
      </c>
      <c r="I41" s="7">
        <v>32203</v>
      </c>
      <c r="J41" s="7">
        <v>42830</v>
      </c>
      <c r="K41" s="6">
        <v>43820</v>
      </c>
      <c r="L41">
        <f>YEAR($I41)</f>
        <v>1988</v>
      </c>
      <c r="M41">
        <f>2022-$L41</f>
        <v>34</v>
      </c>
      <c r="N41">
        <f>MONTH($K41)</f>
        <v>12</v>
      </c>
    </row>
    <row r="42" spans="1:14" x14ac:dyDescent="0.25">
      <c r="A42" t="s">
        <v>50</v>
      </c>
      <c r="B42" t="s">
        <v>17</v>
      </c>
      <c r="C42" s="2">
        <v>70000</v>
      </c>
      <c r="D42" t="s">
        <v>13</v>
      </c>
      <c r="E42" t="s">
        <v>46</v>
      </c>
      <c r="F42">
        <v>5</v>
      </c>
      <c r="G42" t="s">
        <v>13</v>
      </c>
      <c r="H42" s="4">
        <v>888856130</v>
      </c>
      <c r="I42" s="7">
        <v>32112</v>
      </c>
      <c r="J42" s="7">
        <v>42472</v>
      </c>
      <c r="K42" s="6">
        <v>43282</v>
      </c>
      <c r="L42">
        <f>YEAR($I42)</f>
        <v>1987</v>
      </c>
      <c r="M42">
        <f>2022-$L42</f>
        <v>35</v>
      </c>
      <c r="N42">
        <f>MONTH($K42)</f>
        <v>7</v>
      </c>
    </row>
    <row r="43" spans="1:14" hidden="1" x14ac:dyDescent="0.25">
      <c r="A43" t="s">
        <v>36</v>
      </c>
      <c r="B43" t="s">
        <v>12</v>
      </c>
      <c r="C43" s="2">
        <v>80000</v>
      </c>
      <c r="D43" t="s">
        <v>13</v>
      </c>
      <c r="E43" t="s">
        <v>14</v>
      </c>
      <c r="F43">
        <v>5</v>
      </c>
      <c r="G43" t="s">
        <v>22</v>
      </c>
      <c r="H43" s="4" t="s">
        <v>37</v>
      </c>
      <c r="I43" s="7">
        <v>31514</v>
      </c>
      <c r="J43" s="7">
        <v>42483</v>
      </c>
      <c r="K43" s="6">
        <v>43756</v>
      </c>
      <c r="L43">
        <f>YEAR($I43)</f>
        <v>1986</v>
      </c>
      <c r="M43">
        <f>2022-$L43</f>
        <v>36</v>
      </c>
      <c r="N43">
        <f>MONTH($K43)</f>
        <v>10</v>
      </c>
    </row>
    <row r="44" spans="1:14" hidden="1" x14ac:dyDescent="0.25">
      <c r="A44" t="s">
        <v>74</v>
      </c>
      <c r="B44" t="s">
        <v>21</v>
      </c>
      <c r="C44" s="2">
        <v>55000</v>
      </c>
      <c r="D44" t="s">
        <v>13</v>
      </c>
      <c r="E44" t="s">
        <v>46</v>
      </c>
      <c r="F44">
        <v>4</v>
      </c>
      <c r="G44" t="s">
        <v>13</v>
      </c>
      <c r="H44" s="4" t="s">
        <v>75</v>
      </c>
      <c r="I44" s="7">
        <v>31531</v>
      </c>
      <c r="J44" s="7">
        <v>42803</v>
      </c>
      <c r="K44" s="6">
        <v>43522</v>
      </c>
      <c r="L44">
        <f>YEAR($I44)</f>
        <v>1986</v>
      </c>
      <c r="M44">
        <f>2022-$L44</f>
        <v>36</v>
      </c>
      <c r="N44">
        <f>MONTH($K44)</f>
        <v>2</v>
      </c>
    </row>
    <row r="45" spans="1:14" hidden="1" x14ac:dyDescent="0.25">
      <c r="A45" t="s">
        <v>56</v>
      </c>
      <c r="B45" t="s">
        <v>12</v>
      </c>
      <c r="C45" s="2">
        <v>130000</v>
      </c>
      <c r="D45" t="s">
        <v>22</v>
      </c>
      <c r="E45" t="s">
        <v>46</v>
      </c>
      <c r="F45">
        <v>10</v>
      </c>
      <c r="G45" t="s">
        <v>22</v>
      </c>
      <c r="H45" s="4">
        <v>888856136</v>
      </c>
      <c r="I45" s="7">
        <v>31221</v>
      </c>
      <c r="J45" s="7">
        <v>42856</v>
      </c>
      <c r="K45" s="6">
        <v>43677</v>
      </c>
      <c r="L45">
        <f>YEAR($I45)</f>
        <v>1985</v>
      </c>
      <c r="M45">
        <f>2022-$L45</f>
        <v>37</v>
      </c>
      <c r="N45">
        <f>MONTH($K45)</f>
        <v>7</v>
      </c>
    </row>
    <row r="46" spans="1:14" hidden="1" x14ac:dyDescent="0.25">
      <c r="A46" t="s">
        <v>64</v>
      </c>
      <c r="B46" t="s">
        <v>17</v>
      </c>
      <c r="C46" s="2">
        <v>50000</v>
      </c>
      <c r="D46" t="s">
        <v>13</v>
      </c>
      <c r="E46" t="s">
        <v>46</v>
      </c>
      <c r="F46">
        <v>12</v>
      </c>
      <c r="G46" t="s">
        <v>22</v>
      </c>
      <c r="H46" s="4">
        <v>888856143</v>
      </c>
      <c r="I46" s="7">
        <v>29946</v>
      </c>
      <c r="J46" s="7">
        <v>42824</v>
      </c>
      <c r="K46" s="6">
        <v>43833</v>
      </c>
      <c r="L46">
        <f>YEAR($I46)</f>
        <v>1981</v>
      </c>
      <c r="M46">
        <f>2022-$L46</f>
        <v>41</v>
      </c>
      <c r="N46">
        <f>MONTH($K46)</f>
        <v>1</v>
      </c>
    </row>
    <row r="47" spans="1:14" x14ac:dyDescent="0.25">
      <c r="C47" s="5"/>
    </row>
    <row r="49" spans="3:6" x14ac:dyDescent="0.25">
      <c r="D49" s="2"/>
    </row>
    <row r="50" spans="3:6" x14ac:dyDescent="0.25">
      <c r="C50" s="5"/>
      <c r="D50" s="2"/>
      <c r="F50" s="2"/>
    </row>
    <row r="51" spans="3:6" x14ac:dyDescent="0.25">
      <c r="C51" s="5"/>
      <c r="D51" s="2"/>
      <c r="F51" s="2"/>
    </row>
    <row r="52" spans="3:6" x14ac:dyDescent="0.25">
      <c r="D52" s="2"/>
      <c r="F52" s="2"/>
    </row>
    <row r="53" spans="3:6" x14ac:dyDescent="0.25">
      <c r="D53" s="2"/>
      <c r="F53" s="2"/>
    </row>
    <row r="54" spans="3:6" x14ac:dyDescent="0.25">
      <c r="D54" s="2"/>
      <c r="F54" s="2"/>
    </row>
    <row r="55" spans="3:6" x14ac:dyDescent="0.25">
      <c r="D55" s="2"/>
      <c r="F55" s="2"/>
    </row>
    <row r="56" spans="3:6" x14ac:dyDescent="0.25">
      <c r="D56" s="5"/>
      <c r="F56" s="2"/>
    </row>
    <row r="57" spans="3:6" x14ac:dyDescent="0.25">
      <c r="D57" s="2"/>
      <c r="F57" s="2"/>
    </row>
    <row r="58" spans="3:6" x14ac:dyDescent="0.25">
      <c r="D58" s="2"/>
      <c r="F58" s="2"/>
    </row>
    <row r="59" spans="3:6" x14ac:dyDescent="0.25">
      <c r="D59" s="2"/>
      <c r="F59" s="2"/>
    </row>
    <row r="60" spans="3:6" x14ac:dyDescent="0.25">
      <c r="D60" s="2"/>
      <c r="F60" s="2"/>
    </row>
    <row r="61" spans="3:6" x14ac:dyDescent="0.25">
      <c r="D61" s="2"/>
      <c r="F61" s="2"/>
    </row>
    <row r="62" spans="3:6" x14ac:dyDescent="0.25">
      <c r="D62" s="2"/>
      <c r="F62" s="2"/>
    </row>
    <row r="63" spans="3:6" x14ac:dyDescent="0.25">
      <c r="C63" s="5"/>
      <c r="F63" s="2"/>
    </row>
  </sheetData>
  <autoFilter ref="A1:N46" xr:uid="{7DC5AA6A-BE10-4858-A41D-FF40089933F0}">
    <filterColumn colId="12">
      <customFilters and="1">
        <customFilter operator="greaterThanOrEqual" val="30"/>
        <customFilter operator="lessThanOrEqual" val="35"/>
      </customFilters>
    </filterColumn>
    <sortState xmlns:xlrd2="http://schemas.microsoft.com/office/spreadsheetml/2017/richdata2" ref="A2:N46">
      <sortCondition ref="M1:M46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0BE636-D00A-42D2-A032-AC795938E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Task 1</vt:lpstr>
      <vt:lpstr>Task 2</vt:lpstr>
      <vt:lpstr>Task 3</vt:lpstr>
      <vt:lpstr>Task 4</vt:lpstr>
      <vt:lpstr>Sort_Domain</vt:lpstr>
      <vt:lpstr>Sort_Age</vt:lpstr>
      <vt:lpstr>25-30</vt:lpstr>
      <vt:lpstr>30-35</vt:lpstr>
      <vt:lpstr>35-40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Sai Kiran A.</cp:lastModifiedBy>
  <cp:revision/>
  <dcterms:created xsi:type="dcterms:W3CDTF">2021-05-24T07:11:16Z</dcterms:created>
  <dcterms:modified xsi:type="dcterms:W3CDTF">2022-09-14T10:27:33Z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