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oconnell/Desktop/"/>
    </mc:Choice>
  </mc:AlternateContent>
  <bookViews>
    <workbookView xWindow="1580" yWindow="1960" windowWidth="26840" windowHeight="15540" activeTab="1" xr2:uid="{18163990-EF7C-9A47-B60A-74C498F7D7DF}"/>
  </bookViews>
  <sheets>
    <sheet name="Sheet1" sheetId="1" r:id="rId1"/>
    <sheet name="MBC - 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" i="2" l="1"/>
  <c r="G162" i="2"/>
  <c r="AC161" i="2"/>
  <c r="AC160" i="2"/>
  <c r="AC163" i="2" s="1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G163" i="2" s="1"/>
  <c r="G164" i="2" s="1"/>
  <c r="F159" i="2"/>
  <c r="AC157" i="2"/>
  <c r="G151" i="2"/>
  <c r="AC150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8" i="2"/>
  <c r="AC146" i="2"/>
  <c r="E142" i="2"/>
  <c r="E141" i="2"/>
  <c r="G140" i="2"/>
  <c r="E140" i="2"/>
  <c r="AC139" i="2"/>
  <c r="AC138" i="2"/>
  <c r="AC141" i="2" s="1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7" i="2"/>
  <c r="AC135" i="2"/>
  <c r="E131" i="2"/>
  <c r="E130" i="2"/>
  <c r="G129" i="2"/>
  <c r="E129" i="2"/>
  <c r="AC128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G130" i="2" s="1"/>
  <c r="F126" i="2"/>
  <c r="AC124" i="2"/>
  <c r="E120" i="2"/>
  <c r="E119" i="2"/>
  <c r="G118" i="2"/>
  <c r="E118" i="2"/>
  <c r="AC117" i="2"/>
  <c r="AC116" i="2"/>
  <c r="AC119" i="2" s="1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5" i="2"/>
  <c r="AC113" i="2"/>
  <c r="E109" i="2"/>
  <c r="G107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G108" i="2" s="1"/>
  <c r="G109" i="2" s="1"/>
  <c r="F104" i="2"/>
  <c r="E104" i="2"/>
  <c r="AC106" i="2" s="1"/>
  <c r="AC102" i="2"/>
  <c r="G96" i="2"/>
  <c r="AC95" i="2"/>
  <c r="F93" i="2"/>
  <c r="E92" i="2"/>
  <c r="P94" i="2" s="1"/>
  <c r="AC91" i="2"/>
  <c r="G85" i="2"/>
  <c r="AC84" i="2"/>
  <c r="X83" i="2"/>
  <c r="F82" i="2"/>
  <c r="E81" i="2"/>
  <c r="Y83" i="2" s="1"/>
  <c r="AC80" i="2"/>
  <c r="E76" i="2"/>
  <c r="G74" i="2"/>
  <c r="AC73" i="2"/>
  <c r="AB72" i="2"/>
  <c r="W72" i="2"/>
  <c r="V72" i="2"/>
  <c r="P72" i="2"/>
  <c r="N72" i="2"/>
  <c r="H72" i="2"/>
  <c r="G72" i="2"/>
  <c r="F71" i="2"/>
  <c r="E70" i="2"/>
  <c r="AC72" i="2" s="1"/>
  <c r="AC69" i="2"/>
  <c r="E64" i="2"/>
  <c r="G63" i="2"/>
  <c r="AC62" i="2"/>
  <c r="AB61" i="2"/>
  <c r="W61" i="2"/>
  <c r="L61" i="2"/>
  <c r="G61" i="2"/>
  <c r="G64" i="2" s="1"/>
  <c r="F60" i="2"/>
  <c r="E59" i="2"/>
  <c r="AC61" i="2" s="1"/>
  <c r="AC58" i="2"/>
  <c r="E52" i="2"/>
  <c r="AC51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49" i="2"/>
  <c r="AC47" i="2"/>
  <c r="E47" i="2"/>
  <c r="E54" i="2" s="1"/>
  <c r="AC40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8" i="2"/>
  <c r="AC36" i="2"/>
  <c r="E36" i="2"/>
  <c r="G41" i="2" s="1"/>
  <c r="AC29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7" i="2"/>
  <c r="AC25" i="2"/>
  <c r="E25" i="2"/>
  <c r="E30" i="2" s="1"/>
  <c r="AC18" i="2"/>
  <c r="AC17" i="2"/>
  <c r="AC20" i="2" s="1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6" i="2"/>
  <c r="AC14" i="2"/>
  <c r="E14" i="2"/>
  <c r="E21" i="2" s="1"/>
  <c r="E10" i="2"/>
  <c r="E9" i="2"/>
  <c r="G8" i="2"/>
  <c r="E8" i="2"/>
  <c r="AC7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5" i="2"/>
  <c r="AC3" i="2"/>
  <c r="H1" i="2"/>
  <c r="G65" i="2" l="1"/>
  <c r="G67" i="2" s="1"/>
  <c r="K72" i="2"/>
  <c r="R72" i="2"/>
  <c r="X72" i="2"/>
  <c r="E107" i="2"/>
  <c r="AC9" i="2"/>
  <c r="AC53" i="2"/>
  <c r="AC64" i="2"/>
  <c r="R61" i="2"/>
  <c r="L72" i="2"/>
  <c r="S72" i="2"/>
  <c r="AA72" i="2"/>
  <c r="E75" i="2"/>
  <c r="G119" i="2"/>
  <c r="G120" i="2" s="1"/>
  <c r="AC130" i="2"/>
  <c r="G111" i="2"/>
  <c r="G110" i="2"/>
  <c r="E98" i="2"/>
  <c r="G30" i="2"/>
  <c r="G31" i="2" s="1"/>
  <c r="H61" i="2"/>
  <c r="N61" i="2"/>
  <c r="S61" i="2"/>
  <c r="X61" i="2"/>
  <c r="E65" i="2"/>
  <c r="G75" i="2"/>
  <c r="G76" i="2" s="1"/>
  <c r="G78" i="2" s="1"/>
  <c r="E19" i="2"/>
  <c r="J61" i="2"/>
  <c r="O61" i="2"/>
  <c r="T61" i="2"/>
  <c r="Z61" i="2"/>
  <c r="E63" i="2"/>
  <c r="H83" i="2"/>
  <c r="J94" i="2"/>
  <c r="E96" i="2"/>
  <c r="AC108" i="2"/>
  <c r="E108" i="2"/>
  <c r="AC152" i="2"/>
  <c r="Z94" i="2"/>
  <c r="G19" i="2"/>
  <c r="G20" i="2" s="1"/>
  <c r="G21" i="2" s="1"/>
  <c r="AC31" i="2"/>
  <c r="AC42" i="2"/>
  <c r="K61" i="2"/>
  <c r="P61" i="2"/>
  <c r="V61" i="2"/>
  <c r="AA61" i="2"/>
  <c r="AC75" i="2"/>
  <c r="J72" i="2"/>
  <c r="O72" i="2"/>
  <c r="T72" i="2"/>
  <c r="Z72" i="2"/>
  <c r="E74" i="2"/>
  <c r="P83" i="2"/>
  <c r="G157" i="2"/>
  <c r="G146" i="2"/>
  <c r="G135" i="2"/>
  <c r="G124" i="2"/>
  <c r="G113" i="2"/>
  <c r="G91" i="2"/>
  <c r="G80" i="2"/>
  <c r="G47" i="2"/>
  <c r="G69" i="2"/>
  <c r="G36" i="2"/>
  <c r="G102" i="2"/>
  <c r="G25" i="2"/>
  <c r="G58" i="2"/>
  <c r="G14" i="2"/>
  <c r="G3" i="2"/>
  <c r="I1" i="2"/>
  <c r="G9" i="2"/>
  <c r="G10" i="2" s="1"/>
  <c r="E31" i="2"/>
  <c r="E32" i="2"/>
  <c r="E41" i="2"/>
  <c r="E20" i="2"/>
  <c r="G42" i="2"/>
  <c r="G43" i="2" s="1"/>
  <c r="E42" i="2"/>
  <c r="E43" i="2"/>
  <c r="G66" i="2"/>
  <c r="G52" i="2"/>
  <c r="G53" i="2" s="1"/>
  <c r="G54" i="2" s="1"/>
  <c r="I83" i="2"/>
  <c r="Q83" i="2"/>
  <c r="E53" i="2"/>
  <c r="AA83" i="2"/>
  <c r="W83" i="2"/>
  <c r="S83" i="2"/>
  <c r="O83" i="2"/>
  <c r="K83" i="2"/>
  <c r="G83" i="2"/>
  <c r="G86" i="2" s="1"/>
  <c r="G87" i="2" s="1"/>
  <c r="E87" i="2"/>
  <c r="E86" i="2"/>
  <c r="Z83" i="2"/>
  <c r="V83" i="2"/>
  <c r="R83" i="2"/>
  <c r="N83" i="2"/>
  <c r="J83" i="2"/>
  <c r="L83" i="2"/>
  <c r="T83" i="2"/>
  <c r="AB83" i="2"/>
  <c r="I61" i="2"/>
  <c r="M61" i="2"/>
  <c r="Q61" i="2"/>
  <c r="U61" i="2"/>
  <c r="Y61" i="2"/>
  <c r="M83" i="2"/>
  <c r="U83" i="2"/>
  <c r="AC83" i="2"/>
  <c r="AC86" i="2" s="1"/>
  <c r="E85" i="2"/>
  <c r="AA94" i="2"/>
  <c r="W94" i="2"/>
  <c r="S94" i="2"/>
  <c r="O94" i="2"/>
  <c r="K94" i="2"/>
  <c r="G94" i="2"/>
  <c r="G97" i="2" s="1"/>
  <c r="G98" i="2" s="1"/>
  <c r="Y94" i="2"/>
  <c r="T94" i="2"/>
  <c r="N94" i="2"/>
  <c r="I94" i="2"/>
  <c r="E97" i="2"/>
  <c r="AC94" i="2"/>
  <c r="AC97" i="2" s="1"/>
  <c r="X94" i="2"/>
  <c r="R94" i="2"/>
  <c r="M94" i="2"/>
  <c r="H94" i="2"/>
  <c r="AB94" i="2"/>
  <c r="V94" i="2"/>
  <c r="Q94" i="2"/>
  <c r="L94" i="2"/>
  <c r="U94" i="2"/>
  <c r="G122" i="2"/>
  <c r="G121" i="2"/>
  <c r="G133" i="2"/>
  <c r="G132" i="2"/>
  <c r="I72" i="2"/>
  <c r="M72" i="2"/>
  <c r="Q72" i="2"/>
  <c r="U72" i="2"/>
  <c r="Y72" i="2"/>
  <c r="G141" i="2"/>
  <c r="G142" i="2" s="1"/>
  <c r="G166" i="2"/>
  <c r="G165" i="2"/>
  <c r="G152" i="2"/>
  <c r="G153" i="2" s="1"/>
  <c r="G33" i="2" l="1"/>
  <c r="G32" i="2"/>
  <c r="G34" i="2" s="1"/>
  <c r="G77" i="2"/>
  <c r="G22" i="2"/>
  <c r="G23" i="2"/>
  <c r="G56" i="2"/>
  <c r="G55" i="2"/>
  <c r="G89" i="2"/>
  <c r="G88" i="2"/>
  <c r="H157" i="2"/>
  <c r="H150" i="2"/>
  <c r="H152" i="2" s="1"/>
  <c r="H153" i="2" s="1"/>
  <c r="H161" i="2"/>
  <c r="H163" i="2" s="1"/>
  <c r="H139" i="2"/>
  <c r="H141" i="2" s="1"/>
  <c r="H142" i="2" s="1"/>
  <c r="H113" i="2"/>
  <c r="H91" i="2"/>
  <c r="H128" i="2"/>
  <c r="H130" i="2" s="1"/>
  <c r="H146" i="2"/>
  <c r="H135" i="2"/>
  <c r="H117" i="2"/>
  <c r="H119" i="2" s="1"/>
  <c r="H95" i="2"/>
  <c r="H97" i="2" s="1"/>
  <c r="H98" i="2" s="1"/>
  <c r="H80" i="2"/>
  <c r="H124" i="2"/>
  <c r="H106" i="2"/>
  <c r="H108" i="2" s="1"/>
  <c r="H109" i="2" s="1"/>
  <c r="H84" i="2"/>
  <c r="H86" i="2" s="1"/>
  <c r="H87" i="2" s="1"/>
  <c r="H102" i="2"/>
  <c r="H73" i="2"/>
  <c r="H75" i="2" s="1"/>
  <c r="H69" i="2"/>
  <c r="H51" i="2"/>
  <c r="H53" i="2" s="1"/>
  <c r="H54" i="2" s="1"/>
  <c r="H58" i="2"/>
  <c r="H47" i="2"/>
  <c r="H25" i="2"/>
  <c r="H18" i="2"/>
  <c r="H20" i="2" s="1"/>
  <c r="H21" i="2" s="1"/>
  <c r="H3" i="2"/>
  <c r="H62" i="2"/>
  <c r="H64" i="2" s="1"/>
  <c r="H40" i="2"/>
  <c r="H42" i="2" s="1"/>
  <c r="H43" i="2" s="1"/>
  <c r="H36" i="2"/>
  <c r="H29" i="2"/>
  <c r="H31" i="2" s="1"/>
  <c r="H14" i="2"/>
  <c r="H7" i="2"/>
  <c r="H9" i="2" s="1"/>
  <c r="H10" i="2" s="1"/>
  <c r="J1" i="2"/>
  <c r="G12" i="2"/>
  <c r="G11" i="2"/>
  <c r="G144" i="2"/>
  <c r="G143" i="2"/>
  <c r="H143" i="2" s="1"/>
  <c r="G100" i="2"/>
  <c r="G99" i="2"/>
  <c r="G154" i="2"/>
  <c r="G155" i="2"/>
  <c r="G45" i="2"/>
  <c r="G44" i="2"/>
  <c r="H164" i="2" l="1"/>
  <c r="H166" i="2" s="1"/>
  <c r="H120" i="2"/>
  <c r="H121" i="2" s="1"/>
  <c r="H65" i="2"/>
  <c r="H66" i="2" s="1"/>
  <c r="H76" i="2"/>
  <c r="H78" i="2" s="1"/>
  <c r="I78" i="2" s="1"/>
  <c r="H55" i="2"/>
  <c r="H131" i="2"/>
  <c r="H133" i="2" s="1"/>
  <c r="H11" i="2"/>
  <c r="H44" i="2"/>
  <c r="H32" i="2"/>
  <c r="H34" i="2" s="1"/>
  <c r="H88" i="2"/>
  <c r="H144" i="2"/>
  <c r="H100" i="2"/>
  <c r="H45" i="2"/>
  <c r="H132" i="2"/>
  <c r="H12" i="2"/>
  <c r="I161" i="2"/>
  <c r="I163" i="2" s="1"/>
  <c r="I157" i="2"/>
  <c r="I139" i="2"/>
  <c r="I141" i="2" s="1"/>
  <c r="I142" i="2" s="1"/>
  <c r="I128" i="2"/>
  <c r="I130" i="2" s="1"/>
  <c r="I95" i="2"/>
  <c r="I97" i="2" s="1"/>
  <c r="I98" i="2" s="1"/>
  <c r="I100" i="2" s="1"/>
  <c r="I150" i="2"/>
  <c r="I152" i="2" s="1"/>
  <c r="I153" i="2" s="1"/>
  <c r="I146" i="2"/>
  <c r="I117" i="2"/>
  <c r="I119" i="2" s="1"/>
  <c r="I102" i="2"/>
  <c r="I135" i="2"/>
  <c r="I124" i="2"/>
  <c r="I106" i="2"/>
  <c r="I108" i="2" s="1"/>
  <c r="I109" i="2" s="1"/>
  <c r="I84" i="2"/>
  <c r="I86" i="2" s="1"/>
  <c r="I113" i="2"/>
  <c r="I80" i="2"/>
  <c r="I51" i="2"/>
  <c r="I53" i="2" s="1"/>
  <c r="I36" i="2"/>
  <c r="I91" i="2"/>
  <c r="I58" i="2"/>
  <c r="I62" i="2"/>
  <c r="I64" i="2" s="1"/>
  <c r="I47" i="2"/>
  <c r="I40" i="2"/>
  <c r="I42" i="2" s="1"/>
  <c r="I43" i="2" s="1"/>
  <c r="I44" i="2" s="1"/>
  <c r="I29" i="2"/>
  <c r="I31" i="2" s="1"/>
  <c r="I14" i="2"/>
  <c r="I7" i="2"/>
  <c r="I9" i="2" s="1"/>
  <c r="I73" i="2"/>
  <c r="I75" i="2" s="1"/>
  <c r="I76" i="2" s="1"/>
  <c r="I69" i="2"/>
  <c r="I25" i="2"/>
  <c r="I18" i="2"/>
  <c r="I20" i="2" s="1"/>
  <c r="I21" i="2" s="1"/>
  <c r="I3" i="2"/>
  <c r="K1" i="2"/>
  <c r="I143" i="2"/>
  <c r="H111" i="2"/>
  <c r="H110" i="2"/>
  <c r="H155" i="2"/>
  <c r="H154" i="2"/>
  <c r="H99" i="2"/>
  <c r="I144" i="2"/>
  <c r="H23" i="2"/>
  <c r="H22" i="2"/>
  <c r="H89" i="2"/>
  <c r="H56" i="2"/>
  <c r="I45" i="2" l="1"/>
  <c r="H77" i="2"/>
  <c r="I77" i="2" s="1"/>
  <c r="H122" i="2"/>
  <c r="I122" i="2" s="1"/>
  <c r="I154" i="2"/>
  <c r="I87" i="2"/>
  <c r="I88" i="2" s="1"/>
  <c r="I155" i="2"/>
  <c r="I65" i="2"/>
  <c r="I66" i="2" s="1"/>
  <c r="I54" i="2"/>
  <c r="I55" i="2" s="1"/>
  <c r="I120" i="2"/>
  <c r="I131" i="2"/>
  <c r="I133" i="2" s="1"/>
  <c r="H33" i="2"/>
  <c r="I10" i="2"/>
  <c r="I12" i="2" s="1"/>
  <c r="I165" i="2"/>
  <c r="I164" i="2"/>
  <c r="I32" i="2"/>
  <c r="I33" i="2" s="1"/>
  <c r="H67" i="2"/>
  <c r="I67" i="2" s="1"/>
  <c r="H165" i="2"/>
  <c r="I99" i="2"/>
  <c r="I89" i="2"/>
  <c r="I166" i="2"/>
  <c r="I22" i="2"/>
  <c r="I121" i="2"/>
  <c r="I56" i="2"/>
  <c r="I110" i="2"/>
  <c r="J161" i="2"/>
  <c r="J163" i="2" s="1"/>
  <c r="J146" i="2"/>
  <c r="J150" i="2"/>
  <c r="J152" i="2" s="1"/>
  <c r="J135" i="2"/>
  <c r="J117" i="2"/>
  <c r="J119" i="2" s="1"/>
  <c r="J102" i="2"/>
  <c r="J124" i="2"/>
  <c r="J106" i="2"/>
  <c r="J108" i="2" s="1"/>
  <c r="J109" i="2" s="1"/>
  <c r="J157" i="2"/>
  <c r="J139" i="2"/>
  <c r="J141" i="2" s="1"/>
  <c r="J128" i="2"/>
  <c r="J130" i="2" s="1"/>
  <c r="J69" i="2"/>
  <c r="J113" i="2"/>
  <c r="J91" i="2"/>
  <c r="J58" i="2"/>
  <c r="J62" i="2"/>
  <c r="J64" i="2" s="1"/>
  <c r="J47" i="2"/>
  <c r="J95" i="2"/>
  <c r="J97" i="2" s="1"/>
  <c r="J73" i="2"/>
  <c r="J75" i="2" s="1"/>
  <c r="J80" i="2"/>
  <c r="J40" i="2"/>
  <c r="J42" i="2" s="1"/>
  <c r="J36" i="2"/>
  <c r="J29" i="2"/>
  <c r="J31" i="2" s="1"/>
  <c r="J14" i="2"/>
  <c r="J7" i="2"/>
  <c r="J9" i="2" s="1"/>
  <c r="J51" i="2"/>
  <c r="J53" i="2" s="1"/>
  <c r="J25" i="2"/>
  <c r="J18" i="2"/>
  <c r="J20" i="2" s="1"/>
  <c r="J84" i="2"/>
  <c r="J86" i="2" s="1"/>
  <c r="J3" i="2"/>
  <c r="L1" i="2"/>
  <c r="I23" i="2"/>
  <c r="I34" i="2"/>
  <c r="I111" i="2"/>
  <c r="J153" i="2" l="1"/>
  <c r="J155" i="2" s="1"/>
  <c r="J132" i="2"/>
  <c r="J131" i="2"/>
  <c r="J166" i="2"/>
  <c r="I132" i="2"/>
  <c r="J33" i="2"/>
  <c r="J32" i="2"/>
  <c r="J34" i="2"/>
  <c r="J142" i="2"/>
  <c r="J143" i="2" s="1"/>
  <c r="J10" i="2"/>
  <c r="J12" i="2" s="1"/>
  <c r="J44" i="2"/>
  <c r="J43" i="2"/>
  <c r="J120" i="2"/>
  <c r="J121" i="2" s="1"/>
  <c r="J165" i="2"/>
  <c r="J164" i="2"/>
  <c r="I11" i="2"/>
  <c r="J11" i="2" s="1"/>
  <c r="J76" i="2"/>
  <c r="J78" i="2" s="1"/>
  <c r="J54" i="2"/>
  <c r="J55" i="2" s="1"/>
  <c r="J98" i="2"/>
  <c r="J100" i="2" s="1"/>
  <c r="J87" i="2"/>
  <c r="J88" i="2" s="1"/>
  <c r="J21" i="2"/>
  <c r="J23" i="2" s="1"/>
  <c r="J65" i="2"/>
  <c r="J66" i="2" s="1"/>
  <c r="K66" i="2" s="1"/>
  <c r="J89" i="2"/>
  <c r="J45" i="2"/>
  <c r="J111" i="2"/>
  <c r="J110" i="2"/>
  <c r="J67" i="2"/>
  <c r="J133" i="2"/>
  <c r="K157" i="2"/>
  <c r="K150" i="2"/>
  <c r="K152" i="2" s="1"/>
  <c r="K135" i="2"/>
  <c r="K161" i="2"/>
  <c r="K163" i="2" s="1"/>
  <c r="K146" i="2"/>
  <c r="K124" i="2"/>
  <c r="K113" i="2"/>
  <c r="K139" i="2"/>
  <c r="K141" i="2" s="1"/>
  <c r="K128" i="2"/>
  <c r="K130" i="2" s="1"/>
  <c r="K73" i="2"/>
  <c r="K75" i="2" s="1"/>
  <c r="K102" i="2"/>
  <c r="K91" i="2"/>
  <c r="K80" i="2"/>
  <c r="K95" i="2"/>
  <c r="K97" i="2" s="1"/>
  <c r="K117" i="2"/>
  <c r="K119" i="2" s="1"/>
  <c r="K62" i="2"/>
  <c r="K64" i="2" s="1"/>
  <c r="K65" i="2" s="1"/>
  <c r="K47" i="2"/>
  <c r="K40" i="2"/>
  <c r="K42" i="2" s="1"/>
  <c r="K84" i="2"/>
  <c r="K86" i="2" s="1"/>
  <c r="K69" i="2"/>
  <c r="K51" i="2"/>
  <c r="K53" i="2" s="1"/>
  <c r="K36" i="2"/>
  <c r="K25" i="2"/>
  <c r="K18" i="2"/>
  <c r="K20" i="2" s="1"/>
  <c r="K3" i="2"/>
  <c r="K58" i="2"/>
  <c r="K29" i="2"/>
  <c r="K31" i="2" s="1"/>
  <c r="K7" i="2"/>
  <c r="K9" i="2" s="1"/>
  <c r="K14" i="2"/>
  <c r="M1" i="2"/>
  <c r="K106" i="2"/>
  <c r="K108" i="2" s="1"/>
  <c r="K143" i="2" l="1"/>
  <c r="K155" i="2"/>
  <c r="K55" i="2"/>
  <c r="K54" i="2"/>
  <c r="K131" i="2"/>
  <c r="K132" i="2" s="1"/>
  <c r="K11" i="2"/>
  <c r="K10" i="2"/>
  <c r="K12" i="2" s="1"/>
  <c r="J22" i="2"/>
  <c r="K22" i="2" s="1"/>
  <c r="J99" i="2"/>
  <c r="J77" i="2"/>
  <c r="K77" i="2" s="1"/>
  <c r="J144" i="2"/>
  <c r="K21" i="2"/>
  <c r="K23" i="2" s="1"/>
  <c r="K144" i="2"/>
  <c r="K142" i="2"/>
  <c r="K109" i="2"/>
  <c r="K111" i="2" s="1"/>
  <c r="K121" i="2"/>
  <c r="K120" i="2"/>
  <c r="J122" i="2"/>
  <c r="J154" i="2"/>
  <c r="K166" i="2"/>
  <c r="K164" i="2"/>
  <c r="K165" i="2" s="1"/>
  <c r="K32" i="2"/>
  <c r="K33" i="2" s="1"/>
  <c r="K89" i="2"/>
  <c r="K87" i="2"/>
  <c r="K43" i="2"/>
  <c r="K44" i="2" s="1"/>
  <c r="K99" i="2"/>
  <c r="K98" i="2"/>
  <c r="K76" i="2"/>
  <c r="K78" i="2" s="1"/>
  <c r="K154" i="2"/>
  <c r="K153" i="2"/>
  <c r="J56" i="2"/>
  <c r="K122" i="2"/>
  <c r="K110" i="2"/>
  <c r="K88" i="2"/>
  <c r="K34" i="2"/>
  <c r="K100" i="2"/>
  <c r="K133" i="2"/>
  <c r="K56" i="2"/>
  <c r="L157" i="2"/>
  <c r="L150" i="2"/>
  <c r="L152" i="2" s="1"/>
  <c r="L161" i="2"/>
  <c r="L163" i="2" s="1"/>
  <c r="L146" i="2"/>
  <c r="L139" i="2"/>
  <c r="L141" i="2" s="1"/>
  <c r="L113" i="2"/>
  <c r="L91" i="2"/>
  <c r="L135" i="2"/>
  <c r="L128" i="2"/>
  <c r="L130" i="2" s="1"/>
  <c r="L124" i="2"/>
  <c r="L102" i="2"/>
  <c r="L80" i="2"/>
  <c r="L95" i="2"/>
  <c r="L97" i="2" s="1"/>
  <c r="L98" i="2" s="1"/>
  <c r="L84" i="2"/>
  <c r="L86" i="2" s="1"/>
  <c r="L117" i="2"/>
  <c r="L119" i="2" s="1"/>
  <c r="L73" i="2"/>
  <c r="L75" i="2" s="1"/>
  <c r="L69" i="2"/>
  <c r="L51" i="2"/>
  <c r="L53" i="2" s="1"/>
  <c r="L106" i="2"/>
  <c r="L108" i="2" s="1"/>
  <c r="L58" i="2"/>
  <c r="L62" i="2"/>
  <c r="L64" i="2" s="1"/>
  <c r="L25" i="2"/>
  <c r="L18" i="2"/>
  <c r="L20" i="2" s="1"/>
  <c r="L3" i="2"/>
  <c r="L29" i="2"/>
  <c r="L31" i="2" s="1"/>
  <c r="L14" i="2"/>
  <c r="L7" i="2"/>
  <c r="L9" i="2" s="1"/>
  <c r="L47" i="2"/>
  <c r="L40" i="2"/>
  <c r="L42" i="2" s="1"/>
  <c r="L36" i="2"/>
  <c r="N1" i="2"/>
  <c r="K67" i="2"/>
  <c r="L89" i="2" l="1"/>
  <c r="L154" i="2"/>
  <c r="L55" i="2"/>
  <c r="L54" i="2"/>
  <c r="L131" i="2"/>
  <c r="L132" i="2" s="1"/>
  <c r="L88" i="2"/>
  <c r="L87" i="2"/>
  <c r="L43" i="2"/>
  <c r="L44" i="2" s="1"/>
  <c r="L66" i="2"/>
  <c r="L65" i="2"/>
  <c r="L142" i="2"/>
  <c r="L143" i="2" s="1"/>
  <c r="K45" i="2"/>
  <c r="L45" i="2" s="1"/>
  <c r="L153" i="2"/>
  <c r="L155" i="2" s="1"/>
  <c r="L110" i="2"/>
  <c r="L33" i="2"/>
  <c r="L32" i="2"/>
  <c r="L76" i="2"/>
  <c r="L78" i="2" s="1"/>
  <c r="L56" i="2"/>
  <c r="L10" i="2"/>
  <c r="L11" i="2" s="1"/>
  <c r="L21" i="2"/>
  <c r="L22" i="2" s="1"/>
  <c r="L109" i="2"/>
  <c r="L111" i="2" s="1"/>
  <c r="L120" i="2"/>
  <c r="L121" i="2" s="1"/>
  <c r="L164" i="2"/>
  <c r="L165" i="2" s="1"/>
  <c r="L100" i="2"/>
  <c r="L34" i="2"/>
  <c r="L67" i="2"/>
  <c r="L133" i="2"/>
  <c r="L166" i="2"/>
  <c r="L99" i="2"/>
  <c r="M161" i="2"/>
  <c r="M163" i="2" s="1"/>
  <c r="M150" i="2"/>
  <c r="M152" i="2" s="1"/>
  <c r="M139" i="2"/>
  <c r="M141" i="2" s="1"/>
  <c r="M157" i="2"/>
  <c r="M146" i="2"/>
  <c r="M135" i="2"/>
  <c r="M128" i="2"/>
  <c r="M130" i="2" s="1"/>
  <c r="M95" i="2"/>
  <c r="M97" i="2" s="1"/>
  <c r="M117" i="2"/>
  <c r="M119" i="2" s="1"/>
  <c r="M102" i="2"/>
  <c r="M124" i="2"/>
  <c r="M91" i="2"/>
  <c r="M84" i="2"/>
  <c r="M86" i="2" s="1"/>
  <c r="M113" i="2"/>
  <c r="M106" i="2"/>
  <c r="M108" i="2" s="1"/>
  <c r="M73" i="2"/>
  <c r="M75" i="2" s="1"/>
  <c r="M69" i="2"/>
  <c r="M51" i="2"/>
  <c r="M53" i="2" s="1"/>
  <c r="M36" i="2"/>
  <c r="M58" i="2"/>
  <c r="M80" i="2"/>
  <c r="M62" i="2"/>
  <c r="M64" i="2" s="1"/>
  <c r="M65" i="2" s="1"/>
  <c r="M47" i="2"/>
  <c r="M40" i="2"/>
  <c r="M42" i="2" s="1"/>
  <c r="M29" i="2"/>
  <c r="M31" i="2" s="1"/>
  <c r="M14" i="2"/>
  <c r="M7" i="2"/>
  <c r="M9" i="2" s="1"/>
  <c r="M25" i="2"/>
  <c r="M18" i="2"/>
  <c r="M20" i="2" s="1"/>
  <c r="M3" i="2"/>
  <c r="O1" i="2"/>
  <c r="M54" i="2" l="1"/>
  <c r="M55" i="2" s="1"/>
  <c r="M10" i="2"/>
  <c r="M12" i="2" s="1"/>
  <c r="N12" i="2" s="1"/>
  <c r="M131" i="2"/>
  <c r="M132" i="2" s="1"/>
  <c r="M153" i="2"/>
  <c r="M154" i="2" s="1"/>
  <c r="M21" i="2"/>
  <c r="M87" i="2"/>
  <c r="M88" i="2" s="1"/>
  <c r="M120" i="2"/>
  <c r="M164" i="2"/>
  <c r="M166" i="2" s="1"/>
  <c r="L122" i="2"/>
  <c r="M122" i="2" s="1"/>
  <c r="L77" i="2"/>
  <c r="L144" i="2"/>
  <c r="M144" i="2" s="1"/>
  <c r="N144" i="2" s="1"/>
  <c r="M110" i="2"/>
  <c r="M109" i="2"/>
  <c r="M142" i="2"/>
  <c r="L23" i="2"/>
  <c r="M23" i="2" s="1"/>
  <c r="M32" i="2"/>
  <c r="M34" i="2" s="1"/>
  <c r="M43" i="2"/>
  <c r="M44" i="2" s="1"/>
  <c r="M76" i="2"/>
  <c r="M78" i="2" s="1"/>
  <c r="M98" i="2"/>
  <c r="M99" i="2" s="1"/>
  <c r="L12" i="2"/>
  <c r="M22" i="2"/>
  <c r="M89" i="2"/>
  <c r="M67" i="2"/>
  <c r="M56" i="2"/>
  <c r="M111" i="2"/>
  <c r="M143" i="2"/>
  <c r="M66" i="2"/>
  <c r="M77" i="2"/>
  <c r="N161" i="2"/>
  <c r="N163" i="2" s="1"/>
  <c r="N146" i="2"/>
  <c r="N157" i="2"/>
  <c r="N135" i="2"/>
  <c r="N150" i="2"/>
  <c r="N152" i="2" s="1"/>
  <c r="N117" i="2"/>
  <c r="N119" i="2" s="1"/>
  <c r="N102" i="2"/>
  <c r="N139" i="2"/>
  <c r="N141" i="2" s="1"/>
  <c r="N142" i="2" s="1"/>
  <c r="N124" i="2"/>
  <c r="N106" i="2"/>
  <c r="N108" i="2" s="1"/>
  <c r="N128" i="2"/>
  <c r="N130" i="2" s="1"/>
  <c r="N113" i="2"/>
  <c r="N95" i="2"/>
  <c r="N97" i="2" s="1"/>
  <c r="N69" i="2"/>
  <c r="N91" i="2"/>
  <c r="N58" i="2"/>
  <c r="N84" i="2"/>
  <c r="N86" i="2" s="1"/>
  <c r="N80" i="2"/>
  <c r="N62" i="2"/>
  <c r="N64" i="2" s="1"/>
  <c r="N47" i="2"/>
  <c r="N51" i="2"/>
  <c r="N53" i="2" s="1"/>
  <c r="N54" i="2" s="1"/>
  <c r="N29" i="2"/>
  <c r="N31" i="2" s="1"/>
  <c r="N14" i="2"/>
  <c r="N7" i="2"/>
  <c r="N9" i="2" s="1"/>
  <c r="N10" i="2" s="1"/>
  <c r="N73" i="2"/>
  <c r="N75" i="2" s="1"/>
  <c r="N40" i="2"/>
  <c r="N42" i="2" s="1"/>
  <c r="N36" i="2"/>
  <c r="N25" i="2"/>
  <c r="N18" i="2"/>
  <c r="N20" i="2" s="1"/>
  <c r="N3" i="2"/>
  <c r="P1" i="2"/>
  <c r="M33" i="2"/>
  <c r="M121" i="2"/>
  <c r="M133" i="2"/>
  <c r="N120" i="2" l="1"/>
  <c r="N121" i="2" s="1"/>
  <c r="N23" i="2"/>
  <c r="N21" i="2"/>
  <c r="M100" i="2"/>
  <c r="M165" i="2"/>
  <c r="N165" i="2" s="1"/>
  <c r="M155" i="2"/>
  <c r="N155" i="2" s="1"/>
  <c r="O155" i="2" s="1"/>
  <c r="M11" i="2"/>
  <c r="N11" i="2" s="1"/>
  <c r="N32" i="2"/>
  <c r="N34" i="2" s="1"/>
  <c r="N76" i="2"/>
  <c r="N78" i="2" s="1"/>
  <c r="N87" i="2"/>
  <c r="N88" i="2" s="1"/>
  <c r="N153" i="2"/>
  <c r="M45" i="2"/>
  <c r="N44" i="2"/>
  <c r="N43" i="2"/>
  <c r="N109" i="2"/>
  <c r="N111" i="2" s="1"/>
  <c r="N100" i="2"/>
  <c r="N98" i="2"/>
  <c r="N164" i="2"/>
  <c r="N166" i="2" s="1"/>
  <c r="N65" i="2"/>
  <c r="N67" i="2" s="1"/>
  <c r="N131" i="2"/>
  <c r="N132" i="2" s="1"/>
  <c r="N56" i="2"/>
  <c r="N99" i="2"/>
  <c r="N22" i="2"/>
  <c r="N33" i="2"/>
  <c r="N154" i="2"/>
  <c r="N66" i="2"/>
  <c r="O157" i="2"/>
  <c r="O150" i="2"/>
  <c r="O152" i="2" s="1"/>
  <c r="O153" i="2" s="1"/>
  <c r="O161" i="2"/>
  <c r="O163" i="2" s="1"/>
  <c r="O135" i="2"/>
  <c r="O139" i="2"/>
  <c r="O141" i="2" s="1"/>
  <c r="O124" i="2"/>
  <c r="O113" i="2"/>
  <c r="O128" i="2"/>
  <c r="O130" i="2" s="1"/>
  <c r="O146" i="2"/>
  <c r="O73" i="2"/>
  <c r="O75" i="2" s="1"/>
  <c r="O117" i="2"/>
  <c r="O119" i="2" s="1"/>
  <c r="O80" i="2"/>
  <c r="O91" i="2"/>
  <c r="O84" i="2"/>
  <c r="O86" i="2" s="1"/>
  <c r="O62" i="2"/>
  <c r="O64" i="2" s="1"/>
  <c r="O47" i="2"/>
  <c r="O40" i="2"/>
  <c r="O42" i="2" s="1"/>
  <c r="O95" i="2"/>
  <c r="O97" i="2" s="1"/>
  <c r="O102" i="2"/>
  <c r="O51" i="2"/>
  <c r="O53" i="2" s="1"/>
  <c r="O36" i="2"/>
  <c r="O69" i="2"/>
  <c r="O58" i="2"/>
  <c r="O25" i="2"/>
  <c r="O18" i="2"/>
  <c r="O20" i="2" s="1"/>
  <c r="O3" i="2"/>
  <c r="O29" i="2"/>
  <c r="O31" i="2" s="1"/>
  <c r="O32" i="2" s="1"/>
  <c r="O7" i="2"/>
  <c r="O9" i="2" s="1"/>
  <c r="O14" i="2"/>
  <c r="Q1" i="2"/>
  <c r="O106" i="2"/>
  <c r="O108" i="2" s="1"/>
  <c r="N45" i="2"/>
  <c r="N55" i="2"/>
  <c r="N77" i="2"/>
  <c r="N143" i="2"/>
  <c r="O10" i="2" l="1"/>
  <c r="O11" i="2" s="1"/>
  <c r="O65" i="2"/>
  <c r="O67" i="2" s="1"/>
  <c r="O56" i="2"/>
  <c r="O54" i="2"/>
  <c r="O131" i="2"/>
  <c r="N133" i="2"/>
  <c r="O133" i="2" s="1"/>
  <c r="O109" i="2"/>
  <c r="O111" i="2" s="1"/>
  <c r="O120" i="2"/>
  <c r="O122" i="2" s="1"/>
  <c r="O164" i="2"/>
  <c r="O166" i="2" s="1"/>
  <c r="O98" i="2"/>
  <c r="O99" i="2" s="1"/>
  <c r="O87" i="2"/>
  <c r="O88" i="2" s="1"/>
  <c r="O76" i="2"/>
  <c r="O77" i="2" s="1"/>
  <c r="N110" i="2"/>
  <c r="O110" i="2" s="1"/>
  <c r="N122" i="2"/>
  <c r="N89" i="2"/>
  <c r="O23" i="2"/>
  <c r="O21" i="2"/>
  <c r="O22" i="2" s="1"/>
  <c r="O43" i="2"/>
  <c r="O45" i="2" s="1"/>
  <c r="O144" i="2"/>
  <c r="O142" i="2"/>
  <c r="O154" i="2"/>
  <c r="O33" i="2"/>
  <c r="O89" i="2"/>
  <c r="O143" i="2"/>
  <c r="O66" i="2"/>
  <c r="O34" i="2"/>
  <c r="O132" i="2"/>
  <c r="O55" i="2"/>
  <c r="O165" i="2"/>
  <c r="P157" i="2"/>
  <c r="P150" i="2"/>
  <c r="P152" i="2" s="1"/>
  <c r="P161" i="2"/>
  <c r="P163" i="2" s="1"/>
  <c r="P146" i="2"/>
  <c r="P139" i="2"/>
  <c r="P141" i="2" s="1"/>
  <c r="P142" i="2" s="1"/>
  <c r="P113" i="2"/>
  <c r="P91" i="2"/>
  <c r="P128" i="2"/>
  <c r="P130" i="2" s="1"/>
  <c r="P135" i="2"/>
  <c r="P117" i="2"/>
  <c r="P119" i="2" s="1"/>
  <c r="P80" i="2"/>
  <c r="P106" i="2"/>
  <c r="P108" i="2" s="1"/>
  <c r="P84" i="2"/>
  <c r="P86" i="2" s="1"/>
  <c r="P102" i="2"/>
  <c r="P95" i="2"/>
  <c r="P97" i="2" s="1"/>
  <c r="P98" i="2" s="1"/>
  <c r="P124" i="2"/>
  <c r="P51" i="2"/>
  <c r="P53" i="2" s="1"/>
  <c r="P73" i="2"/>
  <c r="P75" i="2" s="1"/>
  <c r="P69" i="2"/>
  <c r="P58" i="2"/>
  <c r="P25" i="2"/>
  <c r="P18" i="2"/>
  <c r="P20" i="2" s="1"/>
  <c r="P3" i="2"/>
  <c r="P40" i="2"/>
  <c r="P42" i="2" s="1"/>
  <c r="P36" i="2"/>
  <c r="P47" i="2"/>
  <c r="P29" i="2"/>
  <c r="P31" i="2" s="1"/>
  <c r="P14" i="2"/>
  <c r="P7" i="2"/>
  <c r="P9" i="2" s="1"/>
  <c r="P62" i="2"/>
  <c r="P64" i="2" s="1"/>
  <c r="R1" i="2"/>
  <c r="P76" i="2" l="1"/>
  <c r="P77" i="2" s="1"/>
  <c r="O78" i="2"/>
  <c r="P78" i="2" s="1"/>
  <c r="O100" i="2"/>
  <c r="O12" i="2"/>
  <c r="P131" i="2"/>
  <c r="P133" i="2" s="1"/>
  <c r="O121" i="2"/>
  <c r="P65" i="2"/>
  <c r="P67" i="2" s="1"/>
  <c r="P22" i="2"/>
  <c r="P21" i="2"/>
  <c r="P120" i="2"/>
  <c r="P122" i="2" s="1"/>
  <c r="Q122" i="2" s="1"/>
  <c r="P155" i="2"/>
  <c r="Q155" i="2" s="1"/>
  <c r="P153" i="2"/>
  <c r="P10" i="2"/>
  <c r="P11" i="2" s="1"/>
  <c r="P56" i="2"/>
  <c r="P54" i="2"/>
  <c r="P87" i="2"/>
  <c r="P89" i="2" s="1"/>
  <c r="P43" i="2"/>
  <c r="P45" i="2" s="1"/>
  <c r="P109" i="2"/>
  <c r="P111" i="2" s="1"/>
  <c r="O44" i="2"/>
  <c r="P44" i="2" s="1"/>
  <c r="P32" i="2"/>
  <c r="P33" i="2" s="1"/>
  <c r="P164" i="2"/>
  <c r="P166" i="2" s="1"/>
  <c r="P143" i="2"/>
  <c r="P144" i="2"/>
  <c r="P23" i="2"/>
  <c r="P99" i="2"/>
  <c r="P121" i="2"/>
  <c r="Q121" i="2" s="1"/>
  <c r="P34" i="2"/>
  <c r="P110" i="2"/>
  <c r="P100" i="2"/>
  <c r="P154" i="2"/>
  <c r="Q161" i="2"/>
  <c r="Q163" i="2" s="1"/>
  <c r="Q157" i="2"/>
  <c r="Q146" i="2"/>
  <c r="Q139" i="2"/>
  <c r="Q141" i="2" s="1"/>
  <c r="Q128" i="2"/>
  <c r="Q130" i="2" s="1"/>
  <c r="Q95" i="2"/>
  <c r="Q97" i="2" s="1"/>
  <c r="Q117" i="2"/>
  <c r="Q119" i="2" s="1"/>
  <c r="Q120" i="2" s="1"/>
  <c r="Q102" i="2"/>
  <c r="Q135" i="2"/>
  <c r="Q124" i="2"/>
  <c r="Q150" i="2"/>
  <c r="Q152" i="2" s="1"/>
  <c r="Q153" i="2" s="1"/>
  <c r="Q106" i="2"/>
  <c r="Q108" i="2" s="1"/>
  <c r="Q84" i="2"/>
  <c r="Q86" i="2" s="1"/>
  <c r="Q91" i="2"/>
  <c r="Q113" i="2"/>
  <c r="Q80" i="2"/>
  <c r="Q51" i="2"/>
  <c r="Q53" i="2" s="1"/>
  <c r="Q36" i="2"/>
  <c r="Q73" i="2"/>
  <c r="Q75" i="2" s="1"/>
  <c r="Q69" i="2"/>
  <c r="Q58" i="2"/>
  <c r="Q62" i="2"/>
  <c r="Q64" i="2" s="1"/>
  <c r="Q47" i="2"/>
  <c r="Q40" i="2"/>
  <c r="Q42" i="2" s="1"/>
  <c r="Q29" i="2"/>
  <c r="Q31" i="2" s="1"/>
  <c r="Q14" i="2"/>
  <c r="Q7" i="2"/>
  <c r="Q9" i="2" s="1"/>
  <c r="Q25" i="2"/>
  <c r="Q3" i="2"/>
  <c r="Q18" i="2"/>
  <c r="Q20" i="2" s="1"/>
  <c r="S1" i="2"/>
  <c r="P66" i="2"/>
  <c r="P165" i="2"/>
  <c r="P55" i="2"/>
  <c r="Q87" i="2" l="1"/>
  <c r="Q56" i="2"/>
  <c r="Q54" i="2"/>
  <c r="Q164" i="2"/>
  <c r="Q165" i="2" s="1"/>
  <c r="Q45" i="2"/>
  <c r="Q43" i="2"/>
  <c r="Q142" i="2"/>
  <c r="Q143" i="2" s="1"/>
  <c r="P132" i="2"/>
  <c r="Q10" i="2"/>
  <c r="Q11" i="2" s="1"/>
  <c r="Q76" i="2"/>
  <c r="Q77" i="2" s="1"/>
  <c r="P88" i="2"/>
  <c r="Q88" i="2" s="1"/>
  <c r="P12" i="2"/>
  <c r="Q12" i="2" s="1"/>
  <c r="Q32" i="2"/>
  <c r="Q33" i="2" s="1"/>
  <c r="Q131" i="2"/>
  <c r="Q133" i="2" s="1"/>
  <c r="R133" i="2" s="1"/>
  <c r="Q109" i="2"/>
  <c r="Q111" i="2" s="1"/>
  <c r="Q55" i="2"/>
  <c r="Q22" i="2"/>
  <c r="Q21" i="2"/>
  <c r="Q65" i="2"/>
  <c r="Q67" i="2" s="1"/>
  <c r="Q99" i="2"/>
  <c r="Q98" i="2"/>
  <c r="Q144" i="2"/>
  <c r="Q78" i="2"/>
  <c r="Q100" i="2"/>
  <c r="Q132" i="2"/>
  <c r="Q44" i="2"/>
  <c r="R161" i="2"/>
  <c r="R163" i="2" s="1"/>
  <c r="R146" i="2"/>
  <c r="R150" i="2"/>
  <c r="R152" i="2" s="1"/>
  <c r="R153" i="2" s="1"/>
  <c r="R155" i="2" s="1"/>
  <c r="R135" i="2"/>
  <c r="R117" i="2"/>
  <c r="R119" i="2" s="1"/>
  <c r="R102" i="2"/>
  <c r="R124" i="2"/>
  <c r="R106" i="2"/>
  <c r="R108" i="2" s="1"/>
  <c r="R157" i="2"/>
  <c r="R139" i="2"/>
  <c r="R141" i="2" s="1"/>
  <c r="R128" i="2"/>
  <c r="R130" i="2" s="1"/>
  <c r="R131" i="2" s="1"/>
  <c r="R91" i="2"/>
  <c r="R69" i="2"/>
  <c r="R95" i="2"/>
  <c r="R97" i="2" s="1"/>
  <c r="R113" i="2"/>
  <c r="R73" i="2"/>
  <c r="R75" i="2" s="1"/>
  <c r="R58" i="2"/>
  <c r="R62" i="2"/>
  <c r="R64" i="2" s="1"/>
  <c r="R47" i="2"/>
  <c r="R84" i="2"/>
  <c r="R86" i="2" s="1"/>
  <c r="R40" i="2"/>
  <c r="R42" i="2" s="1"/>
  <c r="R36" i="2"/>
  <c r="R29" i="2"/>
  <c r="R31" i="2" s="1"/>
  <c r="R14" i="2"/>
  <c r="R7" i="2"/>
  <c r="R9" i="2" s="1"/>
  <c r="R25" i="2"/>
  <c r="R18" i="2"/>
  <c r="R20" i="2" s="1"/>
  <c r="R80" i="2"/>
  <c r="R51" i="2"/>
  <c r="R53" i="2" s="1"/>
  <c r="R3" i="2"/>
  <c r="T1" i="2"/>
  <c r="Q23" i="2"/>
  <c r="Q154" i="2"/>
  <c r="Q89" i="2"/>
  <c r="Q34" i="2"/>
  <c r="R98" i="2" l="1"/>
  <c r="R99" i="2" s="1"/>
  <c r="R142" i="2"/>
  <c r="R143" i="2" s="1"/>
  <c r="R32" i="2"/>
  <c r="R34" i="2" s="1"/>
  <c r="R67" i="2"/>
  <c r="R65" i="2"/>
  <c r="R154" i="2"/>
  <c r="R54" i="2"/>
  <c r="R56" i="2" s="1"/>
  <c r="R10" i="2"/>
  <c r="R12" i="2" s="1"/>
  <c r="R43" i="2"/>
  <c r="R45" i="2" s="1"/>
  <c r="R120" i="2"/>
  <c r="R122" i="2" s="1"/>
  <c r="R164" i="2"/>
  <c r="R166" i="2" s="1"/>
  <c r="Q66" i="2"/>
  <c r="Q110" i="2"/>
  <c r="Q166" i="2"/>
  <c r="R22" i="2"/>
  <c r="R21" i="2"/>
  <c r="R23" i="2"/>
  <c r="R87" i="2"/>
  <c r="R89" i="2" s="1"/>
  <c r="R76" i="2"/>
  <c r="R78" i="2" s="1"/>
  <c r="S78" i="2" s="1"/>
  <c r="R109" i="2"/>
  <c r="R110" i="2" s="1"/>
  <c r="R11" i="2"/>
  <c r="R132" i="2"/>
  <c r="R77" i="2"/>
  <c r="R55" i="2"/>
  <c r="S157" i="2"/>
  <c r="S150" i="2"/>
  <c r="S152" i="2" s="1"/>
  <c r="S135" i="2"/>
  <c r="S124" i="2"/>
  <c r="S113" i="2"/>
  <c r="S146" i="2"/>
  <c r="S139" i="2"/>
  <c r="S141" i="2" s="1"/>
  <c r="S128" i="2"/>
  <c r="S130" i="2" s="1"/>
  <c r="S161" i="2"/>
  <c r="S163" i="2" s="1"/>
  <c r="S95" i="2"/>
  <c r="S97" i="2" s="1"/>
  <c r="S73" i="2"/>
  <c r="S75" i="2" s="1"/>
  <c r="S76" i="2" s="1"/>
  <c r="S102" i="2"/>
  <c r="S80" i="2"/>
  <c r="S117" i="2"/>
  <c r="S119" i="2" s="1"/>
  <c r="S69" i="2"/>
  <c r="S62" i="2"/>
  <c r="S64" i="2" s="1"/>
  <c r="S47" i="2"/>
  <c r="S40" i="2"/>
  <c r="S42" i="2" s="1"/>
  <c r="S84" i="2"/>
  <c r="S86" i="2" s="1"/>
  <c r="S51" i="2"/>
  <c r="S53" i="2" s="1"/>
  <c r="S36" i="2"/>
  <c r="S91" i="2"/>
  <c r="S58" i="2"/>
  <c r="S25" i="2"/>
  <c r="S18" i="2"/>
  <c r="S20" i="2" s="1"/>
  <c r="S3" i="2"/>
  <c r="S29" i="2"/>
  <c r="S31" i="2" s="1"/>
  <c r="S7" i="2"/>
  <c r="S9" i="2" s="1"/>
  <c r="S10" i="2" s="1"/>
  <c r="S14" i="2"/>
  <c r="U1" i="2"/>
  <c r="S106" i="2"/>
  <c r="S108" i="2" s="1"/>
  <c r="R144" i="2"/>
  <c r="R100" i="2"/>
  <c r="R66" i="2"/>
  <c r="S67" i="2" l="1"/>
  <c r="S65" i="2"/>
  <c r="S109" i="2"/>
  <c r="S110" i="2" s="1"/>
  <c r="R44" i="2"/>
  <c r="S44" i="2" s="1"/>
  <c r="R111" i="2"/>
  <c r="R88" i="2"/>
  <c r="R165" i="2"/>
  <c r="S32" i="2"/>
  <c r="S87" i="2"/>
  <c r="S89" i="2" s="1"/>
  <c r="S121" i="2"/>
  <c r="S120" i="2"/>
  <c r="S153" i="2"/>
  <c r="S155" i="2" s="1"/>
  <c r="R33" i="2"/>
  <c r="S33" i="2" s="1"/>
  <c r="T33" i="2" s="1"/>
  <c r="S54" i="2"/>
  <c r="S55" i="2" s="1"/>
  <c r="S132" i="2"/>
  <c r="S131" i="2"/>
  <c r="S142" i="2"/>
  <c r="S144" i="2" s="1"/>
  <c r="S45" i="2"/>
  <c r="S43" i="2"/>
  <c r="S98" i="2"/>
  <c r="S100" i="2" s="1"/>
  <c r="S77" i="2"/>
  <c r="S21" i="2"/>
  <c r="S22" i="2" s="1"/>
  <c r="S164" i="2"/>
  <c r="S166" i="2" s="1"/>
  <c r="R121" i="2"/>
  <c r="S11" i="2"/>
  <c r="S133" i="2"/>
  <c r="S66" i="2"/>
  <c r="S34" i="2"/>
  <c r="S12" i="2"/>
  <c r="S122" i="2"/>
  <c r="S23" i="2"/>
  <c r="T157" i="2"/>
  <c r="T150" i="2"/>
  <c r="T152" i="2" s="1"/>
  <c r="T161" i="2"/>
  <c r="T163" i="2" s="1"/>
  <c r="T139" i="2"/>
  <c r="T141" i="2" s="1"/>
  <c r="T113" i="2"/>
  <c r="T91" i="2"/>
  <c r="T146" i="2"/>
  <c r="T135" i="2"/>
  <c r="T128" i="2"/>
  <c r="T130" i="2" s="1"/>
  <c r="T102" i="2"/>
  <c r="T80" i="2"/>
  <c r="T84" i="2"/>
  <c r="T86" i="2" s="1"/>
  <c r="T124" i="2"/>
  <c r="T117" i="2"/>
  <c r="T119" i="2" s="1"/>
  <c r="T95" i="2"/>
  <c r="T97" i="2" s="1"/>
  <c r="T106" i="2"/>
  <c r="T108" i="2" s="1"/>
  <c r="T51" i="2"/>
  <c r="T53" i="2" s="1"/>
  <c r="T58" i="2"/>
  <c r="T73" i="2"/>
  <c r="T75" i="2" s="1"/>
  <c r="T69" i="2"/>
  <c r="T25" i="2"/>
  <c r="T18" i="2"/>
  <c r="T20" i="2" s="1"/>
  <c r="T3" i="2"/>
  <c r="T47" i="2"/>
  <c r="T62" i="2"/>
  <c r="T64" i="2" s="1"/>
  <c r="T65" i="2" s="1"/>
  <c r="T29" i="2"/>
  <c r="T31" i="2" s="1"/>
  <c r="T32" i="2" s="1"/>
  <c r="T14" i="2"/>
  <c r="T7" i="2"/>
  <c r="T9" i="2" s="1"/>
  <c r="T40" i="2"/>
  <c r="T42" i="2" s="1"/>
  <c r="T36" i="2"/>
  <c r="V1" i="2"/>
  <c r="T120" i="2" l="1"/>
  <c r="T121" i="2" s="1"/>
  <c r="T153" i="2"/>
  <c r="T155" i="2" s="1"/>
  <c r="S154" i="2"/>
  <c r="T54" i="2"/>
  <c r="T132" i="2"/>
  <c r="T131" i="2"/>
  <c r="T122" i="2"/>
  <c r="S165" i="2"/>
  <c r="T165" i="2" s="1"/>
  <c r="T11" i="2"/>
  <c r="U11" i="2" s="1"/>
  <c r="T10" i="2"/>
  <c r="T87" i="2"/>
  <c r="T88" i="2" s="1"/>
  <c r="T144" i="2"/>
  <c r="T142" i="2"/>
  <c r="S99" i="2"/>
  <c r="S143" i="2"/>
  <c r="T143" i="2" s="1"/>
  <c r="S56" i="2"/>
  <c r="T56" i="2" s="1"/>
  <c r="S88" i="2"/>
  <c r="S111" i="2"/>
  <c r="T21" i="2"/>
  <c r="T23" i="2" s="1"/>
  <c r="T43" i="2"/>
  <c r="T45" i="2" s="1"/>
  <c r="T109" i="2"/>
  <c r="T111" i="2" s="1"/>
  <c r="T76" i="2"/>
  <c r="T77" i="2" s="1"/>
  <c r="T98" i="2"/>
  <c r="T100" i="2" s="1"/>
  <c r="T164" i="2"/>
  <c r="T66" i="2"/>
  <c r="T55" i="2"/>
  <c r="T34" i="2"/>
  <c r="T110" i="2"/>
  <c r="T133" i="2"/>
  <c r="T67" i="2"/>
  <c r="U161" i="2"/>
  <c r="U163" i="2" s="1"/>
  <c r="U150" i="2"/>
  <c r="U152" i="2" s="1"/>
  <c r="U139" i="2"/>
  <c r="U141" i="2" s="1"/>
  <c r="U146" i="2"/>
  <c r="U157" i="2"/>
  <c r="U135" i="2"/>
  <c r="U128" i="2"/>
  <c r="U130" i="2" s="1"/>
  <c r="U95" i="2"/>
  <c r="U97" i="2" s="1"/>
  <c r="U117" i="2"/>
  <c r="U119" i="2" s="1"/>
  <c r="U102" i="2"/>
  <c r="U124" i="2"/>
  <c r="U84" i="2"/>
  <c r="U86" i="2" s="1"/>
  <c r="U113" i="2"/>
  <c r="U106" i="2"/>
  <c r="U108" i="2" s="1"/>
  <c r="U91" i="2"/>
  <c r="U51" i="2"/>
  <c r="U53" i="2" s="1"/>
  <c r="U36" i="2"/>
  <c r="U58" i="2"/>
  <c r="U80" i="2"/>
  <c r="U73" i="2"/>
  <c r="U75" i="2" s="1"/>
  <c r="U69" i="2"/>
  <c r="U62" i="2"/>
  <c r="U64" i="2" s="1"/>
  <c r="U47" i="2"/>
  <c r="U40" i="2"/>
  <c r="U42" i="2" s="1"/>
  <c r="U29" i="2"/>
  <c r="U31" i="2" s="1"/>
  <c r="U14" i="2"/>
  <c r="U7" i="2"/>
  <c r="U9" i="2" s="1"/>
  <c r="U10" i="2" s="1"/>
  <c r="U25" i="2"/>
  <c r="U18" i="2"/>
  <c r="U20" i="2" s="1"/>
  <c r="U3" i="2"/>
  <c r="W1" i="2"/>
  <c r="T44" i="2"/>
  <c r="T166" i="2"/>
  <c r="T89" i="2"/>
  <c r="T12" i="2"/>
  <c r="U143" i="2" l="1"/>
  <c r="U66" i="2"/>
  <c r="U65" i="2"/>
  <c r="U21" i="2"/>
  <c r="U23" i="2" s="1"/>
  <c r="U121" i="2"/>
  <c r="U120" i="2"/>
  <c r="U164" i="2"/>
  <c r="U165" i="2" s="1"/>
  <c r="T99" i="2"/>
  <c r="U99" i="2" s="1"/>
  <c r="T22" i="2"/>
  <c r="U153" i="2"/>
  <c r="U155" i="2" s="1"/>
  <c r="U32" i="2"/>
  <c r="U33" i="2" s="1"/>
  <c r="U43" i="2"/>
  <c r="U44" i="2" s="1"/>
  <c r="U54" i="2"/>
  <c r="U56" i="2" s="1"/>
  <c r="U87" i="2"/>
  <c r="U89" i="2" s="1"/>
  <c r="U98" i="2"/>
  <c r="U100" i="2" s="1"/>
  <c r="U109" i="2"/>
  <c r="U110" i="2" s="1"/>
  <c r="U76" i="2"/>
  <c r="U77" i="2" s="1"/>
  <c r="U131" i="2"/>
  <c r="U133" i="2" s="1"/>
  <c r="U142" i="2"/>
  <c r="U144" i="2" s="1"/>
  <c r="T78" i="2"/>
  <c r="U78" i="2" s="1"/>
  <c r="T154" i="2"/>
  <c r="U154" i="2" s="1"/>
  <c r="U122" i="2"/>
  <c r="U12" i="2"/>
  <c r="U166" i="2"/>
  <c r="U67" i="2"/>
  <c r="U34" i="2"/>
  <c r="V161" i="2"/>
  <c r="V163" i="2" s="1"/>
  <c r="V146" i="2"/>
  <c r="V157" i="2"/>
  <c r="V135" i="2"/>
  <c r="V117" i="2"/>
  <c r="V119" i="2" s="1"/>
  <c r="V102" i="2"/>
  <c r="V139" i="2"/>
  <c r="V141" i="2" s="1"/>
  <c r="V124" i="2"/>
  <c r="V106" i="2"/>
  <c r="V108" i="2" s="1"/>
  <c r="V150" i="2"/>
  <c r="V152" i="2" s="1"/>
  <c r="V128" i="2"/>
  <c r="V130" i="2" s="1"/>
  <c r="V113" i="2"/>
  <c r="V69" i="2"/>
  <c r="V91" i="2"/>
  <c r="V95" i="2"/>
  <c r="V97" i="2" s="1"/>
  <c r="V58" i="2"/>
  <c r="V84" i="2"/>
  <c r="V86" i="2" s="1"/>
  <c r="V80" i="2"/>
  <c r="V73" i="2"/>
  <c r="V75" i="2" s="1"/>
  <c r="V62" i="2"/>
  <c r="V64" i="2" s="1"/>
  <c r="V47" i="2"/>
  <c r="V29" i="2"/>
  <c r="V31" i="2" s="1"/>
  <c r="V14" i="2"/>
  <c r="V7" i="2"/>
  <c r="V9" i="2" s="1"/>
  <c r="V51" i="2"/>
  <c r="V53" i="2" s="1"/>
  <c r="V40" i="2"/>
  <c r="V42" i="2" s="1"/>
  <c r="V43" i="2" s="1"/>
  <c r="V36" i="2"/>
  <c r="V25" i="2"/>
  <c r="V18" i="2"/>
  <c r="V20" i="2" s="1"/>
  <c r="V3" i="2"/>
  <c r="X1" i="2"/>
  <c r="U55" i="2"/>
  <c r="V77" i="2" l="1"/>
  <c r="W77" i="2" s="1"/>
  <c r="V76" i="2"/>
  <c r="U132" i="2"/>
  <c r="V132" i="2" s="1"/>
  <c r="U111" i="2"/>
  <c r="U88" i="2"/>
  <c r="V88" i="2" s="1"/>
  <c r="W88" i="2" s="1"/>
  <c r="U45" i="2"/>
  <c r="V65" i="2"/>
  <c r="V66" i="2" s="1"/>
  <c r="V166" i="2"/>
  <c r="V131" i="2"/>
  <c r="V133" i="2" s="1"/>
  <c r="V32" i="2"/>
  <c r="V34" i="2" s="1"/>
  <c r="U22" i="2"/>
  <c r="V10" i="2"/>
  <c r="V12" i="2" s="1"/>
  <c r="V99" i="2"/>
  <c r="V98" i="2"/>
  <c r="V142" i="2"/>
  <c r="V143" i="2" s="1"/>
  <c r="V155" i="2"/>
  <c r="V153" i="2"/>
  <c r="V21" i="2"/>
  <c r="V23" i="2" s="1"/>
  <c r="V56" i="2"/>
  <c r="V54" i="2"/>
  <c r="V87" i="2"/>
  <c r="V89" i="2" s="1"/>
  <c r="W89" i="2" s="1"/>
  <c r="V111" i="2"/>
  <c r="V109" i="2"/>
  <c r="V110" i="2" s="1"/>
  <c r="V120" i="2"/>
  <c r="V122" i="2" s="1"/>
  <c r="V165" i="2"/>
  <c r="V164" i="2"/>
  <c r="V121" i="2"/>
  <c r="V44" i="2"/>
  <c r="W44" i="2" s="1"/>
  <c r="W155" i="2"/>
  <c r="V144" i="2"/>
  <c r="V154" i="2"/>
  <c r="V78" i="2"/>
  <c r="V11" i="2"/>
  <c r="V45" i="2"/>
  <c r="V100" i="2"/>
  <c r="V55" i="2"/>
  <c r="W157" i="2"/>
  <c r="W150" i="2"/>
  <c r="W152" i="2" s="1"/>
  <c r="W153" i="2" s="1"/>
  <c r="W146" i="2"/>
  <c r="W135" i="2"/>
  <c r="W161" i="2"/>
  <c r="W163" i="2" s="1"/>
  <c r="W139" i="2"/>
  <c r="W141" i="2" s="1"/>
  <c r="W124" i="2"/>
  <c r="W113" i="2"/>
  <c r="W128" i="2"/>
  <c r="W130" i="2" s="1"/>
  <c r="W91" i="2"/>
  <c r="W73" i="2"/>
  <c r="W75" i="2" s="1"/>
  <c r="W76" i="2" s="1"/>
  <c r="W117" i="2"/>
  <c r="W119" i="2" s="1"/>
  <c r="W95" i="2"/>
  <c r="W97" i="2" s="1"/>
  <c r="W80" i="2"/>
  <c r="W84" i="2"/>
  <c r="W86" i="2" s="1"/>
  <c r="W87" i="2" s="1"/>
  <c r="W62" i="2"/>
  <c r="W64" i="2" s="1"/>
  <c r="W47" i="2"/>
  <c r="W40" i="2"/>
  <c r="W42" i="2" s="1"/>
  <c r="W43" i="2" s="1"/>
  <c r="W102" i="2"/>
  <c r="W69" i="2"/>
  <c r="W51" i="2"/>
  <c r="W53" i="2" s="1"/>
  <c r="W36" i="2"/>
  <c r="W25" i="2"/>
  <c r="W18" i="2"/>
  <c r="W20" i="2" s="1"/>
  <c r="W3" i="2"/>
  <c r="W58" i="2"/>
  <c r="W29" i="2"/>
  <c r="W31" i="2" s="1"/>
  <c r="W14" i="2"/>
  <c r="W7" i="2"/>
  <c r="W9" i="2" s="1"/>
  <c r="Y1" i="2"/>
  <c r="W106" i="2"/>
  <c r="W108" i="2" s="1"/>
  <c r="W10" i="2" l="1"/>
  <c r="W11" i="2" s="1"/>
  <c r="W133" i="2"/>
  <c r="W131" i="2"/>
  <c r="V33" i="2"/>
  <c r="W54" i="2"/>
  <c r="W55" i="2" s="1"/>
  <c r="W98" i="2"/>
  <c r="W99" i="2" s="1"/>
  <c r="W65" i="2"/>
  <c r="W66" i="2" s="1"/>
  <c r="W109" i="2"/>
  <c r="W110" i="2" s="1"/>
  <c r="V67" i="2"/>
  <c r="V22" i="2"/>
  <c r="W22" i="2" s="1"/>
  <c r="W164" i="2"/>
  <c r="W165" i="2" s="1"/>
  <c r="W21" i="2"/>
  <c r="W23" i="2" s="1"/>
  <c r="W120" i="2"/>
  <c r="W122" i="2" s="1"/>
  <c r="W32" i="2"/>
  <c r="W34" i="2" s="1"/>
  <c r="W142" i="2"/>
  <c r="W143" i="2" s="1"/>
  <c r="W154" i="2"/>
  <c r="W100" i="2"/>
  <c r="W45" i="2"/>
  <c r="W144" i="2"/>
  <c r="W132" i="2"/>
  <c r="X157" i="2"/>
  <c r="X150" i="2"/>
  <c r="X152" i="2" s="1"/>
  <c r="X161" i="2"/>
  <c r="X163" i="2" s="1"/>
  <c r="X139" i="2"/>
  <c r="X141" i="2" s="1"/>
  <c r="X146" i="2"/>
  <c r="X113" i="2"/>
  <c r="X91" i="2"/>
  <c r="X128" i="2"/>
  <c r="X130" i="2" s="1"/>
  <c r="X135" i="2"/>
  <c r="X117" i="2"/>
  <c r="X119" i="2" s="1"/>
  <c r="X95" i="2"/>
  <c r="X97" i="2" s="1"/>
  <c r="X80" i="2"/>
  <c r="X124" i="2"/>
  <c r="X106" i="2"/>
  <c r="X108" i="2" s="1"/>
  <c r="X84" i="2"/>
  <c r="X86" i="2" s="1"/>
  <c r="X102" i="2"/>
  <c r="X73" i="2"/>
  <c r="X75" i="2" s="1"/>
  <c r="X69" i="2"/>
  <c r="X51" i="2"/>
  <c r="X53" i="2" s="1"/>
  <c r="X58" i="2"/>
  <c r="X47" i="2"/>
  <c r="X25" i="2"/>
  <c r="X18" i="2"/>
  <c r="X20" i="2" s="1"/>
  <c r="X3" i="2"/>
  <c r="X62" i="2"/>
  <c r="X64" i="2" s="1"/>
  <c r="X40" i="2"/>
  <c r="X42" i="2" s="1"/>
  <c r="X36" i="2"/>
  <c r="X29" i="2"/>
  <c r="X31" i="2" s="1"/>
  <c r="X14" i="2"/>
  <c r="X7" i="2"/>
  <c r="X9" i="2" s="1"/>
  <c r="Z1" i="2"/>
  <c r="W166" i="2"/>
  <c r="W78" i="2"/>
  <c r="X142" i="2" l="1"/>
  <c r="X143" i="2" s="1"/>
  <c r="X32" i="2"/>
  <c r="X34" i="2" s="1"/>
  <c r="Y34" i="2" s="1"/>
  <c r="X21" i="2"/>
  <c r="X22" i="2" s="1"/>
  <c r="X54" i="2"/>
  <c r="X55" i="2" s="1"/>
  <c r="X98" i="2"/>
  <c r="X99" i="2" s="1"/>
  <c r="X164" i="2"/>
  <c r="X166" i="2" s="1"/>
  <c r="W33" i="2"/>
  <c r="W67" i="2"/>
  <c r="W56" i="2"/>
  <c r="X56" i="2" s="1"/>
  <c r="X44" i="2"/>
  <c r="X43" i="2"/>
  <c r="W12" i="2"/>
  <c r="X131" i="2"/>
  <c r="X132" i="2" s="1"/>
  <c r="Y132" i="2" s="1"/>
  <c r="X87" i="2"/>
  <c r="X89" i="2" s="1"/>
  <c r="X12" i="2"/>
  <c r="X10" i="2"/>
  <c r="X109" i="2"/>
  <c r="X111" i="2" s="1"/>
  <c r="X122" i="2"/>
  <c r="X120" i="2"/>
  <c r="X153" i="2"/>
  <c r="X155" i="2" s="1"/>
  <c r="X66" i="2"/>
  <c r="X65" i="2"/>
  <c r="X76" i="2"/>
  <c r="X77" i="2" s="1"/>
  <c r="W121" i="2"/>
  <c r="X121" i="2" s="1"/>
  <c r="Y121" i="2" s="1"/>
  <c r="W111" i="2"/>
  <c r="X144" i="2"/>
  <c r="X67" i="2"/>
  <c r="X154" i="2"/>
  <c r="Y122" i="2"/>
  <c r="X11" i="2"/>
  <c r="Y161" i="2"/>
  <c r="Y163" i="2" s="1"/>
  <c r="Y157" i="2"/>
  <c r="Y139" i="2"/>
  <c r="Y141" i="2" s="1"/>
  <c r="Y128" i="2"/>
  <c r="Y130" i="2" s="1"/>
  <c r="Y131" i="2" s="1"/>
  <c r="Y95" i="2"/>
  <c r="Y97" i="2" s="1"/>
  <c r="Y150" i="2"/>
  <c r="Y152" i="2" s="1"/>
  <c r="Y117" i="2"/>
  <c r="Y119" i="2" s="1"/>
  <c r="Y120" i="2" s="1"/>
  <c r="Y102" i="2"/>
  <c r="Y135" i="2"/>
  <c r="Y124" i="2"/>
  <c r="Y146" i="2"/>
  <c r="Y106" i="2"/>
  <c r="Y108" i="2" s="1"/>
  <c r="Y84" i="2"/>
  <c r="Y86" i="2" s="1"/>
  <c r="Y113" i="2"/>
  <c r="Y80" i="2"/>
  <c r="Y51" i="2"/>
  <c r="Y53" i="2" s="1"/>
  <c r="Y36" i="2"/>
  <c r="Y58" i="2"/>
  <c r="Y91" i="2"/>
  <c r="Y62" i="2"/>
  <c r="Y64" i="2" s="1"/>
  <c r="Y47" i="2"/>
  <c r="Y40" i="2"/>
  <c r="Y42" i="2" s="1"/>
  <c r="Y29" i="2"/>
  <c r="Y31" i="2" s="1"/>
  <c r="Y32" i="2" s="1"/>
  <c r="Y14" i="2"/>
  <c r="Y7" i="2"/>
  <c r="Y9" i="2" s="1"/>
  <c r="Y73" i="2"/>
  <c r="Y75" i="2" s="1"/>
  <c r="Y69" i="2"/>
  <c r="Y25" i="2"/>
  <c r="Y18" i="2"/>
  <c r="Y20" i="2" s="1"/>
  <c r="Y3" i="2"/>
  <c r="AA1" i="2"/>
  <c r="X45" i="2"/>
  <c r="X88" i="2"/>
  <c r="X100" i="2"/>
  <c r="X110" i="2"/>
  <c r="X23" i="2"/>
  <c r="Y10" i="2" l="1"/>
  <c r="Y12" i="2" s="1"/>
  <c r="Y89" i="2"/>
  <c r="Y87" i="2"/>
  <c r="Y98" i="2"/>
  <c r="Y99" i="2" s="1"/>
  <c r="Y56" i="2"/>
  <c r="Y54" i="2"/>
  <c r="Y144" i="2"/>
  <c r="X78" i="2"/>
  <c r="X133" i="2"/>
  <c r="Y133" i="2" s="1"/>
  <c r="X165" i="2"/>
  <c r="X33" i="2"/>
  <c r="Y33" i="2" s="1"/>
  <c r="Y164" i="2"/>
  <c r="Y166" i="2" s="1"/>
  <c r="Z166" i="2" s="1"/>
  <c r="Y109" i="2"/>
  <c r="Y111" i="2" s="1"/>
  <c r="Y100" i="2"/>
  <c r="Y143" i="2"/>
  <c r="Z143" i="2" s="1"/>
  <c r="Y142" i="2"/>
  <c r="Y21" i="2"/>
  <c r="Y22" i="2" s="1"/>
  <c r="Z22" i="2" s="1"/>
  <c r="Y66" i="2"/>
  <c r="Y65" i="2"/>
  <c r="Y76" i="2"/>
  <c r="Y77" i="2" s="1"/>
  <c r="Y44" i="2"/>
  <c r="Y43" i="2"/>
  <c r="Y153" i="2"/>
  <c r="Y154" i="2" s="1"/>
  <c r="Y45" i="2"/>
  <c r="Y110" i="2"/>
  <c r="Y55" i="2"/>
  <c r="Z161" i="2"/>
  <c r="Z163" i="2" s="1"/>
  <c r="Z164" i="2" s="1"/>
  <c r="Z146" i="2"/>
  <c r="Z150" i="2"/>
  <c r="Z152" i="2" s="1"/>
  <c r="Z135" i="2"/>
  <c r="Z117" i="2"/>
  <c r="Z119" i="2" s="1"/>
  <c r="Z120" i="2" s="1"/>
  <c r="Z122" i="2" s="1"/>
  <c r="Z102" i="2"/>
  <c r="Z157" i="2"/>
  <c r="Z124" i="2"/>
  <c r="Z106" i="2"/>
  <c r="Z108" i="2" s="1"/>
  <c r="Z139" i="2"/>
  <c r="Z141" i="2" s="1"/>
  <c r="Z142" i="2" s="1"/>
  <c r="Z128" i="2"/>
  <c r="Z130" i="2" s="1"/>
  <c r="Z69" i="2"/>
  <c r="Z113" i="2"/>
  <c r="Z91" i="2"/>
  <c r="Z58" i="2"/>
  <c r="Z62" i="2"/>
  <c r="Z64" i="2" s="1"/>
  <c r="Z47" i="2"/>
  <c r="Z73" i="2"/>
  <c r="Z75" i="2" s="1"/>
  <c r="Z95" i="2"/>
  <c r="Z97" i="2" s="1"/>
  <c r="Z84" i="2"/>
  <c r="Z86" i="2" s="1"/>
  <c r="Z40" i="2"/>
  <c r="Z42" i="2" s="1"/>
  <c r="Z43" i="2" s="1"/>
  <c r="Z36" i="2"/>
  <c r="Z29" i="2"/>
  <c r="Z31" i="2" s="1"/>
  <c r="Z14" i="2"/>
  <c r="Z7" i="2"/>
  <c r="Z9" i="2" s="1"/>
  <c r="Z51" i="2"/>
  <c r="Z53" i="2" s="1"/>
  <c r="Z80" i="2"/>
  <c r="Z25" i="2"/>
  <c r="Z18" i="2"/>
  <c r="Z20" i="2" s="1"/>
  <c r="Z21" i="2" s="1"/>
  <c r="Z3" i="2"/>
  <c r="AB1" i="2"/>
  <c r="Y78" i="2"/>
  <c r="Z121" i="2"/>
  <c r="Y88" i="2"/>
  <c r="Y11" i="2"/>
  <c r="Z144" i="2"/>
  <c r="Y23" i="2"/>
  <c r="Y67" i="2"/>
  <c r="Z87" i="2" l="1"/>
  <c r="Z89" i="2" s="1"/>
  <c r="Y165" i="2"/>
  <c r="Z165" i="2" s="1"/>
  <c r="Z23" i="2"/>
  <c r="Z10" i="2"/>
  <c r="Z12" i="2" s="1"/>
  <c r="Z111" i="2"/>
  <c r="Z109" i="2"/>
  <c r="Z98" i="2"/>
  <c r="Z100" i="2" s="1"/>
  <c r="Z131" i="2"/>
  <c r="Z132" i="2" s="1"/>
  <c r="Z153" i="2"/>
  <c r="Z154" i="2" s="1"/>
  <c r="Z110" i="2"/>
  <c r="Y155" i="2"/>
  <c r="Z11" i="2"/>
  <c r="Z66" i="2"/>
  <c r="Z65" i="2"/>
  <c r="Z32" i="2"/>
  <c r="Z33" i="2" s="1"/>
  <c r="Z56" i="2"/>
  <c r="Z54" i="2"/>
  <c r="Z76" i="2"/>
  <c r="Z78" i="2" s="1"/>
  <c r="Z45" i="2"/>
  <c r="Z67" i="2"/>
  <c r="Z44" i="2"/>
  <c r="AA56" i="2"/>
  <c r="Z55" i="2"/>
  <c r="AA55" i="2" s="1"/>
  <c r="Z88" i="2"/>
  <c r="AA157" i="2"/>
  <c r="AA150" i="2"/>
  <c r="AA152" i="2" s="1"/>
  <c r="AA135" i="2"/>
  <c r="AA161" i="2"/>
  <c r="AA163" i="2" s="1"/>
  <c r="AA146" i="2"/>
  <c r="AA124" i="2"/>
  <c r="AA113" i="2"/>
  <c r="AA139" i="2"/>
  <c r="AA141" i="2" s="1"/>
  <c r="AA128" i="2"/>
  <c r="AA130" i="2" s="1"/>
  <c r="AA73" i="2"/>
  <c r="AA75" i="2" s="1"/>
  <c r="AA102" i="2"/>
  <c r="AA91" i="2"/>
  <c r="AA80" i="2"/>
  <c r="AA95" i="2"/>
  <c r="AA97" i="2" s="1"/>
  <c r="AA117" i="2"/>
  <c r="AA119" i="2" s="1"/>
  <c r="AA62" i="2"/>
  <c r="AA64" i="2" s="1"/>
  <c r="AA65" i="2" s="1"/>
  <c r="AA47" i="2"/>
  <c r="AA40" i="2"/>
  <c r="AA42" i="2" s="1"/>
  <c r="AA43" i="2" s="1"/>
  <c r="AA84" i="2"/>
  <c r="AA86" i="2" s="1"/>
  <c r="AA69" i="2"/>
  <c r="AA51" i="2"/>
  <c r="AA53" i="2" s="1"/>
  <c r="AA54" i="2" s="1"/>
  <c r="AA36" i="2"/>
  <c r="AA25" i="2"/>
  <c r="AA18" i="2"/>
  <c r="AA20" i="2" s="1"/>
  <c r="AA3" i="2"/>
  <c r="AA58" i="2"/>
  <c r="AA29" i="2"/>
  <c r="AA31" i="2" s="1"/>
  <c r="AA7" i="2"/>
  <c r="AA9" i="2" s="1"/>
  <c r="AA14" i="2"/>
  <c r="AC1" i="2"/>
  <c r="AA106" i="2"/>
  <c r="AA108" i="2" s="1"/>
  <c r="AA142" i="2" l="1"/>
  <c r="AA144" i="2" s="1"/>
  <c r="AA34" i="2"/>
  <c r="AA32" i="2"/>
  <c r="AA87" i="2"/>
  <c r="AA89" i="2" s="1"/>
  <c r="Z155" i="2"/>
  <c r="Z99" i="2"/>
  <c r="AA21" i="2"/>
  <c r="AA22" i="2" s="1"/>
  <c r="AA165" i="2"/>
  <c r="AA164" i="2"/>
  <c r="AA109" i="2"/>
  <c r="AA110" i="2" s="1"/>
  <c r="AC21" i="2"/>
  <c r="AC142" i="2"/>
  <c r="AC164" i="2"/>
  <c r="AC120" i="2"/>
  <c r="AC65" i="2"/>
  <c r="AC54" i="2"/>
  <c r="AC10" i="2"/>
  <c r="AC131" i="2"/>
  <c r="AC87" i="2"/>
  <c r="AC153" i="2"/>
  <c r="AC76" i="2"/>
  <c r="AC43" i="2"/>
  <c r="AC109" i="2"/>
  <c r="AC98" i="2"/>
  <c r="AC32" i="2"/>
  <c r="AA98" i="2"/>
  <c r="AA99" i="2" s="1"/>
  <c r="AA153" i="2"/>
  <c r="AA154" i="2" s="1"/>
  <c r="Z77" i="2"/>
  <c r="AA11" i="2"/>
  <c r="AA10" i="2"/>
  <c r="AA120" i="2"/>
  <c r="AA121" i="2" s="1"/>
  <c r="AA77" i="2"/>
  <c r="AA76" i="2"/>
  <c r="AA78" i="2" s="1"/>
  <c r="Z34" i="2"/>
  <c r="AA131" i="2"/>
  <c r="AA132" i="2" s="1"/>
  <c r="Z133" i="2"/>
  <c r="AA67" i="2"/>
  <c r="AA44" i="2"/>
  <c r="AA45" i="2"/>
  <c r="AA155" i="2"/>
  <c r="AA23" i="2"/>
  <c r="AA122" i="2"/>
  <c r="AA12" i="2"/>
  <c r="AA166" i="2"/>
  <c r="AA88" i="2"/>
  <c r="AB157" i="2"/>
  <c r="AB150" i="2"/>
  <c r="AB152" i="2" s="1"/>
  <c r="AB161" i="2"/>
  <c r="AB163" i="2" s="1"/>
  <c r="AB146" i="2"/>
  <c r="AB139" i="2"/>
  <c r="AB141" i="2" s="1"/>
  <c r="AB113" i="2"/>
  <c r="AB91" i="2"/>
  <c r="AB135" i="2"/>
  <c r="AB128" i="2"/>
  <c r="AB130" i="2" s="1"/>
  <c r="AB124" i="2"/>
  <c r="AB102" i="2"/>
  <c r="AB80" i="2"/>
  <c r="AB95" i="2"/>
  <c r="AB97" i="2" s="1"/>
  <c r="AB84" i="2"/>
  <c r="AB86" i="2" s="1"/>
  <c r="AB117" i="2"/>
  <c r="AB119" i="2" s="1"/>
  <c r="AB106" i="2"/>
  <c r="AB108" i="2" s="1"/>
  <c r="AB109" i="2" s="1"/>
  <c r="AB73" i="2"/>
  <c r="AB75" i="2" s="1"/>
  <c r="AB69" i="2"/>
  <c r="AB51" i="2"/>
  <c r="AB53" i="2" s="1"/>
  <c r="AB58" i="2"/>
  <c r="AB62" i="2"/>
  <c r="AB64" i="2" s="1"/>
  <c r="AB25" i="2"/>
  <c r="AB18" i="2"/>
  <c r="AB20" i="2" s="1"/>
  <c r="AB3" i="2"/>
  <c r="AB29" i="2"/>
  <c r="AB31" i="2" s="1"/>
  <c r="AB14" i="2"/>
  <c r="AB7" i="2"/>
  <c r="AB9" i="2" s="1"/>
  <c r="AB47" i="2"/>
  <c r="AB40" i="2"/>
  <c r="AB42" i="2" s="1"/>
  <c r="AB36" i="2"/>
  <c r="AA33" i="2"/>
  <c r="AA66" i="2"/>
  <c r="AA143" i="2"/>
  <c r="AB43" i="2" l="1"/>
  <c r="AB44" i="2" s="1"/>
  <c r="AC44" i="2" s="1"/>
  <c r="AB65" i="2"/>
  <c r="AB67" i="2" s="1"/>
  <c r="AC67" i="2" s="1"/>
  <c r="AB98" i="2"/>
  <c r="AB99" i="2" s="1"/>
  <c r="AC99" i="2" s="1"/>
  <c r="AB155" i="2"/>
  <c r="AC155" i="2" s="1"/>
  <c r="AA100" i="2"/>
  <c r="AB100" i="2" s="1"/>
  <c r="AC100" i="2" s="1"/>
  <c r="AA133" i="2"/>
  <c r="AB76" i="2"/>
  <c r="AB77" i="2" s="1"/>
  <c r="AC77" i="2" s="1"/>
  <c r="AB144" i="2"/>
  <c r="AC144" i="2" s="1"/>
  <c r="AB142" i="2"/>
  <c r="AB21" i="2"/>
  <c r="AB22" i="2" s="1"/>
  <c r="AC22" i="2" s="1"/>
  <c r="AB120" i="2"/>
  <c r="AB121" i="2" s="1"/>
  <c r="AC121" i="2" s="1"/>
  <c r="AB164" i="2"/>
  <c r="AB166" i="2" s="1"/>
  <c r="AC166" i="2" s="1"/>
  <c r="AA111" i="2"/>
  <c r="AB32" i="2"/>
  <c r="AB33" i="2" s="1"/>
  <c r="AC33" i="2" s="1"/>
  <c r="AB131" i="2"/>
  <c r="AB133" i="2" s="1"/>
  <c r="AC133" i="2" s="1"/>
  <c r="AB10" i="2"/>
  <c r="AB12" i="2" s="1"/>
  <c r="AC12" i="2" s="1"/>
  <c r="AB54" i="2"/>
  <c r="AB56" i="2" s="1"/>
  <c r="AC56" i="2" s="1"/>
  <c r="AB87" i="2"/>
  <c r="AB89" i="2" s="1"/>
  <c r="AC89" i="2" s="1"/>
  <c r="AB153" i="2"/>
  <c r="AB154" i="2" s="1"/>
  <c r="AC154" i="2" s="1"/>
  <c r="AB110" i="2"/>
  <c r="AC110" i="2" s="1"/>
  <c r="AB78" i="2"/>
  <c r="AC78" i="2" s="1"/>
  <c r="AB143" i="2"/>
  <c r="AC143" i="2" s="1"/>
  <c r="AB132" i="2"/>
  <c r="AC132" i="2" s="1"/>
  <c r="AB111" i="2"/>
  <c r="AC111" i="2" s="1"/>
  <c r="AB66" i="2"/>
  <c r="AC66" i="2" s="1"/>
  <c r="AB122" i="2"/>
  <c r="AC122" i="2" s="1"/>
  <c r="AB165" i="2" l="1"/>
  <c r="AC165" i="2" s="1"/>
  <c r="AB11" i="2"/>
  <c r="AC11" i="2" s="1"/>
  <c r="AB23" i="2"/>
  <c r="AC23" i="2" s="1"/>
  <c r="AB88" i="2"/>
  <c r="AC88" i="2" s="1"/>
  <c r="AB34" i="2"/>
  <c r="AC34" i="2" s="1"/>
  <c r="AB55" i="2"/>
  <c r="AC55" i="2" s="1"/>
  <c r="AB45" i="2"/>
  <c r="AC45" i="2" s="1"/>
</calcChain>
</file>

<file path=xl/sharedStrings.xml><?xml version="1.0" encoding="utf-8"?>
<sst xmlns="http://schemas.openxmlformats.org/spreadsheetml/2006/main" count="217" uniqueCount="18">
  <si>
    <t>original</t>
  </si>
  <si>
    <t>AC</t>
  </si>
  <si>
    <t>AM</t>
  </si>
  <si>
    <t>Scenario</t>
  </si>
  <si>
    <t>R</t>
  </si>
  <si>
    <t>Annual Margin ¥</t>
  </si>
  <si>
    <t>Survival Rate</t>
  </si>
  <si>
    <t>Formula 1 - M(1+D)/(1+D-R)</t>
  </si>
  <si>
    <t>Customer Acquisition Cost</t>
  </si>
  <si>
    <t>Formula 2 - MR/(1+D-R)</t>
  </si>
  <si>
    <t>Annual Profit</t>
  </si>
  <si>
    <t>Formula 3 - M/(1+D-R)</t>
  </si>
  <si>
    <t>NPV of Annual Profit</t>
  </si>
  <si>
    <t>Cumulative Profit to Date</t>
  </si>
  <si>
    <t>NPV of Cumulative Profit to Date</t>
  </si>
  <si>
    <t>Changing AC</t>
  </si>
  <si>
    <t>Changing AM</t>
  </si>
  <si>
    <t>Changing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</si>
</sst>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¥-411]#,##0"/>
    <numFmt numFmtId="165" formatCode="#,##0.0%_);\(#,##0.0%\)"/>
    <numFmt numFmtId="166" formatCode="&quot;$&quot;#,##0.00"/>
    <numFmt numFmtId="167" formatCode="\¥#,##0_);\(\¥#,##0\)"/>
  </numFmts>
  <fonts count="4">
    <font>
      <sz val="12"/>
      <color theme="1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1" applyFill="1"/>
    <xf numFmtId="0" fontId="3" fillId="2" borderId="0" xfId="1" applyFill="1" applyAlignment="1">
      <alignment horizontal="right"/>
    </xf>
    <xf numFmtId="0" fontId="3" fillId="2" borderId="1" xfId="1" applyFill="1" applyBorder="1"/>
    <xf numFmtId="0" fontId="1" fillId="2" borderId="2" xfId="1" applyFont="1" applyFill="1" applyBorder="1" applyAlignment="1">
      <alignment horizontal="right"/>
    </xf>
    <xf numFmtId="0" fontId="1" fillId="2" borderId="3" xfId="1" applyFont="1" applyFill="1" applyBorder="1" applyAlignment="1">
      <alignment horizontal="right"/>
    </xf>
    <xf numFmtId="0" fontId="3" fillId="2" borderId="0" xfId="1" applyFill="1" applyBorder="1" applyAlignment="1">
      <alignment horizontal="right"/>
    </xf>
    <xf numFmtId="0" fontId="3" fillId="2" borderId="0" xfId="1" applyFill="1" applyBorder="1"/>
    <xf numFmtId="0" fontId="3" fillId="2" borderId="5" xfId="1" applyFill="1" applyBorder="1"/>
    <xf numFmtId="0" fontId="3" fillId="2" borderId="4" xfId="1" applyFill="1" applyBorder="1"/>
    <xf numFmtId="164" fontId="3" fillId="2" borderId="0" xfId="1" applyNumberFormat="1" applyFill="1" applyBorder="1" applyAlignment="1">
      <alignment horizontal="right"/>
    </xf>
    <xf numFmtId="1" fontId="3" fillId="2" borderId="0" xfId="1" applyNumberFormat="1" applyFill="1" applyBorder="1"/>
    <xf numFmtId="1" fontId="3" fillId="2" borderId="5" xfId="1" applyNumberFormat="1" applyFill="1" applyBorder="1"/>
    <xf numFmtId="164" fontId="0" fillId="3" borderId="0" xfId="3" applyNumberFormat="1" applyFont="1" applyFill="1" applyBorder="1" applyAlignment="1">
      <alignment horizontal="right"/>
    </xf>
    <xf numFmtId="164" fontId="0" fillId="3" borderId="5" xfId="3" applyNumberFormat="1" applyFont="1" applyFill="1" applyBorder="1" applyAlignment="1">
      <alignment horizontal="right"/>
    </xf>
    <xf numFmtId="165" fontId="3" fillId="2" borderId="0" xfId="1" applyNumberFormat="1" applyFill="1" applyBorder="1" applyAlignment="1">
      <alignment horizontal="right"/>
    </xf>
    <xf numFmtId="165" fontId="3" fillId="2" borderId="0" xfId="1" applyNumberFormat="1" applyFill="1" applyBorder="1"/>
    <xf numFmtId="165" fontId="3" fillId="2" borderId="5" xfId="1" applyNumberFormat="1" applyFill="1" applyBorder="1"/>
    <xf numFmtId="167" fontId="3" fillId="2" borderId="0" xfId="1" applyNumberFormat="1" applyFill="1" applyBorder="1" applyAlignment="1">
      <alignment horizontal="right"/>
    </xf>
    <xf numFmtId="167" fontId="3" fillId="2" borderId="5" xfId="1" applyNumberFormat="1" applyFill="1" applyBorder="1" applyAlignment="1">
      <alignment horizontal="right"/>
    </xf>
    <xf numFmtId="0" fontId="3" fillId="4" borderId="6" xfId="1" applyFill="1" applyBorder="1"/>
    <xf numFmtId="167" fontId="3" fillId="4" borderId="7" xfId="1" applyNumberFormat="1" applyFill="1" applyBorder="1" applyAlignment="1">
      <alignment horizontal="right"/>
    </xf>
    <xf numFmtId="167" fontId="3" fillId="4" borderId="8" xfId="1" applyNumberFormat="1" applyFill="1" applyBorder="1" applyAlignment="1">
      <alignment horizontal="right"/>
    </xf>
    <xf numFmtId="166" fontId="3" fillId="0" borderId="4" xfId="1" applyNumberFormat="1" applyBorder="1"/>
    <xf numFmtId="166" fontId="3" fillId="0" borderId="6" xfId="1" applyNumberFormat="1" applyBorder="1"/>
    <xf numFmtId="0" fontId="3" fillId="0" borderId="9" xfId="1" applyFill="1" applyBorder="1"/>
    <xf numFmtId="167" fontId="3" fillId="0" borderId="9" xfId="1" applyNumberFormat="1" applyFill="1" applyBorder="1" applyAlignment="1">
      <alignment horizontal="right"/>
    </xf>
    <xf numFmtId="49" fontId="3" fillId="2" borderId="2" xfId="1" applyNumberFormat="1" applyFill="1" applyBorder="1"/>
    <xf numFmtId="0" fontId="3" fillId="2" borderId="2" xfId="1" applyFill="1" applyBorder="1"/>
    <xf numFmtId="0" fontId="3" fillId="2" borderId="3" xfId="1" applyFill="1" applyBorder="1"/>
    <xf numFmtId="49" fontId="3" fillId="2" borderId="4" xfId="1" applyNumberFormat="1" applyFill="1" applyBorder="1"/>
    <xf numFmtId="0" fontId="1" fillId="2" borderId="0" xfId="1" applyFont="1" applyFill="1" applyBorder="1" applyAlignment="1">
      <alignment horizontal="right"/>
    </xf>
    <xf numFmtId="0" fontId="1" fillId="2" borderId="5" xfId="1" applyFont="1" applyFill="1" applyBorder="1" applyAlignment="1">
      <alignment horizontal="right"/>
    </xf>
    <xf numFmtId="49" fontId="2" fillId="2" borderId="4" xfId="1" applyNumberFormat="1" applyFont="1" applyFill="1" applyBorder="1"/>
    <xf numFmtId="0" fontId="3" fillId="2" borderId="7" xfId="1" applyFill="1" applyBorder="1"/>
    <xf numFmtId="0" fontId="3" fillId="2" borderId="8" xfId="1" applyFill="1" applyBorder="1"/>
    <xf numFmtId="0" fontId="3" fillId="2" borderId="2" xfId="1" applyFill="1" applyBorder="1" applyAlignment="1">
      <alignment horizontal="right"/>
    </xf>
  </cellXfs>
  <cellStyles count="5">
    <cellStyle name="Comma 2" xfId="2" xr:uid="{A2B8260D-F3C0-AB43-8CBA-7C3A7E3121E8}"/>
    <cellStyle name="Currency 2" xfId="3" xr:uid="{0E7C3BCA-2A3A-5B4D-86BF-C84E2FB1779C}"/>
    <cellStyle name="Normal" xfId="0" builtinId="0"/>
    <cellStyle name="Normal 2" xfId="1" xr:uid="{FD6E7D8B-69BB-444E-BC8E-FE2A52952088}"/>
    <cellStyle name="Percent 2" xfId="4" xr:uid="{4D1670BC-3E7D-B248-8ACD-523A655C95CD}"/>
  </cellStyles>
  <dxfs count="209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B223-6918-C547-8D50-C7137BEA4143}">
  <dimension ref="A1"/>
  <sheetViews>
    <sheetView workbookViewId="0">
      <selection sqref="A1:AB164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6BE2-900E-6944-A52E-49489A23C2A6}">
  <dimension ref="B1:AD166"/>
  <sheetViews>
    <sheetView tabSelected="1" zoomScale="67" zoomScaleNormal="90" workbookViewId="0">
      <selection activeCell="L1" sqref="A1:L1048576"/>
    </sheetView>
  </sheetViews>
  <sheetFormatPr baseColWidth="10" defaultColWidth="10.83203125" defaultRowHeight="14"/>
  <cols>
    <col min="1" max="5" width="10.83203125" style="1"/>
    <col min="6" max="6" width="29.6640625" style="1" customWidth="1"/>
    <col min="7" max="7" width="10.83203125" style="2"/>
    <col min="8" max="8" width="12.6640625" style="1" customWidth="1"/>
    <col min="9" max="16384" width="10.83203125" style="1"/>
  </cols>
  <sheetData>
    <row r="1" spans="2:30">
      <c r="G1" s="2">
        <v>0</v>
      </c>
      <c r="H1" s="1">
        <f>G1+1</f>
        <v>1</v>
      </c>
      <c r="I1" s="1">
        <f t="shared" ref="I1:X1" si="0">H1+1</f>
        <v>2</v>
      </c>
      <c r="J1" s="1">
        <f t="shared" si="0"/>
        <v>3</v>
      </c>
      <c r="K1" s="1">
        <f t="shared" si="0"/>
        <v>4</v>
      </c>
      <c r="L1" s="1">
        <f t="shared" si="0"/>
        <v>5</v>
      </c>
      <c r="M1" s="1">
        <f t="shared" si="0"/>
        <v>6</v>
      </c>
      <c r="N1" s="1">
        <f t="shared" si="0"/>
        <v>7</v>
      </c>
      <c r="O1" s="1">
        <f t="shared" si="0"/>
        <v>8</v>
      </c>
      <c r="P1" s="1">
        <f t="shared" si="0"/>
        <v>9</v>
      </c>
      <c r="Q1" s="1">
        <f t="shared" si="0"/>
        <v>10</v>
      </c>
      <c r="R1" s="1">
        <f t="shared" si="0"/>
        <v>11</v>
      </c>
      <c r="S1" s="1">
        <f t="shared" si="0"/>
        <v>12</v>
      </c>
      <c r="T1" s="1">
        <f t="shared" si="0"/>
        <v>13</v>
      </c>
      <c r="U1" s="1">
        <f t="shared" si="0"/>
        <v>14</v>
      </c>
      <c r="V1" s="1">
        <f t="shared" si="0"/>
        <v>15</v>
      </c>
      <c r="W1" s="1">
        <f t="shared" si="0"/>
        <v>16</v>
      </c>
      <c r="X1" s="1">
        <f t="shared" si="0"/>
        <v>17</v>
      </c>
      <c r="Y1" s="1">
        <f t="shared" ref="Y1:AC1" si="1">X1+1</f>
        <v>18</v>
      </c>
      <c r="Z1" s="1">
        <f t="shared" si="1"/>
        <v>19</v>
      </c>
      <c r="AA1" s="1">
        <f t="shared" si="1"/>
        <v>20</v>
      </c>
      <c r="AB1" s="1">
        <f t="shared" si="1"/>
        <v>21</v>
      </c>
      <c r="AC1" s="1">
        <f t="shared" si="1"/>
        <v>22</v>
      </c>
      <c r="AD1" s="1">
        <v>23</v>
      </c>
    </row>
    <row r="2" spans="2:30"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2:30">
      <c r="B3" s="3" t="s">
        <v>0</v>
      </c>
      <c r="C3" s="27">
        <v>1</v>
      </c>
      <c r="D3" s="28" t="s">
        <v>1</v>
      </c>
      <c r="E3" s="29">
        <v>50000</v>
      </c>
      <c r="F3" s="30"/>
      <c r="G3" s="31" t="str">
        <f>"Year "&amp;H$1</f>
        <v>Year 1</v>
      </c>
      <c r="H3" s="31" t="str">
        <f t="shared" ref="H3:AC3" si="2">"Year "&amp;I$1</f>
        <v>Year 2</v>
      </c>
      <c r="I3" s="31" t="str">
        <f t="shared" si="2"/>
        <v>Year 3</v>
      </c>
      <c r="J3" s="31" t="str">
        <f t="shared" si="2"/>
        <v>Year 4</v>
      </c>
      <c r="K3" s="31" t="str">
        <f t="shared" si="2"/>
        <v>Year 5</v>
      </c>
      <c r="L3" s="31" t="str">
        <f t="shared" si="2"/>
        <v>Year 6</v>
      </c>
      <c r="M3" s="31" t="str">
        <f t="shared" si="2"/>
        <v>Year 7</v>
      </c>
      <c r="N3" s="31" t="str">
        <f t="shared" si="2"/>
        <v>Year 8</v>
      </c>
      <c r="O3" s="31" t="str">
        <f t="shared" si="2"/>
        <v>Year 9</v>
      </c>
      <c r="P3" s="31" t="str">
        <f t="shared" si="2"/>
        <v>Year 10</v>
      </c>
      <c r="Q3" s="31" t="str">
        <f t="shared" si="2"/>
        <v>Year 11</v>
      </c>
      <c r="R3" s="31" t="str">
        <f t="shared" si="2"/>
        <v>Year 12</v>
      </c>
      <c r="S3" s="31" t="str">
        <f t="shared" si="2"/>
        <v>Year 13</v>
      </c>
      <c r="T3" s="31" t="str">
        <f t="shared" si="2"/>
        <v>Year 14</v>
      </c>
      <c r="U3" s="31" t="str">
        <f t="shared" si="2"/>
        <v>Year 15</v>
      </c>
      <c r="V3" s="31" t="str">
        <f t="shared" si="2"/>
        <v>Year 16</v>
      </c>
      <c r="W3" s="31" t="str">
        <f t="shared" si="2"/>
        <v>Year 17</v>
      </c>
      <c r="X3" s="31" t="str">
        <f t="shared" si="2"/>
        <v>Year 18</v>
      </c>
      <c r="Y3" s="31" t="str">
        <f t="shared" si="2"/>
        <v>Year 19</v>
      </c>
      <c r="Z3" s="31" t="str">
        <f t="shared" si="2"/>
        <v>Year 20</v>
      </c>
      <c r="AA3" s="31" t="str">
        <f t="shared" si="2"/>
        <v>Year 21</v>
      </c>
      <c r="AB3" s="31" t="str">
        <f t="shared" si="2"/>
        <v>Year 22</v>
      </c>
      <c r="AC3" s="32" t="str">
        <f t="shared" si="2"/>
        <v>Year 23</v>
      </c>
    </row>
    <row r="4" spans="2:30">
      <c r="B4" s="9"/>
      <c r="C4" s="7"/>
      <c r="D4" s="7" t="s">
        <v>2</v>
      </c>
      <c r="E4" s="8">
        <v>30000</v>
      </c>
      <c r="F4" s="33" t="s">
        <v>3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</row>
    <row r="5" spans="2:30">
      <c r="B5" s="9"/>
      <c r="C5" s="7"/>
      <c r="D5" s="7" t="s">
        <v>4</v>
      </c>
      <c r="E5" s="8">
        <v>0.6</v>
      </c>
      <c r="F5" s="33">
        <f>C3</f>
        <v>1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pans="2:30" ht="16">
      <c r="B6" s="9"/>
      <c r="C6" s="7"/>
      <c r="D6" s="7"/>
      <c r="E6" s="8"/>
      <c r="F6" s="9" t="s">
        <v>5</v>
      </c>
      <c r="G6" s="13">
        <f>$E4</f>
        <v>30000</v>
      </c>
      <c r="H6" s="13">
        <f t="shared" ref="H6:AC6" si="3">$E4</f>
        <v>30000</v>
      </c>
      <c r="I6" s="13">
        <f t="shared" si="3"/>
        <v>30000</v>
      </c>
      <c r="J6" s="13">
        <f t="shared" si="3"/>
        <v>30000</v>
      </c>
      <c r="K6" s="13">
        <f t="shared" si="3"/>
        <v>30000</v>
      </c>
      <c r="L6" s="13">
        <f t="shared" si="3"/>
        <v>30000</v>
      </c>
      <c r="M6" s="13">
        <f t="shared" si="3"/>
        <v>30000</v>
      </c>
      <c r="N6" s="13">
        <f t="shared" si="3"/>
        <v>30000</v>
      </c>
      <c r="O6" s="13">
        <f t="shared" si="3"/>
        <v>30000</v>
      </c>
      <c r="P6" s="13">
        <f t="shared" si="3"/>
        <v>30000</v>
      </c>
      <c r="Q6" s="13">
        <f t="shared" si="3"/>
        <v>30000</v>
      </c>
      <c r="R6" s="13">
        <f t="shared" si="3"/>
        <v>30000</v>
      </c>
      <c r="S6" s="13">
        <f t="shared" si="3"/>
        <v>30000</v>
      </c>
      <c r="T6" s="13">
        <f t="shared" si="3"/>
        <v>30000</v>
      </c>
      <c r="U6" s="13">
        <f t="shared" si="3"/>
        <v>30000</v>
      </c>
      <c r="V6" s="13">
        <f t="shared" si="3"/>
        <v>30000</v>
      </c>
      <c r="W6" s="13">
        <f t="shared" si="3"/>
        <v>30000</v>
      </c>
      <c r="X6" s="13">
        <f t="shared" si="3"/>
        <v>30000</v>
      </c>
      <c r="Y6" s="13">
        <f t="shared" si="3"/>
        <v>30000</v>
      </c>
      <c r="Z6" s="13">
        <f t="shared" si="3"/>
        <v>30000</v>
      </c>
      <c r="AA6" s="13">
        <f t="shared" si="3"/>
        <v>30000</v>
      </c>
      <c r="AB6" s="13">
        <f t="shared" si="3"/>
        <v>30000</v>
      </c>
      <c r="AC6" s="14">
        <f t="shared" si="3"/>
        <v>30000</v>
      </c>
    </row>
    <row r="7" spans="2:30">
      <c r="B7" s="9"/>
      <c r="C7" s="7"/>
      <c r="D7" s="7"/>
      <c r="E7" s="8"/>
      <c r="F7" s="9" t="s">
        <v>6</v>
      </c>
      <c r="G7" s="15">
        <v>1</v>
      </c>
      <c r="H7" s="16">
        <f>E5^(I$1-1)</f>
        <v>0.6</v>
      </c>
      <c r="I7" s="16">
        <f>$E5^(J$1-1)</f>
        <v>0.36</v>
      </c>
      <c r="J7" s="16">
        <f t="shared" ref="J7:AC7" si="4">$E5^(K$1-1)</f>
        <v>0.216</v>
      </c>
      <c r="K7" s="16">
        <f t="shared" si="4"/>
        <v>0.12959999999999999</v>
      </c>
      <c r="L7" s="16">
        <f t="shared" si="4"/>
        <v>7.7759999999999996E-2</v>
      </c>
      <c r="M7" s="16">
        <f t="shared" si="4"/>
        <v>4.6655999999999996E-2</v>
      </c>
      <c r="N7" s="16">
        <f t="shared" si="4"/>
        <v>2.7993599999999997E-2</v>
      </c>
      <c r="O7" s="16">
        <f t="shared" si="4"/>
        <v>1.6796159999999997E-2</v>
      </c>
      <c r="P7" s="16">
        <f t="shared" si="4"/>
        <v>1.0077695999999999E-2</v>
      </c>
      <c r="Q7" s="16">
        <f t="shared" si="4"/>
        <v>6.0466175999999991E-3</v>
      </c>
      <c r="R7" s="16">
        <f t="shared" si="4"/>
        <v>3.6279705599999994E-3</v>
      </c>
      <c r="S7" s="16">
        <f t="shared" si="4"/>
        <v>2.1767823359999995E-3</v>
      </c>
      <c r="T7" s="16">
        <f t="shared" si="4"/>
        <v>1.3060694015999998E-3</v>
      </c>
      <c r="U7" s="16">
        <f t="shared" si="4"/>
        <v>7.8364164095999977E-4</v>
      </c>
      <c r="V7" s="16">
        <f t="shared" si="4"/>
        <v>4.701849845759999E-4</v>
      </c>
      <c r="W7" s="16">
        <f t="shared" si="4"/>
        <v>2.8211099074559989E-4</v>
      </c>
      <c r="X7" s="16">
        <f t="shared" si="4"/>
        <v>1.6926659444735994E-4</v>
      </c>
      <c r="Y7" s="16">
        <f t="shared" si="4"/>
        <v>1.0155995666841596E-4</v>
      </c>
      <c r="Z7" s="16">
        <f t="shared" si="4"/>
        <v>6.0935974001049578E-5</v>
      </c>
      <c r="AA7" s="16">
        <f t="shared" si="4"/>
        <v>3.6561584400629747E-5</v>
      </c>
      <c r="AB7" s="16">
        <f t="shared" si="4"/>
        <v>2.1936950640377847E-5</v>
      </c>
      <c r="AC7" s="17">
        <f t="shared" si="4"/>
        <v>1.3162170384226707E-5</v>
      </c>
    </row>
    <row r="8" spans="2:30">
      <c r="B8" s="23" t="s">
        <v>7</v>
      </c>
      <c r="C8" s="7"/>
      <c r="D8" s="7"/>
      <c r="E8" s="8">
        <f>E4*(1+0.1)/(1+0.1-E5)-E3</f>
        <v>15999.999999999985</v>
      </c>
      <c r="F8" s="9" t="s">
        <v>8</v>
      </c>
      <c r="G8" s="10">
        <f>E3</f>
        <v>50000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</row>
    <row r="9" spans="2:30">
      <c r="B9" s="23" t="s">
        <v>9</v>
      </c>
      <c r="C9" s="7"/>
      <c r="D9" s="7"/>
      <c r="E9" s="8">
        <f>(E4*E5)/(1+0.1-E5)-E3</f>
        <v>-14000.000000000007</v>
      </c>
      <c r="F9" s="9" t="s">
        <v>10</v>
      </c>
      <c r="G9" s="18">
        <f>(G6-G8)</f>
        <v>-20000</v>
      </c>
      <c r="H9" s="18">
        <f>(H6-H8)*H7</f>
        <v>18000</v>
      </c>
      <c r="I9" s="18">
        <f>(I6-I8)*I7</f>
        <v>10800</v>
      </c>
      <c r="J9" s="18">
        <f>(J6-J8)*J7</f>
        <v>6480</v>
      </c>
      <c r="K9" s="18">
        <f>(K6-K8)*K7</f>
        <v>3888</v>
      </c>
      <c r="L9" s="18">
        <f>(L6-L8)*L7</f>
        <v>2332.7999999999997</v>
      </c>
      <c r="M9" s="18">
        <f>(M6-M8)*M7</f>
        <v>1399.6799999999998</v>
      </c>
      <c r="N9" s="18">
        <f>(N6-N8)*N7</f>
        <v>839.80799999999988</v>
      </c>
      <c r="O9" s="18">
        <f>(O6-O8)*O7</f>
        <v>503.88479999999993</v>
      </c>
      <c r="P9" s="18">
        <f>(P6-P8)*P7</f>
        <v>302.33087999999998</v>
      </c>
      <c r="Q9" s="18">
        <f>(Q6-Q8)*Q7</f>
        <v>181.39852799999997</v>
      </c>
      <c r="R9" s="18">
        <f>(R6-R8)*R7</f>
        <v>108.83911679999999</v>
      </c>
      <c r="S9" s="18">
        <f>(S6-S8)*S7</f>
        <v>65.303470079999983</v>
      </c>
      <c r="T9" s="18">
        <f>(T6-T8)*T7</f>
        <v>39.182082047999991</v>
      </c>
      <c r="U9" s="18">
        <f>(U6-U8)*U7</f>
        <v>23.509249228799995</v>
      </c>
      <c r="V9" s="18">
        <f>(V6-V8)*V7</f>
        <v>14.105549537279996</v>
      </c>
      <c r="W9" s="18">
        <f>(W6-W8)*W7</f>
        <v>8.4633297223679964</v>
      </c>
      <c r="X9" s="18">
        <f>(X6-X8)*X7</f>
        <v>5.077997833420798</v>
      </c>
      <c r="Y9" s="18">
        <f>(Y6-Y8)*Y7</f>
        <v>3.046798700052479</v>
      </c>
      <c r="Z9" s="18">
        <f>(Z6-Z8)*Z7</f>
        <v>1.8280792200314873</v>
      </c>
      <c r="AA9" s="18">
        <f>(AA6-AA8)*AA7</f>
        <v>1.0968475320188924</v>
      </c>
      <c r="AB9" s="18">
        <f>(AB6-AB8)*AB7</f>
        <v>0.6581085192113354</v>
      </c>
      <c r="AC9" s="19">
        <f>(AC6-AC8)*AC7</f>
        <v>0.3948651115268012</v>
      </c>
    </row>
    <row r="10" spans="2:30">
      <c r="B10" s="24" t="s">
        <v>11</v>
      </c>
      <c r="C10" s="34"/>
      <c r="D10" s="34"/>
      <c r="E10" s="35">
        <f>E4/(1+0.1-E5)-E3</f>
        <v>9999.9999999999854</v>
      </c>
      <c r="F10" s="9" t="s">
        <v>12</v>
      </c>
      <c r="G10" s="18">
        <f>(G9)/(1+0.1)^G$1</f>
        <v>-20000</v>
      </c>
      <c r="H10" s="18">
        <f t="shared" ref="H10:AC10" si="5">(H9)/(1+0.1)^H$1</f>
        <v>16363.636363636362</v>
      </c>
      <c r="I10" s="18">
        <f t="shared" si="5"/>
        <v>8925.619834710742</v>
      </c>
      <c r="J10" s="18">
        <f t="shared" si="5"/>
        <v>4868.5199098422227</v>
      </c>
      <c r="K10" s="18">
        <f t="shared" si="5"/>
        <v>2655.5563144593943</v>
      </c>
      <c r="L10" s="18">
        <f t="shared" si="5"/>
        <v>1448.4852624323964</v>
      </c>
      <c r="M10" s="18">
        <f t="shared" si="5"/>
        <v>790.08287041767073</v>
      </c>
      <c r="N10" s="18">
        <f t="shared" si="5"/>
        <v>430.95429295509302</v>
      </c>
      <c r="O10" s="18">
        <f t="shared" si="5"/>
        <v>235.06597797550532</v>
      </c>
      <c r="P10" s="18">
        <f t="shared" si="5"/>
        <v>128.21780616845746</v>
      </c>
      <c r="Q10" s="18">
        <f t="shared" si="5"/>
        <v>69.936985182794956</v>
      </c>
      <c r="R10" s="18">
        <f t="shared" si="5"/>
        <v>38.147446463342696</v>
      </c>
      <c r="S10" s="18">
        <f t="shared" si="5"/>
        <v>20.807698070914199</v>
      </c>
      <c r="T10" s="18">
        <f t="shared" si="5"/>
        <v>11.349653493225926</v>
      </c>
      <c r="U10" s="18">
        <f t="shared" si="5"/>
        <v>6.1907200872141406</v>
      </c>
      <c r="V10" s="18">
        <f t="shared" si="5"/>
        <v>3.3767564112077126</v>
      </c>
      <c r="W10" s="18">
        <f t="shared" si="5"/>
        <v>1.8418671333860248</v>
      </c>
      <c r="X10" s="18">
        <f t="shared" si="5"/>
        <v>1.0046548000287407</v>
      </c>
      <c r="Y10" s="18">
        <f t="shared" si="5"/>
        <v>0.54799352728840411</v>
      </c>
      <c r="Z10" s="18">
        <f t="shared" si="5"/>
        <v>0.29890556033912941</v>
      </c>
      <c r="AA10" s="18">
        <f t="shared" si="5"/>
        <v>0.16303939654861604</v>
      </c>
      <c r="AB10" s="18">
        <f t="shared" si="5"/>
        <v>8.8930579935608739E-2</v>
      </c>
      <c r="AC10" s="18">
        <f t="shared" si="5"/>
        <v>4.8507589055786574E-2</v>
      </c>
    </row>
    <row r="11" spans="2:30">
      <c r="F11" s="9" t="s">
        <v>13</v>
      </c>
      <c r="G11" s="18">
        <f>G9</f>
        <v>-20000</v>
      </c>
      <c r="H11" s="18">
        <f>G11+H10</f>
        <v>-3636.3636363636379</v>
      </c>
      <c r="I11" s="18">
        <f t="shared" ref="I11:U11" si="6">H11+I10</f>
        <v>5289.2561983471041</v>
      </c>
      <c r="J11" s="18">
        <f t="shared" si="6"/>
        <v>10157.776108189326</v>
      </c>
      <c r="K11" s="18">
        <f t="shared" si="6"/>
        <v>12813.33242264872</v>
      </c>
      <c r="L11" s="18">
        <f t="shared" si="6"/>
        <v>14261.817685081116</v>
      </c>
      <c r="M11" s="18">
        <f t="shared" si="6"/>
        <v>15051.900555498787</v>
      </c>
      <c r="N11" s="18">
        <f t="shared" si="6"/>
        <v>15482.854848453881</v>
      </c>
      <c r="O11" s="18">
        <f t="shared" si="6"/>
        <v>15717.920826429387</v>
      </c>
      <c r="P11" s="18">
        <f t="shared" si="6"/>
        <v>15846.138632597844</v>
      </c>
      <c r="Q11" s="18">
        <f t="shared" si="6"/>
        <v>15916.075617780638</v>
      </c>
      <c r="R11" s="18">
        <f t="shared" si="6"/>
        <v>15954.223064243981</v>
      </c>
      <c r="S11" s="18">
        <f t="shared" si="6"/>
        <v>15975.030762314895</v>
      </c>
      <c r="T11" s="18">
        <f t="shared" si="6"/>
        <v>15986.38041580812</v>
      </c>
      <c r="U11" s="18">
        <f t="shared" si="6"/>
        <v>15992.571135895334</v>
      </c>
      <c r="V11" s="18">
        <f>U11+V10</f>
        <v>15995.947892306542</v>
      </c>
      <c r="W11" s="18">
        <f t="shared" ref="W11:AC11" si="7">V11+W10</f>
        <v>15997.789759439927</v>
      </c>
      <c r="X11" s="18">
        <f t="shared" si="7"/>
        <v>15998.794414239956</v>
      </c>
      <c r="Y11" s="18">
        <f t="shared" si="7"/>
        <v>15999.342407767244</v>
      </c>
      <c r="Z11" s="18">
        <f t="shared" si="7"/>
        <v>15999.641313327584</v>
      </c>
      <c r="AA11" s="18">
        <f t="shared" si="7"/>
        <v>15999.804352724132</v>
      </c>
      <c r="AB11" s="18">
        <f t="shared" si="7"/>
        <v>15999.893283304067</v>
      </c>
      <c r="AC11" s="19">
        <f t="shared" si="7"/>
        <v>15999.941790893123</v>
      </c>
    </row>
    <row r="12" spans="2:30">
      <c r="F12" s="20" t="s">
        <v>14</v>
      </c>
      <c r="G12" s="21">
        <f>G10</f>
        <v>-20000</v>
      </c>
      <c r="H12" s="21">
        <f>G12+H10</f>
        <v>-3636.3636363636379</v>
      </c>
      <c r="I12" s="21">
        <f t="shared" ref="I12:AC12" si="8">H12+I10</f>
        <v>5289.2561983471041</v>
      </c>
      <c r="J12" s="21">
        <f t="shared" si="8"/>
        <v>10157.776108189326</v>
      </c>
      <c r="K12" s="21">
        <f t="shared" si="8"/>
        <v>12813.33242264872</v>
      </c>
      <c r="L12" s="21">
        <f t="shared" si="8"/>
        <v>14261.817685081116</v>
      </c>
      <c r="M12" s="21">
        <f t="shared" si="8"/>
        <v>15051.900555498787</v>
      </c>
      <c r="N12" s="21">
        <f t="shared" si="8"/>
        <v>15482.854848453881</v>
      </c>
      <c r="O12" s="21">
        <f t="shared" si="8"/>
        <v>15717.920826429387</v>
      </c>
      <c r="P12" s="21">
        <f t="shared" si="8"/>
        <v>15846.138632597844</v>
      </c>
      <c r="Q12" s="21">
        <f t="shared" si="8"/>
        <v>15916.075617780638</v>
      </c>
      <c r="R12" s="21">
        <f t="shared" si="8"/>
        <v>15954.223064243981</v>
      </c>
      <c r="S12" s="21">
        <f t="shared" si="8"/>
        <v>15975.030762314895</v>
      </c>
      <c r="T12" s="21">
        <f t="shared" si="8"/>
        <v>15986.38041580812</v>
      </c>
      <c r="U12" s="21">
        <f t="shared" si="8"/>
        <v>15992.571135895334</v>
      </c>
      <c r="V12" s="21">
        <f t="shared" si="8"/>
        <v>15995.947892306542</v>
      </c>
      <c r="W12" s="21">
        <f t="shared" si="8"/>
        <v>15997.789759439927</v>
      </c>
      <c r="X12" s="21">
        <f t="shared" si="8"/>
        <v>15998.794414239956</v>
      </c>
      <c r="Y12" s="21">
        <f t="shared" si="8"/>
        <v>15999.342407767244</v>
      </c>
      <c r="Z12" s="21">
        <f t="shared" si="8"/>
        <v>15999.641313327584</v>
      </c>
      <c r="AA12" s="21">
        <f t="shared" si="8"/>
        <v>15999.804352724132</v>
      </c>
      <c r="AB12" s="21">
        <f t="shared" si="8"/>
        <v>15999.893283304067</v>
      </c>
      <c r="AC12" s="22">
        <f t="shared" si="8"/>
        <v>15999.941790893123</v>
      </c>
    </row>
    <row r="14" spans="2:30">
      <c r="B14" s="3" t="s">
        <v>15</v>
      </c>
      <c r="C14" s="28">
        <v>2</v>
      </c>
      <c r="D14" s="28" t="s">
        <v>1</v>
      </c>
      <c r="E14" s="29">
        <f>E3*0.12</f>
        <v>6000</v>
      </c>
      <c r="F14" s="3"/>
      <c r="G14" s="4" t="str">
        <f>"Year "&amp;H$1</f>
        <v>Year 1</v>
      </c>
      <c r="H14" s="4" t="str">
        <f t="shared" ref="H14:AC14" si="9">"Year "&amp;I$1</f>
        <v>Year 2</v>
      </c>
      <c r="I14" s="4" t="str">
        <f t="shared" si="9"/>
        <v>Year 3</v>
      </c>
      <c r="J14" s="4" t="str">
        <f t="shared" si="9"/>
        <v>Year 4</v>
      </c>
      <c r="K14" s="4" t="str">
        <f t="shared" si="9"/>
        <v>Year 5</v>
      </c>
      <c r="L14" s="4" t="str">
        <f t="shared" si="9"/>
        <v>Year 6</v>
      </c>
      <c r="M14" s="4" t="str">
        <f t="shared" si="9"/>
        <v>Year 7</v>
      </c>
      <c r="N14" s="4" t="str">
        <f t="shared" si="9"/>
        <v>Year 8</v>
      </c>
      <c r="O14" s="4" t="str">
        <f t="shared" si="9"/>
        <v>Year 9</v>
      </c>
      <c r="P14" s="4" t="str">
        <f t="shared" si="9"/>
        <v>Year 10</v>
      </c>
      <c r="Q14" s="4" t="str">
        <f t="shared" si="9"/>
        <v>Year 11</v>
      </c>
      <c r="R14" s="4" t="str">
        <f t="shared" si="9"/>
        <v>Year 12</v>
      </c>
      <c r="S14" s="4" t="str">
        <f t="shared" si="9"/>
        <v>Year 13</v>
      </c>
      <c r="T14" s="4" t="str">
        <f t="shared" si="9"/>
        <v>Year 14</v>
      </c>
      <c r="U14" s="4" t="str">
        <f t="shared" si="9"/>
        <v>Year 15</v>
      </c>
      <c r="V14" s="4" t="str">
        <f t="shared" si="9"/>
        <v>Year 16</v>
      </c>
      <c r="W14" s="4" t="str">
        <f t="shared" si="9"/>
        <v>Year 17</v>
      </c>
      <c r="X14" s="4" t="str">
        <f t="shared" si="9"/>
        <v>Year 18</v>
      </c>
      <c r="Y14" s="4" t="str">
        <f t="shared" si="9"/>
        <v>Year 19</v>
      </c>
      <c r="Z14" s="4" t="str">
        <f t="shared" si="9"/>
        <v>Year 20</v>
      </c>
      <c r="AA14" s="4" t="str">
        <f t="shared" si="9"/>
        <v>Year 21</v>
      </c>
      <c r="AB14" s="4" t="str">
        <f t="shared" si="9"/>
        <v>Year 22</v>
      </c>
      <c r="AC14" s="5" t="str">
        <f t="shared" si="9"/>
        <v>Year 23</v>
      </c>
    </row>
    <row r="15" spans="2:30">
      <c r="B15" s="9"/>
      <c r="C15" s="7"/>
      <c r="D15" s="7" t="s">
        <v>2</v>
      </c>
      <c r="E15" s="8">
        <v>30000</v>
      </c>
      <c r="F15" s="33" t="s">
        <v>3</v>
      </c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</row>
    <row r="16" spans="2:30">
      <c r="B16" s="9"/>
      <c r="C16" s="7"/>
      <c r="D16" s="7" t="s">
        <v>4</v>
      </c>
      <c r="E16" s="8">
        <v>0.6</v>
      </c>
      <c r="F16" s="33">
        <f>C14</f>
        <v>2</v>
      </c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pans="2:29" ht="16">
      <c r="B17" s="9"/>
      <c r="C17" s="7"/>
      <c r="D17" s="7"/>
      <c r="E17" s="8"/>
      <c r="F17" s="9" t="s">
        <v>5</v>
      </c>
      <c r="G17" s="13">
        <f>$E15</f>
        <v>30000</v>
      </c>
      <c r="H17" s="13">
        <f t="shared" ref="H17:AC17" si="10">$E15</f>
        <v>30000</v>
      </c>
      <c r="I17" s="13">
        <f t="shared" si="10"/>
        <v>30000</v>
      </c>
      <c r="J17" s="13">
        <f t="shared" si="10"/>
        <v>30000</v>
      </c>
      <c r="K17" s="13">
        <f t="shared" si="10"/>
        <v>30000</v>
      </c>
      <c r="L17" s="13">
        <f t="shared" si="10"/>
        <v>30000</v>
      </c>
      <c r="M17" s="13">
        <f t="shared" si="10"/>
        <v>30000</v>
      </c>
      <c r="N17" s="13">
        <f t="shared" si="10"/>
        <v>30000</v>
      </c>
      <c r="O17" s="13">
        <f t="shared" si="10"/>
        <v>30000</v>
      </c>
      <c r="P17" s="13">
        <f t="shared" si="10"/>
        <v>30000</v>
      </c>
      <c r="Q17" s="13">
        <f t="shared" si="10"/>
        <v>30000</v>
      </c>
      <c r="R17" s="13">
        <f t="shared" si="10"/>
        <v>30000</v>
      </c>
      <c r="S17" s="13">
        <f t="shared" si="10"/>
        <v>30000</v>
      </c>
      <c r="T17" s="13">
        <f t="shared" si="10"/>
        <v>30000</v>
      </c>
      <c r="U17" s="13">
        <f t="shared" si="10"/>
        <v>30000</v>
      </c>
      <c r="V17" s="13">
        <f t="shared" si="10"/>
        <v>30000</v>
      </c>
      <c r="W17" s="13">
        <f t="shared" si="10"/>
        <v>30000</v>
      </c>
      <c r="X17" s="13">
        <f t="shared" si="10"/>
        <v>30000</v>
      </c>
      <c r="Y17" s="13">
        <f t="shared" si="10"/>
        <v>30000</v>
      </c>
      <c r="Z17" s="13">
        <f t="shared" si="10"/>
        <v>30000</v>
      </c>
      <c r="AA17" s="13">
        <f t="shared" si="10"/>
        <v>30000</v>
      </c>
      <c r="AB17" s="13">
        <f t="shared" si="10"/>
        <v>30000</v>
      </c>
      <c r="AC17" s="14">
        <f t="shared" si="10"/>
        <v>30000</v>
      </c>
    </row>
    <row r="18" spans="2:29">
      <c r="B18" s="9"/>
      <c r="C18" s="7"/>
      <c r="D18" s="7"/>
      <c r="E18" s="8"/>
      <c r="F18" s="9" t="s">
        <v>6</v>
      </c>
      <c r="G18" s="15">
        <v>1</v>
      </c>
      <c r="H18" s="16">
        <f>E16^(I$1-1)</f>
        <v>0.6</v>
      </c>
      <c r="I18" s="16">
        <f>$E16^(J$1-1)</f>
        <v>0.36</v>
      </c>
      <c r="J18" s="16">
        <f t="shared" ref="J18:AC18" si="11">$E16^(K$1-1)</f>
        <v>0.216</v>
      </c>
      <c r="K18" s="16">
        <f t="shared" si="11"/>
        <v>0.12959999999999999</v>
      </c>
      <c r="L18" s="16">
        <f t="shared" si="11"/>
        <v>7.7759999999999996E-2</v>
      </c>
      <c r="M18" s="16">
        <f t="shared" si="11"/>
        <v>4.6655999999999996E-2</v>
      </c>
      <c r="N18" s="16">
        <f t="shared" si="11"/>
        <v>2.7993599999999997E-2</v>
      </c>
      <c r="O18" s="16">
        <f t="shared" si="11"/>
        <v>1.6796159999999997E-2</v>
      </c>
      <c r="P18" s="16">
        <f t="shared" si="11"/>
        <v>1.0077695999999999E-2</v>
      </c>
      <c r="Q18" s="16">
        <f t="shared" si="11"/>
        <v>6.0466175999999991E-3</v>
      </c>
      <c r="R18" s="16">
        <f t="shared" si="11"/>
        <v>3.6279705599999994E-3</v>
      </c>
      <c r="S18" s="16">
        <f t="shared" si="11"/>
        <v>2.1767823359999995E-3</v>
      </c>
      <c r="T18" s="16">
        <f t="shared" si="11"/>
        <v>1.3060694015999998E-3</v>
      </c>
      <c r="U18" s="16">
        <f t="shared" si="11"/>
        <v>7.8364164095999977E-4</v>
      </c>
      <c r="V18" s="16">
        <f t="shared" si="11"/>
        <v>4.701849845759999E-4</v>
      </c>
      <c r="W18" s="16">
        <f t="shared" si="11"/>
        <v>2.8211099074559989E-4</v>
      </c>
      <c r="X18" s="16">
        <f t="shared" si="11"/>
        <v>1.6926659444735994E-4</v>
      </c>
      <c r="Y18" s="16">
        <f t="shared" si="11"/>
        <v>1.0155995666841596E-4</v>
      </c>
      <c r="Z18" s="16">
        <f t="shared" si="11"/>
        <v>6.0935974001049578E-5</v>
      </c>
      <c r="AA18" s="16">
        <f t="shared" si="11"/>
        <v>3.6561584400629747E-5</v>
      </c>
      <c r="AB18" s="16">
        <f t="shared" si="11"/>
        <v>2.1936950640377847E-5</v>
      </c>
      <c r="AC18" s="17">
        <f t="shared" si="11"/>
        <v>1.3162170384226707E-5</v>
      </c>
    </row>
    <row r="19" spans="2:29">
      <c r="B19" s="23" t="s">
        <v>7</v>
      </c>
      <c r="C19" s="7"/>
      <c r="D19" s="7"/>
      <c r="E19" s="8">
        <f>E15*(1+0.1)/(1+0.1-E16)-E14</f>
        <v>59999.999999999985</v>
      </c>
      <c r="F19" s="9" t="s">
        <v>8</v>
      </c>
      <c r="G19" s="10">
        <f>E14</f>
        <v>6000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2:29">
      <c r="B20" s="23" t="s">
        <v>9</v>
      </c>
      <c r="C20" s="7"/>
      <c r="D20" s="7"/>
      <c r="E20" s="8">
        <f>(E15*E16)/(1+0.1-E16)-E14</f>
        <v>29999.999999999993</v>
      </c>
      <c r="F20" s="9" t="s">
        <v>10</v>
      </c>
      <c r="G20" s="18">
        <f>(G17-G19)</f>
        <v>24000</v>
      </c>
      <c r="H20" s="18">
        <f>(H17-H19)*H18</f>
        <v>18000</v>
      </c>
      <c r="I20" s="18">
        <f>(I17-I19)*I18</f>
        <v>10800</v>
      </c>
      <c r="J20" s="18">
        <f>(J17-J19)*J18</f>
        <v>6480</v>
      </c>
      <c r="K20" s="18">
        <f>(K17-K19)*K18</f>
        <v>3888</v>
      </c>
      <c r="L20" s="18">
        <f>(L17-L19)*L18</f>
        <v>2332.7999999999997</v>
      </c>
      <c r="M20" s="18">
        <f>(M17-M19)*M18</f>
        <v>1399.6799999999998</v>
      </c>
      <c r="N20" s="18">
        <f>(N17-N19)*N18</f>
        <v>839.80799999999988</v>
      </c>
      <c r="O20" s="18">
        <f>(O17-O19)*O18</f>
        <v>503.88479999999993</v>
      </c>
      <c r="P20" s="18">
        <f>(P17-P19)*P18</f>
        <v>302.33087999999998</v>
      </c>
      <c r="Q20" s="18">
        <f>(Q17-Q19)*Q18</f>
        <v>181.39852799999997</v>
      </c>
      <c r="R20" s="18">
        <f>(R17-R19)*R18</f>
        <v>108.83911679999999</v>
      </c>
      <c r="S20" s="18">
        <f>(S17-S19)*S18</f>
        <v>65.303470079999983</v>
      </c>
      <c r="T20" s="18">
        <f>(T17-T19)*T18</f>
        <v>39.182082047999991</v>
      </c>
      <c r="U20" s="18">
        <f>(U17-U19)*U18</f>
        <v>23.509249228799995</v>
      </c>
      <c r="V20" s="18">
        <f>(V17-V19)*V18</f>
        <v>14.105549537279996</v>
      </c>
      <c r="W20" s="18">
        <f>(W17-W19)*W18</f>
        <v>8.4633297223679964</v>
      </c>
      <c r="X20" s="18">
        <f>(X17-X19)*X18</f>
        <v>5.077997833420798</v>
      </c>
      <c r="Y20" s="18">
        <f>(Y17-Y19)*Y18</f>
        <v>3.046798700052479</v>
      </c>
      <c r="Z20" s="18">
        <f>(Z17-Z19)*Z18</f>
        <v>1.8280792200314873</v>
      </c>
      <c r="AA20" s="18">
        <f>(AA17-AA19)*AA18</f>
        <v>1.0968475320188924</v>
      </c>
      <c r="AB20" s="18">
        <f>(AB17-AB19)*AB18</f>
        <v>0.6581085192113354</v>
      </c>
      <c r="AC20" s="19">
        <f>(AC17-AC19)*AC18</f>
        <v>0.3948651115268012</v>
      </c>
    </row>
    <row r="21" spans="2:29">
      <c r="B21" s="24" t="s">
        <v>11</v>
      </c>
      <c r="C21" s="34"/>
      <c r="D21" s="34"/>
      <c r="E21" s="35">
        <f>E15/(1+0.1-E16)-E14</f>
        <v>53999.999999999985</v>
      </c>
      <c r="F21" s="9" t="s">
        <v>12</v>
      </c>
      <c r="G21" s="18">
        <f>(G20)/(1+0.1)^G$1</f>
        <v>24000</v>
      </c>
      <c r="H21" s="18">
        <f t="shared" ref="H21" si="12">(H20)/(1+0.1)^H$1</f>
        <v>16363.636363636362</v>
      </c>
      <c r="I21" s="18">
        <f t="shared" ref="I21" si="13">(I20)/(1+0.1)^I$1</f>
        <v>8925.619834710742</v>
      </c>
      <c r="J21" s="18">
        <f t="shared" ref="J21" si="14">(J20)/(1+0.1)^J$1</f>
        <v>4868.5199098422227</v>
      </c>
      <c r="K21" s="18">
        <f t="shared" ref="K21" si="15">(K20)/(1+0.1)^K$1</f>
        <v>2655.5563144593943</v>
      </c>
      <c r="L21" s="18">
        <f t="shared" ref="L21" si="16">(L20)/(1+0.1)^L$1</f>
        <v>1448.4852624323964</v>
      </c>
      <c r="M21" s="18">
        <f t="shared" ref="M21" si="17">(M20)/(1+0.1)^M$1</f>
        <v>790.08287041767073</v>
      </c>
      <c r="N21" s="18">
        <f t="shared" ref="N21" si="18">(N20)/(1+0.1)^N$1</f>
        <v>430.95429295509302</v>
      </c>
      <c r="O21" s="18">
        <f t="shared" ref="O21" si="19">(O20)/(1+0.1)^O$1</f>
        <v>235.06597797550532</v>
      </c>
      <c r="P21" s="18">
        <f t="shared" ref="P21" si="20">(P20)/(1+0.1)^P$1</f>
        <v>128.21780616845746</v>
      </c>
      <c r="Q21" s="18">
        <f t="shared" ref="Q21" si="21">(Q20)/(1+0.1)^Q$1</f>
        <v>69.936985182794956</v>
      </c>
      <c r="R21" s="18">
        <f t="shared" ref="R21" si="22">(R20)/(1+0.1)^R$1</f>
        <v>38.147446463342696</v>
      </c>
      <c r="S21" s="18">
        <f t="shared" ref="S21" si="23">(S20)/(1+0.1)^S$1</f>
        <v>20.807698070914199</v>
      </c>
      <c r="T21" s="18">
        <f t="shared" ref="T21" si="24">(T20)/(1+0.1)^T$1</f>
        <v>11.349653493225926</v>
      </c>
      <c r="U21" s="18">
        <f t="shared" ref="U21" si="25">(U20)/(1+0.1)^U$1</f>
        <v>6.1907200872141406</v>
      </c>
      <c r="V21" s="18">
        <f t="shared" ref="V21" si="26">(V20)/(1+0.1)^V$1</f>
        <v>3.3767564112077126</v>
      </c>
      <c r="W21" s="18">
        <f t="shared" ref="W21" si="27">(W20)/(1+0.1)^W$1</f>
        <v>1.8418671333860248</v>
      </c>
      <c r="X21" s="18">
        <f t="shared" ref="X21" si="28">(X20)/(1+0.1)^X$1</f>
        <v>1.0046548000287407</v>
      </c>
      <c r="Y21" s="18">
        <f t="shared" ref="Y21" si="29">(Y20)/(1+0.1)^Y$1</f>
        <v>0.54799352728840411</v>
      </c>
      <c r="Z21" s="18">
        <f t="shared" ref="Z21" si="30">(Z20)/(1+0.1)^Z$1</f>
        <v>0.29890556033912941</v>
      </c>
      <c r="AA21" s="18">
        <f t="shared" ref="AA21" si="31">(AA20)/(1+0.1)^AA$1</f>
        <v>0.16303939654861604</v>
      </c>
      <c r="AB21" s="18">
        <f t="shared" ref="AB21" si="32">(AB20)/(1+0.1)^AB$1</f>
        <v>8.8930579935608739E-2</v>
      </c>
      <c r="AC21" s="18">
        <f t="shared" ref="AC21" si="33">(AC20)/(1+0.1)^AC$1</f>
        <v>4.8507589055786574E-2</v>
      </c>
    </row>
    <row r="22" spans="2:29">
      <c r="F22" s="9" t="s">
        <v>13</v>
      </c>
      <c r="G22" s="18">
        <f>G20</f>
        <v>24000</v>
      </c>
      <c r="H22" s="18">
        <f>G22+H21</f>
        <v>40363.63636363636</v>
      </c>
      <c r="I22" s="18">
        <f t="shared" ref="I22:U22" si="34">H22+I21</f>
        <v>49289.256198347102</v>
      </c>
      <c r="J22" s="18">
        <f t="shared" si="34"/>
        <v>54157.776108189326</v>
      </c>
      <c r="K22" s="18">
        <f t="shared" si="34"/>
        <v>56813.332422648717</v>
      </c>
      <c r="L22" s="18">
        <f t="shared" si="34"/>
        <v>58261.817685081114</v>
      </c>
      <c r="M22" s="18">
        <f t="shared" si="34"/>
        <v>59051.900555498782</v>
      </c>
      <c r="N22" s="18">
        <f t="shared" si="34"/>
        <v>59482.854848453877</v>
      </c>
      <c r="O22" s="18">
        <f t="shared" si="34"/>
        <v>59717.920826429385</v>
      </c>
      <c r="P22" s="18">
        <f t="shared" si="34"/>
        <v>59846.138632597846</v>
      </c>
      <c r="Q22" s="18">
        <f t="shared" si="34"/>
        <v>59916.07561778064</v>
      </c>
      <c r="R22" s="18">
        <f t="shared" si="34"/>
        <v>59954.223064243983</v>
      </c>
      <c r="S22" s="18">
        <f t="shared" si="34"/>
        <v>59975.030762314898</v>
      </c>
      <c r="T22" s="18">
        <f t="shared" si="34"/>
        <v>59986.380415808126</v>
      </c>
      <c r="U22" s="18">
        <f t="shared" si="34"/>
        <v>59992.571135895341</v>
      </c>
      <c r="V22" s="18">
        <f>U22+V21</f>
        <v>59995.947892306547</v>
      </c>
      <c r="W22" s="18">
        <f t="shared" ref="W22:AC22" si="35">V22+W21</f>
        <v>59997.789759439933</v>
      </c>
      <c r="X22" s="18">
        <f t="shared" si="35"/>
        <v>59998.794414239965</v>
      </c>
      <c r="Y22" s="18">
        <f t="shared" si="35"/>
        <v>59999.342407767253</v>
      </c>
      <c r="Z22" s="18">
        <f t="shared" si="35"/>
        <v>59999.641313327593</v>
      </c>
      <c r="AA22" s="18">
        <f t="shared" si="35"/>
        <v>59999.804352724139</v>
      </c>
      <c r="AB22" s="18">
        <f t="shared" si="35"/>
        <v>59999.893283304074</v>
      </c>
      <c r="AC22" s="19">
        <f t="shared" si="35"/>
        <v>59999.941790893128</v>
      </c>
    </row>
    <row r="23" spans="2:29">
      <c r="F23" s="20" t="s">
        <v>14</v>
      </c>
      <c r="G23" s="21">
        <f>G21</f>
        <v>24000</v>
      </c>
      <c r="H23" s="21">
        <f>G23+H21</f>
        <v>40363.63636363636</v>
      </c>
      <c r="I23" s="21">
        <f t="shared" ref="I23:AC23" si="36">H23+I21</f>
        <v>49289.256198347102</v>
      </c>
      <c r="J23" s="21">
        <f t="shared" si="36"/>
        <v>54157.776108189326</v>
      </c>
      <c r="K23" s="21">
        <f t="shared" si="36"/>
        <v>56813.332422648717</v>
      </c>
      <c r="L23" s="21">
        <f t="shared" si="36"/>
        <v>58261.817685081114</v>
      </c>
      <c r="M23" s="21">
        <f t="shared" si="36"/>
        <v>59051.900555498782</v>
      </c>
      <c r="N23" s="21">
        <f t="shared" si="36"/>
        <v>59482.854848453877</v>
      </c>
      <c r="O23" s="21">
        <f t="shared" si="36"/>
        <v>59717.920826429385</v>
      </c>
      <c r="P23" s="21">
        <f t="shared" si="36"/>
        <v>59846.138632597846</v>
      </c>
      <c r="Q23" s="21">
        <f t="shared" si="36"/>
        <v>59916.07561778064</v>
      </c>
      <c r="R23" s="21">
        <f t="shared" si="36"/>
        <v>59954.223064243983</v>
      </c>
      <c r="S23" s="21">
        <f t="shared" si="36"/>
        <v>59975.030762314898</v>
      </c>
      <c r="T23" s="21">
        <f t="shared" si="36"/>
        <v>59986.380415808126</v>
      </c>
      <c r="U23" s="21">
        <f t="shared" si="36"/>
        <v>59992.571135895341</v>
      </c>
      <c r="V23" s="21">
        <f t="shared" si="36"/>
        <v>59995.947892306547</v>
      </c>
      <c r="W23" s="21">
        <f t="shared" si="36"/>
        <v>59997.789759439933</v>
      </c>
      <c r="X23" s="21">
        <f t="shared" si="36"/>
        <v>59998.794414239965</v>
      </c>
      <c r="Y23" s="21">
        <f t="shared" si="36"/>
        <v>59999.342407767253</v>
      </c>
      <c r="Z23" s="21">
        <f t="shared" si="36"/>
        <v>59999.641313327593</v>
      </c>
      <c r="AA23" s="21">
        <f t="shared" si="36"/>
        <v>59999.804352724139</v>
      </c>
      <c r="AB23" s="21">
        <f t="shared" si="36"/>
        <v>59999.893283304074</v>
      </c>
      <c r="AC23" s="22">
        <f t="shared" si="36"/>
        <v>59999.941790893128</v>
      </c>
    </row>
    <row r="24" spans="2:29">
      <c r="F24" s="28"/>
      <c r="G24" s="3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2:29">
      <c r="B25" s="3" t="s">
        <v>15</v>
      </c>
      <c r="C25" s="28">
        <v>3</v>
      </c>
      <c r="D25" s="28" t="s">
        <v>1</v>
      </c>
      <c r="E25" s="29">
        <f>E3*0.11</f>
        <v>5500</v>
      </c>
      <c r="F25" s="3"/>
      <c r="G25" s="4" t="str">
        <f>"Year "&amp;H$1</f>
        <v>Year 1</v>
      </c>
      <c r="H25" s="4" t="str">
        <f t="shared" ref="H25:AC25" si="37">"Year "&amp;I$1</f>
        <v>Year 2</v>
      </c>
      <c r="I25" s="4" t="str">
        <f t="shared" si="37"/>
        <v>Year 3</v>
      </c>
      <c r="J25" s="4" t="str">
        <f t="shared" si="37"/>
        <v>Year 4</v>
      </c>
      <c r="K25" s="4" t="str">
        <f t="shared" si="37"/>
        <v>Year 5</v>
      </c>
      <c r="L25" s="4" t="str">
        <f t="shared" si="37"/>
        <v>Year 6</v>
      </c>
      <c r="M25" s="4" t="str">
        <f t="shared" si="37"/>
        <v>Year 7</v>
      </c>
      <c r="N25" s="4" t="str">
        <f t="shared" si="37"/>
        <v>Year 8</v>
      </c>
      <c r="O25" s="4" t="str">
        <f t="shared" si="37"/>
        <v>Year 9</v>
      </c>
      <c r="P25" s="4" t="str">
        <f t="shared" si="37"/>
        <v>Year 10</v>
      </c>
      <c r="Q25" s="4" t="str">
        <f t="shared" si="37"/>
        <v>Year 11</v>
      </c>
      <c r="R25" s="4" t="str">
        <f t="shared" si="37"/>
        <v>Year 12</v>
      </c>
      <c r="S25" s="4" t="str">
        <f t="shared" si="37"/>
        <v>Year 13</v>
      </c>
      <c r="T25" s="4" t="str">
        <f t="shared" si="37"/>
        <v>Year 14</v>
      </c>
      <c r="U25" s="4" t="str">
        <f t="shared" si="37"/>
        <v>Year 15</v>
      </c>
      <c r="V25" s="4" t="str">
        <f t="shared" si="37"/>
        <v>Year 16</v>
      </c>
      <c r="W25" s="4" t="str">
        <f t="shared" si="37"/>
        <v>Year 17</v>
      </c>
      <c r="X25" s="4" t="str">
        <f t="shared" si="37"/>
        <v>Year 18</v>
      </c>
      <c r="Y25" s="4" t="str">
        <f t="shared" si="37"/>
        <v>Year 19</v>
      </c>
      <c r="Z25" s="4" t="str">
        <f t="shared" si="37"/>
        <v>Year 20</v>
      </c>
      <c r="AA25" s="4" t="str">
        <f t="shared" si="37"/>
        <v>Year 21</v>
      </c>
      <c r="AB25" s="4" t="str">
        <f t="shared" si="37"/>
        <v>Year 22</v>
      </c>
      <c r="AC25" s="5" t="str">
        <f t="shared" si="37"/>
        <v>Year 23</v>
      </c>
    </row>
    <row r="26" spans="2:29">
      <c r="B26" s="9"/>
      <c r="C26" s="7"/>
      <c r="D26" s="7" t="s">
        <v>2</v>
      </c>
      <c r="E26" s="8">
        <v>30000</v>
      </c>
      <c r="F26" s="33" t="s">
        <v>3</v>
      </c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</row>
    <row r="27" spans="2:29">
      <c r="B27" s="9"/>
      <c r="C27" s="7"/>
      <c r="D27" s="7" t="s">
        <v>4</v>
      </c>
      <c r="E27" s="8">
        <v>0.6</v>
      </c>
      <c r="F27" s="33">
        <f>C25</f>
        <v>3</v>
      </c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</row>
    <row r="28" spans="2:29" ht="16">
      <c r="B28" s="9"/>
      <c r="C28" s="7"/>
      <c r="D28" s="7"/>
      <c r="E28" s="8"/>
      <c r="F28" s="9" t="s">
        <v>5</v>
      </c>
      <c r="G28" s="13">
        <f>$E26</f>
        <v>30000</v>
      </c>
      <c r="H28" s="13">
        <f t="shared" ref="H28:AC28" si="38">$E26</f>
        <v>30000</v>
      </c>
      <c r="I28" s="13">
        <f t="shared" si="38"/>
        <v>30000</v>
      </c>
      <c r="J28" s="13">
        <f t="shared" si="38"/>
        <v>30000</v>
      </c>
      <c r="K28" s="13">
        <f t="shared" si="38"/>
        <v>30000</v>
      </c>
      <c r="L28" s="13">
        <f t="shared" si="38"/>
        <v>30000</v>
      </c>
      <c r="M28" s="13">
        <f t="shared" si="38"/>
        <v>30000</v>
      </c>
      <c r="N28" s="13">
        <f t="shared" si="38"/>
        <v>30000</v>
      </c>
      <c r="O28" s="13">
        <f t="shared" si="38"/>
        <v>30000</v>
      </c>
      <c r="P28" s="13">
        <f t="shared" si="38"/>
        <v>30000</v>
      </c>
      <c r="Q28" s="13">
        <f t="shared" si="38"/>
        <v>30000</v>
      </c>
      <c r="R28" s="13">
        <f t="shared" si="38"/>
        <v>30000</v>
      </c>
      <c r="S28" s="13">
        <f t="shared" si="38"/>
        <v>30000</v>
      </c>
      <c r="T28" s="13">
        <f t="shared" si="38"/>
        <v>30000</v>
      </c>
      <c r="U28" s="13">
        <f t="shared" si="38"/>
        <v>30000</v>
      </c>
      <c r="V28" s="13">
        <f t="shared" si="38"/>
        <v>30000</v>
      </c>
      <c r="W28" s="13">
        <f t="shared" si="38"/>
        <v>30000</v>
      </c>
      <c r="X28" s="13">
        <f t="shared" si="38"/>
        <v>30000</v>
      </c>
      <c r="Y28" s="13">
        <f t="shared" si="38"/>
        <v>30000</v>
      </c>
      <c r="Z28" s="13">
        <f t="shared" si="38"/>
        <v>30000</v>
      </c>
      <c r="AA28" s="13">
        <f t="shared" si="38"/>
        <v>30000</v>
      </c>
      <c r="AB28" s="13">
        <f t="shared" si="38"/>
        <v>30000</v>
      </c>
      <c r="AC28" s="14">
        <f t="shared" si="38"/>
        <v>30000</v>
      </c>
    </row>
    <row r="29" spans="2:29">
      <c r="B29" s="9"/>
      <c r="C29" s="7"/>
      <c r="D29" s="7"/>
      <c r="E29" s="8"/>
      <c r="F29" s="9" t="s">
        <v>6</v>
      </c>
      <c r="G29" s="15">
        <v>1</v>
      </c>
      <c r="H29" s="16">
        <f>E27^(I$1-1)</f>
        <v>0.6</v>
      </c>
      <c r="I29" s="16">
        <f>$E27^(J$1-1)</f>
        <v>0.36</v>
      </c>
      <c r="J29" s="16">
        <f t="shared" ref="J29:AC29" si="39">$E27^(K$1-1)</f>
        <v>0.216</v>
      </c>
      <c r="K29" s="16">
        <f t="shared" si="39"/>
        <v>0.12959999999999999</v>
      </c>
      <c r="L29" s="16">
        <f t="shared" si="39"/>
        <v>7.7759999999999996E-2</v>
      </c>
      <c r="M29" s="16">
        <f t="shared" si="39"/>
        <v>4.6655999999999996E-2</v>
      </c>
      <c r="N29" s="16">
        <f t="shared" si="39"/>
        <v>2.7993599999999997E-2</v>
      </c>
      <c r="O29" s="16">
        <f t="shared" si="39"/>
        <v>1.6796159999999997E-2</v>
      </c>
      <c r="P29" s="16">
        <f t="shared" si="39"/>
        <v>1.0077695999999999E-2</v>
      </c>
      <c r="Q29" s="16">
        <f t="shared" si="39"/>
        <v>6.0466175999999991E-3</v>
      </c>
      <c r="R29" s="16">
        <f t="shared" si="39"/>
        <v>3.6279705599999994E-3</v>
      </c>
      <c r="S29" s="16">
        <f t="shared" si="39"/>
        <v>2.1767823359999995E-3</v>
      </c>
      <c r="T29" s="16">
        <f t="shared" si="39"/>
        <v>1.3060694015999998E-3</v>
      </c>
      <c r="U29" s="16">
        <f t="shared" si="39"/>
        <v>7.8364164095999977E-4</v>
      </c>
      <c r="V29" s="16">
        <f t="shared" si="39"/>
        <v>4.701849845759999E-4</v>
      </c>
      <c r="W29" s="16">
        <f t="shared" si="39"/>
        <v>2.8211099074559989E-4</v>
      </c>
      <c r="X29" s="16">
        <f t="shared" si="39"/>
        <v>1.6926659444735994E-4</v>
      </c>
      <c r="Y29" s="16">
        <f t="shared" si="39"/>
        <v>1.0155995666841596E-4</v>
      </c>
      <c r="Z29" s="16">
        <f t="shared" si="39"/>
        <v>6.0935974001049578E-5</v>
      </c>
      <c r="AA29" s="16">
        <f t="shared" si="39"/>
        <v>3.6561584400629747E-5</v>
      </c>
      <c r="AB29" s="16">
        <f t="shared" si="39"/>
        <v>2.1936950640377847E-5</v>
      </c>
      <c r="AC29" s="17">
        <f t="shared" si="39"/>
        <v>1.3162170384226707E-5</v>
      </c>
    </row>
    <row r="30" spans="2:29">
      <c r="B30" s="23" t="s">
        <v>7</v>
      </c>
      <c r="C30" s="7"/>
      <c r="D30" s="7"/>
      <c r="E30" s="8">
        <f>E26*(1+0.1)/(1+0.1-E27)-E25</f>
        <v>60499.999999999985</v>
      </c>
      <c r="F30" s="9" t="s">
        <v>8</v>
      </c>
      <c r="G30" s="10">
        <f>E25</f>
        <v>5500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2:29">
      <c r="B31" s="23" t="s">
        <v>9</v>
      </c>
      <c r="C31" s="7"/>
      <c r="D31" s="7"/>
      <c r="E31" s="8">
        <f>(E26*E27)/(1+0.1-E27)-E25</f>
        <v>30499.999999999993</v>
      </c>
      <c r="F31" s="9" t="s">
        <v>10</v>
      </c>
      <c r="G31" s="18">
        <f>(G28-G30)</f>
        <v>24500</v>
      </c>
      <c r="H31" s="18">
        <f>(H28-H30)*H29</f>
        <v>18000</v>
      </c>
      <c r="I31" s="18">
        <f>(I28-I30)*I29</f>
        <v>10800</v>
      </c>
      <c r="J31" s="18">
        <f>(J28-J30)*J29</f>
        <v>6480</v>
      </c>
      <c r="K31" s="18">
        <f>(K28-K30)*K29</f>
        <v>3888</v>
      </c>
      <c r="L31" s="18">
        <f>(L28-L30)*L29</f>
        <v>2332.7999999999997</v>
      </c>
      <c r="M31" s="18">
        <f>(M28-M30)*M29</f>
        <v>1399.6799999999998</v>
      </c>
      <c r="N31" s="18">
        <f>(N28-N30)*N29</f>
        <v>839.80799999999988</v>
      </c>
      <c r="O31" s="18">
        <f>(O28-O30)*O29</f>
        <v>503.88479999999993</v>
      </c>
      <c r="P31" s="18">
        <f>(P28-P30)*P29</f>
        <v>302.33087999999998</v>
      </c>
      <c r="Q31" s="18">
        <f>(Q28-Q30)*Q29</f>
        <v>181.39852799999997</v>
      </c>
      <c r="R31" s="18">
        <f>(R28-R30)*R29</f>
        <v>108.83911679999999</v>
      </c>
      <c r="S31" s="18">
        <f>(S28-S30)*S29</f>
        <v>65.303470079999983</v>
      </c>
      <c r="T31" s="18">
        <f>(T28-T30)*T29</f>
        <v>39.182082047999991</v>
      </c>
      <c r="U31" s="18">
        <f>(U28-U30)*U29</f>
        <v>23.509249228799995</v>
      </c>
      <c r="V31" s="18">
        <f>(V28-V30)*V29</f>
        <v>14.105549537279996</v>
      </c>
      <c r="W31" s="18">
        <f>(W28-W30)*W29</f>
        <v>8.4633297223679964</v>
      </c>
      <c r="X31" s="18">
        <f>(X28-X30)*X29</f>
        <v>5.077997833420798</v>
      </c>
      <c r="Y31" s="18">
        <f>(Y28-Y30)*Y29</f>
        <v>3.046798700052479</v>
      </c>
      <c r="Z31" s="18">
        <f>(Z28-Z30)*Z29</f>
        <v>1.8280792200314873</v>
      </c>
      <c r="AA31" s="18">
        <f>(AA28-AA30)*AA29</f>
        <v>1.0968475320188924</v>
      </c>
      <c r="AB31" s="18">
        <f>(AB28-AB30)*AB29</f>
        <v>0.6581085192113354</v>
      </c>
      <c r="AC31" s="19">
        <f>(AC28-AC30)*AC29</f>
        <v>0.3948651115268012</v>
      </c>
    </row>
    <row r="32" spans="2:29">
      <c r="B32" s="24" t="s">
        <v>11</v>
      </c>
      <c r="C32" s="34"/>
      <c r="D32" s="34"/>
      <c r="E32" s="35">
        <f>E26/(1+0.1-E27)-E25</f>
        <v>54499.999999999985</v>
      </c>
      <c r="F32" s="9" t="s">
        <v>12</v>
      </c>
      <c r="G32" s="18">
        <f>(G31)/(1+0.1)^G$1</f>
        <v>24500</v>
      </c>
      <c r="H32" s="18">
        <f t="shared" ref="H32" si="40">(H31)/(1+0.1)^H$1</f>
        <v>16363.636363636362</v>
      </c>
      <c r="I32" s="18">
        <f t="shared" ref="I32" si="41">(I31)/(1+0.1)^I$1</f>
        <v>8925.619834710742</v>
      </c>
      <c r="J32" s="18">
        <f t="shared" ref="J32" si="42">(J31)/(1+0.1)^J$1</f>
        <v>4868.5199098422227</v>
      </c>
      <c r="K32" s="18">
        <f t="shared" ref="K32" si="43">(K31)/(1+0.1)^K$1</f>
        <v>2655.5563144593943</v>
      </c>
      <c r="L32" s="18">
        <f t="shared" ref="L32" si="44">(L31)/(1+0.1)^L$1</f>
        <v>1448.4852624323964</v>
      </c>
      <c r="M32" s="18">
        <f t="shared" ref="M32" si="45">(M31)/(1+0.1)^M$1</f>
        <v>790.08287041767073</v>
      </c>
      <c r="N32" s="18">
        <f t="shared" ref="N32" si="46">(N31)/(1+0.1)^N$1</f>
        <v>430.95429295509302</v>
      </c>
      <c r="O32" s="18">
        <f t="shared" ref="O32" si="47">(O31)/(1+0.1)^O$1</f>
        <v>235.06597797550532</v>
      </c>
      <c r="P32" s="18">
        <f t="shared" ref="P32" si="48">(P31)/(1+0.1)^P$1</f>
        <v>128.21780616845746</v>
      </c>
      <c r="Q32" s="18">
        <f t="shared" ref="Q32" si="49">(Q31)/(1+0.1)^Q$1</f>
        <v>69.936985182794956</v>
      </c>
      <c r="R32" s="18">
        <f t="shared" ref="R32" si="50">(R31)/(1+0.1)^R$1</f>
        <v>38.147446463342696</v>
      </c>
      <c r="S32" s="18">
        <f t="shared" ref="S32" si="51">(S31)/(1+0.1)^S$1</f>
        <v>20.807698070914199</v>
      </c>
      <c r="T32" s="18">
        <f t="shared" ref="T32" si="52">(T31)/(1+0.1)^T$1</f>
        <v>11.349653493225926</v>
      </c>
      <c r="U32" s="18">
        <f t="shared" ref="U32" si="53">(U31)/(1+0.1)^U$1</f>
        <v>6.1907200872141406</v>
      </c>
      <c r="V32" s="18">
        <f t="shared" ref="V32" si="54">(V31)/(1+0.1)^V$1</f>
        <v>3.3767564112077126</v>
      </c>
      <c r="W32" s="18">
        <f t="shared" ref="W32" si="55">(W31)/(1+0.1)^W$1</f>
        <v>1.8418671333860248</v>
      </c>
      <c r="X32" s="18">
        <f t="shared" ref="X32" si="56">(X31)/(1+0.1)^X$1</f>
        <v>1.0046548000287407</v>
      </c>
      <c r="Y32" s="18">
        <f t="shared" ref="Y32" si="57">(Y31)/(1+0.1)^Y$1</f>
        <v>0.54799352728840411</v>
      </c>
      <c r="Z32" s="18">
        <f t="shared" ref="Z32" si="58">(Z31)/(1+0.1)^Z$1</f>
        <v>0.29890556033912941</v>
      </c>
      <c r="AA32" s="18">
        <f t="shared" ref="AA32" si="59">(AA31)/(1+0.1)^AA$1</f>
        <v>0.16303939654861604</v>
      </c>
      <c r="AB32" s="18">
        <f t="shared" ref="AB32" si="60">(AB31)/(1+0.1)^AB$1</f>
        <v>8.8930579935608739E-2</v>
      </c>
      <c r="AC32" s="18">
        <f t="shared" ref="AC32" si="61">(AC31)/(1+0.1)^AC$1</f>
        <v>4.8507589055786574E-2</v>
      </c>
    </row>
    <row r="33" spans="2:29">
      <c r="F33" s="9" t="s">
        <v>13</v>
      </c>
      <c r="G33" s="18">
        <f>G31</f>
        <v>24500</v>
      </c>
      <c r="H33" s="18">
        <f>G33+H32</f>
        <v>40863.63636363636</v>
      </c>
      <c r="I33" s="18">
        <f t="shared" ref="I33:U33" si="62">H33+I32</f>
        <v>49789.256198347102</v>
      </c>
      <c r="J33" s="18">
        <f t="shared" si="62"/>
        <v>54657.776108189326</v>
      </c>
      <c r="K33" s="18">
        <f t="shared" si="62"/>
        <v>57313.332422648717</v>
      </c>
      <c r="L33" s="18">
        <f t="shared" si="62"/>
        <v>58761.817685081114</v>
      </c>
      <c r="M33" s="18">
        <f t="shared" si="62"/>
        <v>59551.900555498782</v>
      </c>
      <c r="N33" s="18">
        <f t="shared" si="62"/>
        <v>59982.854848453877</v>
      </c>
      <c r="O33" s="18">
        <f t="shared" si="62"/>
        <v>60217.920826429385</v>
      </c>
      <c r="P33" s="18">
        <f t="shared" si="62"/>
        <v>60346.138632597846</v>
      </c>
      <c r="Q33" s="18">
        <f t="shared" si="62"/>
        <v>60416.07561778064</v>
      </c>
      <c r="R33" s="18">
        <f t="shared" si="62"/>
        <v>60454.223064243983</v>
      </c>
      <c r="S33" s="18">
        <f t="shared" si="62"/>
        <v>60475.030762314898</v>
      </c>
      <c r="T33" s="18">
        <f t="shared" si="62"/>
        <v>60486.380415808126</v>
      </c>
      <c r="U33" s="18">
        <f t="shared" si="62"/>
        <v>60492.571135895341</v>
      </c>
      <c r="V33" s="18">
        <f>U33+V32</f>
        <v>60495.947892306547</v>
      </c>
      <c r="W33" s="18">
        <f t="shared" ref="W33:AC33" si="63">V33+W32</f>
        <v>60497.789759439933</v>
      </c>
      <c r="X33" s="18">
        <f t="shared" si="63"/>
        <v>60498.794414239965</v>
      </c>
      <c r="Y33" s="18">
        <f t="shared" si="63"/>
        <v>60499.342407767253</v>
      </c>
      <c r="Z33" s="18">
        <f t="shared" si="63"/>
        <v>60499.641313327593</v>
      </c>
      <c r="AA33" s="18">
        <f t="shared" si="63"/>
        <v>60499.804352724139</v>
      </c>
      <c r="AB33" s="18">
        <f t="shared" si="63"/>
        <v>60499.893283304074</v>
      </c>
      <c r="AC33" s="19">
        <f t="shared" si="63"/>
        <v>60499.941790893128</v>
      </c>
    </row>
    <row r="34" spans="2:29">
      <c r="F34" s="20" t="s">
        <v>14</v>
      </c>
      <c r="G34" s="21">
        <f>G32</f>
        <v>24500</v>
      </c>
      <c r="H34" s="21">
        <f>G34+H32</f>
        <v>40863.63636363636</v>
      </c>
      <c r="I34" s="21">
        <f t="shared" ref="I34:AC34" si="64">H34+I32</f>
        <v>49789.256198347102</v>
      </c>
      <c r="J34" s="21">
        <f t="shared" si="64"/>
        <v>54657.776108189326</v>
      </c>
      <c r="K34" s="21">
        <f t="shared" si="64"/>
        <v>57313.332422648717</v>
      </c>
      <c r="L34" s="21">
        <f t="shared" si="64"/>
        <v>58761.817685081114</v>
      </c>
      <c r="M34" s="21">
        <f t="shared" si="64"/>
        <v>59551.900555498782</v>
      </c>
      <c r="N34" s="21">
        <f t="shared" si="64"/>
        <v>59982.854848453877</v>
      </c>
      <c r="O34" s="21">
        <f t="shared" si="64"/>
        <v>60217.920826429385</v>
      </c>
      <c r="P34" s="21">
        <f t="shared" si="64"/>
        <v>60346.138632597846</v>
      </c>
      <c r="Q34" s="21">
        <f t="shared" si="64"/>
        <v>60416.07561778064</v>
      </c>
      <c r="R34" s="21">
        <f t="shared" si="64"/>
        <v>60454.223064243983</v>
      </c>
      <c r="S34" s="21">
        <f t="shared" si="64"/>
        <v>60475.030762314898</v>
      </c>
      <c r="T34" s="21">
        <f t="shared" si="64"/>
        <v>60486.380415808126</v>
      </c>
      <c r="U34" s="21">
        <f t="shared" si="64"/>
        <v>60492.571135895341</v>
      </c>
      <c r="V34" s="21">
        <f t="shared" si="64"/>
        <v>60495.947892306547</v>
      </c>
      <c r="W34" s="21">
        <f t="shared" si="64"/>
        <v>60497.789759439933</v>
      </c>
      <c r="X34" s="21">
        <f t="shared" si="64"/>
        <v>60498.794414239965</v>
      </c>
      <c r="Y34" s="21">
        <f t="shared" si="64"/>
        <v>60499.342407767253</v>
      </c>
      <c r="Z34" s="21">
        <f t="shared" si="64"/>
        <v>60499.641313327593</v>
      </c>
      <c r="AA34" s="21">
        <f t="shared" si="64"/>
        <v>60499.804352724139</v>
      </c>
      <c r="AB34" s="21">
        <f t="shared" si="64"/>
        <v>60499.893283304074</v>
      </c>
      <c r="AC34" s="22">
        <f t="shared" si="64"/>
        <v>60499.941790893128</v>
      </c>
    </row>
    <row r="36" spans="2:29">
      <c r="B36" s="3" t="s">
        <v>15</v>
      </c>
      <c r="C36" s="28">
        <v>4</v>
      </c>
      <c r="D36" s="28" t="s">
        <v>1</v>
      </c>
      <c r="E36" s="29">
        <f>E3*0.9</f>
        <v>45000</v>
      </c>
      <c r="F36" s="3"/>
      <c r="G36" s="4" t="str">
        <f>"Year "&amp;H$1</f>
        <v>Year 1</v>
      </c>
      <c r="H36" s="4" t="str">
        <f t="shared" ref="H36:AC36" si="65">"Year "&amp;I$1</f>
        <v>Year 2</v>
      </c>
      <c r="I36" s="4" t="str">
        <f t="shared" si="65"/>
        <v>Year 3</v>
      </c>
      <c r="J36" s="4" t="str">
        <f t="shared" si="65"/>
        <v>Year 4</v>
      </c>
      <c r="K36" s="4" t="str">
        <f t="shared" si="65"/>
        <v>Year 5</v>
      </c>
      <c r="L36" s="4" t="str">
        <f t="shared" si="65"/>
        <v>Year 6</v>
      </c>
      <c r="M36" s="4" t="str">
        <f t="shared" si="65"/>
        <v>Year 7</v>
      </c>
      <c r="N36" s="4" t="str">
        <f t="shared" si="65"/>
        <v>Year 8</v>
      </c>
      <c r="O36" s="4" t="str">
        <f t="shared" si="65"/>
        <v>Year 9</v>
      </c>
      <c r="P36" s="4" t="str">
        <f t="shared" si="65"/>
        <v>Year 10</v>
      </c>
      <c r="Q36" s="4" t="str">
        <f t="shared" si="65"/>
        <v>Year 11</v>
      </c>
      <c r="R36" s="4" t="str">
        <f t="shared" si="65"/>
        <v>Year 12</v>
      </c>
      <c r="S36" s="4" t="str">
        <f t="shared" si="65"/>
        <v>Year 13</v>
      </c>
      <c r="T36" s="4" t="str">
        <f t="shared" si="65"/>
        <v>Year 14</v>
      </c>
      <c r="U36" s="4" t="str">
        <f t="shared" si="65"/>
        <v>Year 15</v>
      </c>
      <c r="V36" s="4" t="str">
        <f t="shared" si="65"/>
        <v>Year 16</v>
      </c>
      <c r="W36" s="4" t="str">
        <f t="shared" si="65"/>
        <v>Year 17</v>
      </c>
      <c r="X36" s="4" t="str">
        <f t="shared" si="65"/>
        <v>Year 18</v>
      </c>
      <c r="Y36" s="4" t="str">
        <f t="shared" si="65"/>
        <v>Year 19</v>
      </c>
      <c r="Z36" s="4" t="str">
        <f t="shared" si="65"/>
        <v>Year 20</v>
      </c>
      <c r="AA36" s="4" t="str">
        <f t="shared" si="65"/>
        <v>Year 21</v>
      </c>
      <c r="AB36" s="4" t="str">
        <f t="shared" si="65"/>
        <v>Year 22</v>
      </c>
      <c r="AC36" s="5" t="str">
        <f t="shared" si="65"/>
        <v>Year 23</v>
      </c>
    </row>
    <row r="37" spans="2:29">
      <c r="B37" s="9"/>
      <c r="C37" s="7"/>
      <c r="D37" s="7" t="s">
        <v>2</v>
      </c>
      <c r="E37" s="8">
        <v>30000</v>
      </c>
      <c r="F37" s="33" t="s">
        <v>3</v>
      </c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</row>
    <row r="38" spans="2:29">
      <c r="B38" s="9"/>
      <c r="C38" s="7"/>
      <c r="D38" s="7" t="s">
        <v>4</v>
      </c>
      <c r="E38" s="8">
        <v>0.6</v>
      </c>
      <c r="F38" s="33">
        <f>C36</f>
        <v>4</v>
      </c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</row>
    <row r="39" spans="2:29" ht="16">
      <c r="B39" s="9"/>
      <c r="C39" s="7"/>
      <c r="D39" s="7"/>
      <c r="E39" s="8"/>
      <c r="F39" s="9" t="s">
        <v>5</v>
      </c>
      <c r="G39" s="13">
        <f>$E37</f>
        <v>30000</v>
      </c>
      <c r="H39" s="13">
        <f t="shared" ref="H39:AC39" si="66">$E37</f>
        <v>30000</v>
      </c>
      <c r="I39" s="13">
        <f t="shared" si="66"/>
        <v>30000</v>
      </c>
      <c r="J39" s="13">
        <f t="shared" si="66"/>
        <v>30000</v>
      </c>
      <c r="K39" s="13">
        <f t="shared" si="66"/>
        <v>30000</v>
      </c>
      <c r="L39" s="13">
        <f t="shared" si="66"/>
        <v>30000</v>
      </c>
      <c r="M39" s="13">
        <f t="shared" si="66"/>
        <v>30000</v>
      </c>
      <c r="N39" s="13">
        <f t="shared" si="66"/>
        <v>30000</v>
      </c>
      <c r="O39" s="13">
        <f t="shared" si="66"/>
        <v>30000</v>
      </c>
      <c r="P39" s="13">
        <f t="shared" si="66"/>
        <v>30000</v>
      </c>
      <c r="Q39" s="13">
        <f t="shared" si="66"/>
        <v>30000</v>
      </c>
      <c r="R39" s="13">
        <f t="shared" si="66"/>
        <v>30000</v>
      </c>
      <c r="S39" s="13">
        <f t="shared" si="66"/>
        <v>30000</v>
      </c>
      <c r="T39" s="13">
        <f t="shared" si="66"/>
        <v>30000</v>
      </c>
      <c r="U39" s="13">
        <f t="shared" si="66"/>
        <v>30000</v>
      </c>
      <c r="V39" s="13">
        <f t="shared" si="66"/>
        <v>30000</v>
      </c>
      <c r="W39" s="13">
        <f t="shared" si="66"/>
        <v>30000</v>
      </c>
      <c r="X39" s="13">
        <f t="shared" si="66"/>
        <v>30000</v>
      </c>
      <c r="Y39" s="13">
        <f t="shared" si="66"/>
        <v>30000</v>
      </c>
      <c r="Z39" s="13">
        <f t="shared" si="66"/>
        <v>30000</v>
      </c>
      <c r="AA39" s="13">
        <f t="shared" si="66"/>
        <v>30000</v>
      </c>
      <c r="AB39" s="13">
        <f t="shared" si="66"/>
        <v>30000</v>
      </c>
      <c r="AC39" s="14">
        <f t="shared" si="66"/>
        <v>30000</v>
      </c>
    </row>
    <row r="40" spans="2:29">
      <c r="B40" s="9"/>
      <c r="C40" s="7"/>
      <c r="D40" s="7"/>
      <c r="E40" s="8"/>
      <c r="F40" s="9" t="s">
        <v>6</v>
      </c>
      <c r="G40" s="15">
        <v>1</v>
      </c>
      <c r="H40" s="16">
        <f>E38^(I$1-1)</f>
        <v>0.6</v>
      </c>
      <c r="I40" s="16">
        <f>$E38^(J$1-1)</f>
        <v>0.36</v>
      </c>
      <c r="J40" s="16">
        <f t="shared" ref="J40:AC40" si="67">$E38^(K$1-1)</f>
        <v>0.216</v>
      </c>
      <c r="K40" s="16">
        <f t="shared" si="67"/>
        <v>0.12959999999999999</v>
      </c>
      <c r="L40" s="16">
        <f t="shared" si="67"/>
        <v>7.7759999999999996E-2</v>
      </c>
      <c r="M40" s="16">
        <f t="shared" si="67"/>
        <v>4.6655999999999996E-2</v>
      </c>
      <c r="N40" s="16">
        <f t="shared" si="67"/>
        <v>2.7993599999999997E-2</v>
      </c>
      <c r="O40" s="16">
        <f t="shared" si="67"/>
        <v>1.6796159999999997E-2</v>
      </c>
      <c r="P40" s="16">
        <f t="shared" si="67"/>
        <v>1.0077695999999999E-2</v>
      </c>
      <c r="Q40" s="16">
        <f t="shared" si="67"/>
        <v>6.0466175999999991E-3</v>
      </c>
      <c r="R40" s="16">
        <f t="shared" si="67"/>
        <v>3.6279705599999994E-3</v>
      </c>
      <c r="S40" s="16">
        <f t="shared" si="67"/>
        <v>2.1767823359999995E-3</v>
      </c>
      <c r="T40" s="16">
        <f t="shared" si="67"/>
        <v>1.3060694015999998E-3</v>
      </c>
      <c r="U40" s="16">
        <f t="shared" si="67"/>
        <v>7.8364164095999977E-4</v>
      </c>
      <c r="V40" s="16">
        <f t="shared" si="67"/>
        <v>4.701849845759999E-4</v>
      </c>
      <c r="W40" s="16">
        <f t="shared" si="67"/>
        <v>2.8211099074559989E-4</v>
      </c>
      <c r="X40" s="16">
        <f t="shared" si="67"/>
        <v>1.6926659444735994E-4</v>
      </c>
      <c r="Y40" s="16">
        <f t="shared" si="67"/>
        <v>1.0155995666841596E-4</v>
      </c>
      <c r="Z40" s="16">
        <f t="shared" si="67"/>
        <v>6.0935974001049578E-5</v>
      </c>
      <c r="AA40" s="16">
        <f t="shared" si="67"/>
        <v>3.6561584400629747E-5</v>
      </c>
      <c r="AB40" s="16">
        <f t="shared" si="67"/>
        <v>2.1936950640377847E-5</v>
      </c>
      <c r="AC40" s="17">
        <f t="shared" si="67"/>
        <v>1.3162170384226707E-5</v>
      </c>
    </row>
    <row r="41" spans="2:29">
      <c r="B41" s="23" t="s">
        <v>7</v>
      </c>
      <c r="C41" s="7"/>
      <c r="D41" s="7"/>
      <c r="E41" s="8">
        <f>E37*(1+0.1)/(1+0.1-E38)-E36</f>
        <v>20999.999999999985</v>
      </c>
      <c r="F41" s="9" t="s">
        <v>8</v>
      </c>
      <c r="G41" s="10">
        <f>E36</f>
        <v>45000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2:29">
      <c r="B42" s="23" t="s">
        <v>9</v>
      </c>
      <c r="C42" s="7"/>
      <c r="D42" s="7"/>
      <c r="E42" s="8">
        <f>(E37*E38)/(1+0.1-E38)-E36</f>
        <v>-9000.0000000000073</v>
      </c>
      <c r="F42" s="9" t="s">
        <v>10</v>
      </c>
      <c r="G42" s="18">
        <f>(G39-G41)</f>
        <v>-15000</v>
      </c>
      <c r="H42" s="18">
        <f>(H39-H41)*H40</f>
        <v>18000</v>
      </c>
      <c r="I42" s="18">
        <f>(I39-I41)*I40</f>
        <v>10800</v>
      </c>
      <c r="J42" s="18">
        <f>(J39-J41)*J40</f>
        <v>6480</v>
      </c>
      <c r="K42" s="18">
        <f>(K39-K41)*K40</f>
        <v>3888</v>
      </c>
      <c r="L42" s="18">
        <f>(L39-L41)*L40</f>
        <v>2332.7999999999997</v>
      </c>
      <c r="M42" s="18">
        <f>(M39-M41)*M40</f>
        <v>1399.6799999999998</v>
      </c>
      <c r="N42" s="18">
        <f>(N39-N41)*N40</f>
        <v>839.80799999999988</v>
      </c>
      <c r="O42" s="18">
        <f>(O39-O41)*O40</f>
        <v>503.88479999999993</v>
      </c>
      <c r="P42" s="18">
        <f>(P39-P41)*P40</f>
        <v>302.33087999999998</v>
      </c>
      <c r="Q42" s="18">
        <f>(Q39-Q41)*Q40</f>
        <v>181.39852799999997</v>
      </c>
      <c r="R42" s="18">
        <f>(R39-R41)*R40</f>
        <v>108.83911679999999</v>
      </c>
      <c r="S42" s="18">
        <f>(S39-S41)*S40</f>
        <v>65.303470079999983</v>
      </c>
      <c r="T42" s="18">
        <f>(T39-T41)*T40</f>
        <v>39.182082047999991</v>
      </c>
      <c r="U42" s="18">
        <f>(U39-U41)*U40</f>
        <v>23.509249228799995</v>
      </c>
      <c r="V42" s="18">
        <f>(V39-V41)*V40</f>
        <v>14.105549537279996</v>
      </c>
      <c r="W42" s="18">
        <f>(W39-W41)*W40</f>
        <v>8.4633297223679964</v>
      </c>
      <c r="X42" s="18">
        <f>(X39-X41)*X40</f>
        <v>5.077997833420798</v>
      </c>
      <c r="Y42" s="18">
        <f>(Y39-Y41)*Y40</f>
        <v>3.046798700052479</v>
      </c>
      <c r="Z42" s="18">
        <f>(Z39-Z41)*Z40</f>
        <v>1.8280792200314873</v>
      </c>
      <c r="AA42" s="18">
        <f>(AA39-AA41)*AA40</f>
        <v>1.0968475320188924</v>
      </c>
      <c r="AB42" s="18">
        <f>(AB39-AB41)*AB40</f>
        <v>0.6581085192113354</v>
      </c>
      <c r="AC42" s="19">
        <f>(AC39-AC41)*AC40</f>
        <v>0.3948651115268012</v>
      </c>
    </row>
    <row r="43" spans="2:29">
      <c r="B43" s="24" t="s">
        <v>11</v>
      </c>
      <c r="C43" s="34"/>
      <c r="D43" s="34"/>
      <c r="E43" s="35">
        <f>E37/(1+0.1-E38)-E36</f>
        <v>14999.999999999985</v>
      </c>
      <c r="F43" s="9" t="s">
        <v>12</v>
      </c>
      <c r="G43" s="18">
        <f>(G42)/(1+0.1)^G$1</f>
        <v>-15000</v>
      </c>
      <c r="H43" s="18">
        <f t="shared" ref="H43" si="68">(H42)/(1+0.1)^H$1</f>
        <v>16363.636363636362</v>
      </c>
      <c r="I43" s="18">
        <f t="shared" ref="I43" si="69">(I42)/(1+0.1)^I$1</f>
        <v>8925.619834710742</v>
      </c>
      <c r="J43" s="18">
        <f t="shared" ref="J43" si="70">(J42)/(1+0.1)^J$1</f>
        <v>4868.5199098422227</v>
      </c>
      <c r="K43" s="18">
        <f t="shared" ref="K43" si="71">(K42)/(1+0.1)^K$1</f>
        <v>2655.5563144593943</v>
      </c>
      <c r="L43" s="18">
        <f t="shared" ref="L43" si="72">(L42)/(1+0.1)^L$1</f>
        <v>1448.4852624323964</v>
      </c>
      <c r="M43" s="18">
        <f t="shared" ref="M43" si="73">(M42)/(1+0.1)^M$1</f>
        <v>790.08287041767073</v>
      </c>
      <c r="N43" s="18">
        <f t="shared" ref="N43" si="74">(N42)/(1+0.1)^N$1</f>
        <v>430.95429295509302</v>
      </c>
      <c r="O43" s="18">
        <f t="shared" ref="O43" si="75">(O42)/(1+0.1)^O$1</f>
        <v>235.06597797550532</v>
      </c>
      <c r="P43" s="18">
        <f t="shared" ref="P43" si="76">(P42)/(1+0.1)^P$1</f>
        <v>128.21780616845746</v>
      </c>
      <c r="Q43" s="18">
        <f t="shared" ref="Q43" si="77">(Q42)/(1+0.1)^Q$1</f>
        <v>69.936985182794956</v>
      </c>
      <c r="R43" s="18">
        <f t="shared" ref="R43" si="78">(R42)/(1+0.1)^R$1</f>
        <v>38.147446463342696</v>
      </c>
      <c r="S43" s="18">
        <f t="shared" ref="S43" si="79">(S42)/(1+0.1)^S$1</f>
        <v>20.807698070914199</v>
      </c>
      <c r="T43" s="18">
        <f t="shared" ref="T43" si="80">(T42)/(1+0.1)^T$1</f>
        <v>11.349653493225926</v>
      </c>
      <c r="U43" s="18">
        <f t="shared" ref="U43" si="81">(U42)/(1+0.1)^U$1</f>
        <v>6.1907200872141406</v>
      </c>
      <c r="V43" s="18">
        <f t="shared" ref="V43" si="82">(V42)/(1+0.1)^V$1</f>
        <v>3.3767564112077126</v>
      </c>
      <c r="W43" s="18">
        <f t="shared" ref="W43" si="83">(W42)/(1+0.1)^W$1</f>
        <v>1.8418671333860248</v>
      </c>
      <c r="X43" s="18">
        <f t="shared" ref="X43" si="84">(X42)/(1+0.1)^X$1</f>
        <v>1.0046548000287407</v>
      </c>
      <c r="Y43" s="18">
        <f t="shared" ref="Y43" si="85">(Y42)/(1+0.1)^Y$1</f>
        <v>0.54799352728840411</v>
      </c>
      <c r="Z43" s="18">
        <f t="shared" ref="Z43" si="86">(Z42)/(1+0.1)^Z$1</f>
        <v>0.29890556033912941</v>
      </c>
      <c r="AA43" s="18">
        <f t="shared" ref="AA43" si="87">(AA42)/(1+0.1)^AA$1</f>
        <v>0.16303939654861604</v>
      </c>
      <c r="AB43" s="18">
        <f t="shared" ref="AB43" si="88">(AB42)/(1+0.1)^AB$1</f>
        <v>8.8930579935608739E-2</v>
      </c>
      <c r="AC43" s="18">
        <f t="shared" ref="AC43" si="89">(AC42)/(1+0.1)^AC$1</f>
        <v>4.8507589055786574E-2</v>
      </c>
    </row>
    <row r="44" spans="2:29">
      <c r="F44" s="9" t="s">
        <v>13</v>
      </c>
      <c r="G44" s="18">
        <f>G42</f>
        <v>-15000</v>
      </c>
      <c r="H44" s="18">
        <f>G44+H43</f>
        <v>1363.6363636363621</v>
      </c>
      <c r="I44" s="18">
        <f t="shared" ref="I44:U44" si="90">H44+I43</f>
        <v>10289.256198347104</v>
      </c>
      <c r="J44" s="18">
        <f t="shared" si="90"/>
        <v>15157.776108189326</v>
      </c>
      <c r="K44" s="18">
        <f t="shared" si="90"/>
        <v>17813.33242264872</v>
      </c>
      <c r="L44" s="18">
        <f t="shared" si="90"/>
        <v>19261.817685081118</v>
      </c>
      <c r="M44" s="18">
        <f t="shared" si="90"/>
        <v>20051.900555498789</v>
      </c>
      <c r="N44" s="18">
        <f t="shared" si="90"/>
        <v>20482.854848453881</v>
      </c>
      <c r="O44" s="18">
        <f t="shared" si="90"/>
        <v>20717.920826429385</v>
      </c>
      <c r="P44" s="18">
        <f t="shared" si="90"/>
        <v>20846.138632597842</v>
      </c>
      <c r="Q44" s="18">
        <f t="shared" si="90"/>
        <v>20916.075617780636</v>
      </c>
      <c r="R44" s="18">
        <f t="shared" si="90"/>
        <v>20954.223064243979</v>
      </c>
      <c r="S44" s="18">
        <f t="shared" si="90"/>
        <v>20975.030762314895</v>
      </c>
      <c r="T44" s="18">
        <f t="shared" si="90"/>
        <v>20986.380415808122</v>
      </c>
      <c r="U44" s="18">
        <f t="shared" si="90"/>
        <v>20992.571135895338</v>
      </c>
      <c r="V44" s="18">
        <f>U44+V43</f>
        <v>20995.947892306547</v>
      </c>
      <c r="W44" s="18">
        <f t="shared" ref="W44:AC44" si="91">V44+W43</f>
        <v>20997.789759439933</v>
      </c>
      <c r="X44" s="18">
        <f t="shared" si="91"/>
        <v>20998.794414239961</v>
      </c>
      <c r="Y44" s="18">
        <f t="shared" si="91"/>
        <v>20999.34240776725</v>
      </c>
      <c r="Z44" s="18">
        <f t="shared" si="91"/>
        <v>20999.641313327589</v>
      </c>
      <c r="AA44" s="18">
        <f t="shared" si="91"/>
        <v>20999.804352724139</v>
      </c>
      <c r="AB44" s="18">
        <f t="shared" si="91"/>
        <v>20999.893283304074</v>
      </c>
      <c r="AC44" s="19">
        <f t="shared" si="91"/>
        <v>20999.941790893132</v>
      </c>
    </row>
    <row r="45" spans="2:29">
      <c r="F45" s="20" t="s">
        <v>14</v>
      </c>
      <c r="G45" s="21">
        <f>G43</f>
        <v>-15000</v>
      </c>
      <c r="H45" s="21">
        <f>G45+H43</f>
        <v>1363.6363636363621</v>
      </c>
      <c r="I45" s="21">
        <f t="shared" ref="I45:AC45" si="92">H45+I43</f>
        <v>10289.256198347104</v>
      </c>
      <c r="J45" s="21">
        <f t="shared" si="92"/>
        <v>15157.776108189326</v>
      </c>
      <c r="K45" s="21">
        <f t="shared" si="92"/>
        <v>17813.33242264872</v>
      </c>
      <c r="L45" s="21">
        <f t="shared" si="92"/>
        <v>19261.817685081118</v>
      </c>
      <c r="M45" s="21">
        <f t="shared" si="92"/>
        <v>20051.900555498789</v>
      </c>
      <c r="N45" s="21">
        <f t="shared" si="92"/>
        <v>20482.854848453881</v>
      </c>
      <c r="O45" s="21">
        <f t="shared" si="92"/>
        <v>20717.920826429385</v>
      </c>
      <c r="P45" s="21">
        <f t="shared" si="92"/>
        <v>20846.138632597842</v>
      </c>
      <c r="Q45" s="21">
        <f t="shared" si="92"/>
        <v>20916.075617780636</v>
      </c>
      <c r="R45" s="21">
        <f t="shared" si="92"/>
        <v>20954.223064243979</v>
      </c>
      <c r="S45" s="21">
        <f t="shared" si="92"/>
        <v>20975.030762314895</v>
      </c>
      <c r="T45" s="21">
        <f t="shared" si="92"/>
        <v>20986.380415808122</v>
      </c>
      <c r="U45" s="21">
        <f t="shared" si="92"/>
        <v>20992.571135895338</v>
      </c>
      <c r="V45" s="21">
        <f t="shared" si="92"/>
        <v>20995.947892306547</v>
      </c>
      <c r="W45" s="21">
        <f t="shared" si="92"/>
        <v>20997.789759439933</v>
      </c>
      <c r="X45" s="21">
        <f t="shared" si="92"/>
        <v>20998.794414239961</v>
      </c>
      <c r="Y45" s="21">
        <f t="shared" si="92"/>
        <v>20999.34240776725</v>
      </c>
      <c r="Z45" s="21">
        <f t="shared" si="92"/>
        <v>20999.641313327589</v>
      </c>
      <c r="AA45" s="21">
        <f t="shared" si="92"/>
        <v>20999.804352724139</v>
      </c>
      <c r="AB45" s="21">
        <f t="shared" si="92"/>
        <v>20999.893283304074</v>
      </c>
      <c r="AC45" s="22">
        <f t="shared" si="92"/>
        <v>20999.941790893132</v>
      </c>
    </row>
    <row r="47" spans="2:29">
      <c r="B47" s="3" t="s">
        <v>15</v>
      </c>
      <c r="C47" s="28">
        <v>5</v>
      </c>
      <c r="D47" s="28" t="s">
        <v>1</v>
      </c>
      <c r="E47" s="29">
        <f>E3*0.8</f>
        <v>40000</v>
      </c>
      <c r="F47" s="3"/>
      <c r="G47" s="4" t="str">
        <f>"Year "&amp;H$1</f>
        <v>Year 1</v>
      </c>
      <c r="H47" s="4" t="str">
        <f t="shared" ref="H47:AC47" si="93">"Year "&amp;I$1</f>
        <v>Year 2</v>
      </c>
      <c r="I47" s="4" t="str">
        <f t="shared" si="93"/>
        <v>Year 3</v>
      </c>
      <c r="J47" s="4" t="str">
        <f t="shared" si="93"/>
        <v>Year 4</v>
      </c>
      <c r="K47" s="4" t="str">
        <f t="shared" si="93"/>
        <v>Year 5</v>
      </c>
      <c r="L47" s="4" t="str">
        <f t="shared" si="93"/>
        <v>Year 6</v>
      </c>
      <c r="M47" s="4" t="str">
        <f t="shared" si="93"/>
        <v>Year 7</v>
      </c>
      <c r="N47" s="4" t="str">
        <f t="shared" si="93"/>
        <v>Year 8</v>
      </c>
      <c r="O47" s="4" t="str">
        <f t="shared" si="93"/>
        <v>Year 9</v>
      </c>
      <c r="P47" s="4" t="str">
        <f t="shared" si="93"/>
        <v>Year 10</v>
      </c>
      <c r="Q47" s="4" t="str">
        <f t="shared" si="93"/>
        <v>Year 11</v>
      </c>
      <c r="R47" s="4" t="str">
        <f t="shared" si="93"/>
        <v>Year 12</v>
      </c>
      <c r="S47" s="4" t="str">
        <f t="shared" si="93"/>
        <v>Year 13</v>
      </c>
      <c r="T47" s="4" t="str">
        <f t="shared" si="93"/>
        <v>Year 14</v>
      </c>
      <c r="U47" s="4" t="str">
        <f t="shared" si="93"/>
        <v>Year 15</v>
      </c>
      <c r="V47" s="4" t="str">
        <f t="shared" si="93"/>
        <v>Year 16</v>
      </c>
      <c r="W47" s="4" t="str">
        <f t="shared" si="93"/>
        <v>Year 17</v>
      </c>
      <c r="X47" s="4" t="str">
        <f t="shared" si="93"/>
        <v>Year 18</v>
      </c>
      <c r="Y47" s="4" t="str">
        <f t="shared" si="93"/>
        <v>Year 19</v>
      </c>
      <c r="Z47" s="4" t="str">
        <f t="shared" si="93"/>
        <v>Year 20</v>
      </c>
      <c r="AA47" s="4" t="str">
        <f t="shared" si="93"/>
        <v>Year 21</v>
      </c>
      <c r="AB47" s="4" t="str">
        <f t="shared" si="93"/>
        <v>Year 22</v>
      </c>
      <c r="AC47" s="5" t="str">
        <f t="shared" si="93"/>
        <v>Year 23</v>
      </c>
    </row>
    <row r="48" spans="2:29">
      <c r="B48" s="9"/>
      <c r="C48" s="7"/>
      <c r="D48" s="7" t="s">
        <v>2</v>
      </c>
      <c r="E48" s="8">
        <v>30000</v>
      </c>
      <c r="F48" s="33" t="s">
        <v>3</v>
      </c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</row>
    <row r="49" spans="2:29">
      <c r="B49" s="9"/>
      <c r="C49" s="7"/>
      <c r="D49" s="7" t="s">
        <v>4</v>
      </c>
      <c r="E49" s="8">
        <v>0.6</v>
      </c>
      <c r="F49" s="33">
        <f>C47</f>
        <v>5</v>
      </c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</row>
    <row r="50" spans="2:29" ht="16">
      <c r="B50" s="9"/>
      <c r="C50" s="7"/>
      <c r="D50" s="7"/>
      <c r="E50" s="8"/>
      <c r="F50" s="9" t="s">
        <v>5</v>
      </c>
      <c r="G50" s="13">
        <f>$E48</f>
        <v>30000</v>
      </c>
      <c r="H50" s="13">
        <f t="shared" ref="H50:AC50" si="94">$E48</f>
        <v>30000</v>
      </c>
      <c r="I50" s="13">
        <f t="shared" si="94"/>
        <v>30000</v>
      </c>
      <c r="J50" s="13">
        <f t="shared" si="94"/>
        <v>30000</v>
      </c>
      <c r="K50" s="13">
        <f t="shared" si="94"/>
        <v>30000</v>
      </c>
      <c r="L50" s="13">
        <f t="shared" si="94"/>
        <v>30000</v>
      </c>
      <c r="M50" s="13">
        <f t="shared" si="94"/>
        <v>30000</v>
      </c>
      <c r="N50" s="13">
        <f t="shared" si="94"/>
        <v>30000</v>
      </c>
      <c r="O50" s="13">
        <f t="shared" si="94"/>
        <v>30000</v>
      </c>
      <c r="P50" s="13">
        <f t="shared" si="94"/>
        <v>30000</v>
      </c>
      <c r="Q50" s="13">
        <f t="shared" si="94"/>
        <v>30000</v>
      </c>
      <c r="R50" s="13">
        <f t="shared" si="94"/>
        <v>30000</v>
      </c>
      <c r="S50" s="13">
        <f t="shared" si="94"/>
        <v>30000</v>
      </c>
      <c r="T50" s="13">
        <f t="shared" si="94"/>
        <v>30000</v>
      </c>
      <c r="U50" s="13">
        <f t="shared" si="94"/>
        <v>30000</v>
      </c>
      <c r="V50" s="13">
        <f t="shared" si="94"/>
        <v>30000</v>
      </c>
      <c r="W50" s="13">
        <f t="shared" si="94"/>
        <v>30000</v>
      </c>
      <c r="X50" s="13">
        <f t="shared" si="94"/>
        <v>30000</v>
      </c>
      <c r="Y50" s="13">
        <f t="shared" si="94"/>
        <v>30000</v>
      </c>
      <c r="Z50" s="13">
        <f t="shared" si="94"/>
        <v>30000</v>
      </c>
      <c r="AA50" s="13">
        <f t="shared" si="94"/>
        <v>30000</v>
      </c>
      <c r="AB50" s="13">
        <f t="shared" si="94"/>
        <v>30000</v>
      </c>
      <c r="AC50" s="14">
        <f t="shared" si="94"/>
        <v>30000</v>
      </c>
    </row>
    <row r="51" spans="2:29">
      <c r="B51" s="9"/>
      <c r="C51" s="7"/>
      <c r="D51" s="7"/>
      <c r="E51" s="8"/>
      <c r="F51" s="9" t="s">
        <v>6</v>
      </c>
      <c r="G51" s="15">
        <v>1</v>
      </c>
      <c r="H51" s="16">
        <f>E49^(I$1-1)</f>
        <v>0.6</v>
      </c>
      <c r="I51" s="16">
        <f>$E49^(J$1-1)</f>
        <v>0.36</v>
      </c>
      <c r="J51" s="16">
        <f t="shared" ref="J51:AC51" si="95">$E49^(K$1-1)</f>
        <v>0.216</v>
      </c>
      <c r="K51" s="16">
        <f t="shared" si="95"/>
        <v>0.12959999999999999</v>
      </c>
      <c r="L51" s="16">
        <f t="shared" si="95"/>
        <v>7.7759999999999996E-2</v>
      </c>
      <c r="M51" s="16">
        <f t="shared" si="95"/>
        <v>4.6655999999999996E-2</v>
      </c>
      <c r="N51" s="16">
        <f t="shared" si="95"/>
        <v>2.7993599999999997E-2</v>
      </c>
      <c r="O51" s="16">
        <f t="shared" si="95"/>
        <v>1.6796159999999997E-2</v>
      </c>
      <c r="P51" s="16">
        <f t="shared" si="95"/>
        <v>1.0077695999999999E-2</v>
      </c>
      <c r="Q51" s="16">
        <f t="shared" si="95"/>
        <v>6.0466175999999991E-3</v>
      </c>
      <c r="R51" s="16">
        <f t="shared" si="95"/>
        <v>3.6279705599999994E-3</v>
      </c>
      <c r="S51" s="16">
        <f t="shared" si="95"/>
        <v>2.1767823359999995E-3</v>
      </c>
      <c r="T51" s="16">
        <f t="shared" si="95"/>
        <v>1.3060694015999998E-3</v>
      </c>
      <c r="U51" s="16">
        <f t="shared" si="95"/>
        <v>7.8364164095999977E-4</v>
      </c>
      <c r="V51" s="16">
        <f t="shared" si="95"/>
        <v>4.701849845759999E-4</v>
      </c>
      <c r="W51" s="16">
        <f t="shared" si="95"/>
        <v>2.8211099074559989E-4</v>
      </c>
      <c r="X51" s="16">
        <f t="shared" si="95"/>
        <v>1.6926659444735994E-4</v>
      </c>
      <c r="Y51" s="16">
        <f t="shared" si="95"/>
        <v>1.0155995666841596E-4</v>
      </c>
      <c r="Z51" s="16">
        <f t="shared" si="95"/>
        <v>6.0935974001049578E-5</v>
      </c>
      <c r="AA51" s="16">
        <f t="shared" si="95"/>
        <v>3.6561584400629747E-5</v>
      </c>
      <c r="AB51" s="16">
        <f t="shared" si="95"/>
        <v>2.1936950640377847E-5</v>
      </c>
      <c r="AC51" s="17">
        <f t="shared" si="95"/>
        <v>1.3162170384226707E-5</v>
      </c>
    </row>
    <row r="52" spans="2:29">
      <c r="B52" s="23" t="s">
        <v>7</v>
      </c>
      <c r="C52" s="7"/>
      <c r="D52" s="7"/>
      <c r="E52" s="8">
        <f>E48*(1+0.1)/(1+0.1-E49)-E47</f>
        <v>25999.999999999985</v>
      </c>
      <c r="F52" s="9" t="s">
        <v>8</v>
      </c>
      <c r="G52" s="10">
        <f>E47</f>
        <v>40000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2"/>
    </row>
    <row r="53" spans="2:29">
      <c r="B53" s="23" t="s">
        <v>9</v>
      </c>
      <c r="C53" s="7"/>
      <c r="D53" s="7"/>
      <c r="E53" s="8">
        <f>(E48*E49)/(1+0.1-E49)-E47</f>
        <v>-4000.0000000000073</v>
      </c>
      <c r="F53" s="9" t="s">
        <v>10</v>
      </c>
      <c r="G53" s="18">
        <f>(G50-G52)</f>
        <v>-10000</v>
      </c>
      <c r="H53" s="18">
        <f>(H50-H52)*H51</f>
        <v>18000</v>
      </c>
      <c r="I53" s="18">
        <f>(I50-I52)*I51</f>
        <v>10800</v>
      </c>
      <c r="J53" s="18">
        <f>(J50-J52)*J51</f>
        <v>6480</v>
      </c>
      <c r="K53" s="18">
        <f>(K50-K52)*K51</f>
        <v>3888</v>
      </c>
      <c r="L53" s="18">
        <f>(L50-L52)*L51</f>
        <v>2332.7999999999997</v>
      </c>
      <c r="M53" s="18">
        <f>(M50-M52)*M51</f>
        <v>1399.6799999999998</v>
      </c>
      <c r="N53" s="18">
        <f>(N50-N52)*N51</f>
        <v>839.80799999999988</v>
      </c>
      <c r="O53" s="18">
        <f>(O50-O52)*O51</f>
        <v>503.88479999999993</v>
      </c>
      <c r="P53" s="18">
        <f>(P50-P52)*P51</f>
        <v>302.33087999999998</v>
      </c>
      <c r="Q53" s="18">
        <f>(Q50-Q52)*Q51</f>
        <v>181.39852799999997</v>
      </c>
      <c r="R53" s="18">
        <f>(R50-R52)*R51</f>
        <v>108.83911679999999</v>
      </c>
      <c r="S53" s="18">
        <f>(S50-S52)*S51</f>
        <v>65.303470079999983</v>
      </c>
      <c r="T53" s="18">
        <f>(T50-T52)*T51</f>
        <v>39.182082047999991</v>
      </c>
      <c r="U53" s="18">
        <f>(U50-U52)*U51</f>
        <v>23.509249228799995</v>
      </c>
      <c r="V53" s="18">
        <f>(V50-V52)*V51</f>
        <v>14.105549537279996</v>
      </c>
      <c r="W53" s="18">
        <f>(W50-W52)*W51</f>
        <v>8.4633297223679964</v>
      </c>
      <c r="X53" s="18">
        <f>(X50-X52)*X51</f>
        <v>5.077997833420798</v>
      </c>
      <c r="Y53" s="18">
        <f>(Y50-Y52)*Y51</f>
        <v>3.046798700052479</v>
      </c>
      <c r="Z53" s="18">
        <f>(Z50-Z52)*Z51</f>
        <v>1.8280792200314873</v>
      </c>
      <c r="AA53" s="18">
        <f>(AA50-AA52)*AA51</f>
        <v>1.0968475320188924</v>
      </c>
      <c r="AB53" s="18">
        <f>(AB50-AB52)*AB51</f>
        <v>0.6581085192113354</v>
      </c>
      <c r="AC53" s="19">
        <f>(AC50-AC52)*AC51</f>
        <v>0.3948651115268012</v>
      </c>
    </row>
    <row r="54" spans="2:29">
      <c r="B54" s="24" t="s">
        <v>11</v>
      </c>
      <c r="C54" s="34"/>
      <c r="D54" s="34"/>
      <c r="E54" s="35">
        <f>E48/(1+0.1-E49)-E47</f>
        <v>19999.999999999985</v>
      </c>
      <c r="F54" s="9" t="s">
        <v>12</v>
      </c>
      <c r="G54" s="18">
        <f>(G53)/(1+0.1)^G$1</f>
        <v>-10000</v>
      </c>
      <c r="H54" s="18">
        <f t="shared" ref="H54" si="96">(H53)/(1+0.1)^H$1</f>
        <v>16363.636363636362</v>
      </c>
      <c r="I54" s="18">
        <f t="shared" ref="I54" si="97">(I53)/(1+0.1)^I$1</f>
        <v>8925.619834710742</v>
      </c>
      <c r="J54" s="18">
        <f t="shared" ref="J54" si="98">(J53)/(1+0.1)^J$1</f>
        <v>4868.5199098422227</v>
      </c>
      <c r="K54" s="18">
        <f t="shared" ref="K54" si="99">(K53)/(1+0.1)^K$1</f>
        <v>2655.5563144593943</v>
      </c>
      <c r="L54" s="18">
        <f t="shared" ref="L54" si="100">(L53)/(1+0.1)^L$1</f>
        <v>1448.4852624323964</v>
      </c>
      <c r="M54" s="18">
        <f t="shared" ref="M54" si="101">(M53)/(1+0.1)^M$1</f>
        <v>790.08287041767073</v>
      </c>
      <c r="N54" s="18">
        <f t="shared" ref="N54" si="102">(N53)/(1+0.1)^N$1</f>
        <v>430.95429295509302</v>
      </c>
      <c r="O54" s="18">
        <f t="shared" ref="O54" si="103">(O53)/(1+0.1)^O$1</f>
        <v>235.06597797550532</v>
      </c>
      <c r="P54" s="18">
        <f t="shared" ref="P54" si="104">(P53)/(1+0.1)^P$1</f>
        <v>128.21780616845746</v>
      </c>
      <c r="Q54" s="18">
        <f t="shared" ref="Q54" si="105">(Q53)/(1+0.1)^Q$1</f>
        <v>69.936985182794956</v>
      </c>
      <c r="R54" s="18">
        <f t="shared" ref="R54" si="106">(R53)/(1+0.1)^R$1</f>
        <v>38.147446463342696</v>
      </c>
      <c r="S54" s="18">
        <f t="shared" ref="S54" si="107">(S53)/(1+0.1)^S$1</f>
        <v>20.807698070914199</v>
      </c>
      <c r="T54" s="18">
        <f t="shared" ref="T54" si="108">(T53)/(1+0.1)^T$1</f>
        <v>11.349653493225926</v>
      </c>
      <c r="U54" s="18">
        <f t="shared" ref="U54" si="109">(U53)/(1+0.1)^U$1</f>
        <v>6.1907200872141406</v>
      </c>
      <c r="V54" s="18">
        <f t="shared" ref="V54" si="110">(V53)/(1+0.1)^V$1</f>
        <v>3.3767564112077126</v>
      </c>
      <c r="W54" s="18">
        <f t="shared" ref="W54" si="111">(W53)/(1+0.1)^W$1</f>
        <v>1.8418671333860248</v>
      </c>
      <c r="X54" s="18">
        <f t="shared" ref="X54" si="112">(X53)/(1+0.1)^X$1</f>
        <v>1.0046548000287407</v>
      </c>
      <c r="Y54" s="18">
        <f t="shared" ref="Y54" si="113">(Y53)/(1+0.1)^Y$1</f>
        <v>0.54799352728840411</v>
      </c>
      <c r="Z54" s="18">
        <f t="shared" ref="Z54" si="114">(Z53)/(1+0.1)^Z$1</f>
        <v>0.29890556033912941</v>
      </c>
      <c r="AA54" s="18">
        <f t="shared" ref="AA54" si="115">(AA53)/(1+0.1)^AA$1</f>
        <v>0.16303939654861604</v>
      </c>
      <c r="AB54" s="18">
        <f t="shared" ref="AB54" si="116">(AB53)/(1+0.1)^AB$1</f>
        <v>8.8930579935608739E-2</v>
      </c>
      <c r="AC54" s="18">
        <f t="shared" ref="AC54" si="117">(AC53)/(1+0.1)^AC$1</f>
        <v>4.8507589055786574E-2</v>
      </c>
    </row>
    <row r="55" spans="2:29">
      <c r="F55" s="9" t="s">
        <v>13</v>
      </c>
      <c r="G55" s="18">
        <f>G53</f>
        <v>-10000</v>
      </c>
      <c r="H55" s="18">
        <f>G55+H54</f>
        <v>6363.6363636363621</v>
      </c>
      <c r="I55" s="18">
        <f t="shared" ref="I55:U55" si="118">H55+I54</f>
        <v>15289.256198347104</v>
      </c>
      <c r="J55" s="18">
        <f t="shared" si="118"/>
        <v>20157.776108189326</v>
      </c>
      <c r="K55" s="18">
        <f t="shared" si="118"/>
        <v>22813.33242264872</v>
      </c>
      <c r="L55" s="18">
        <f t="shared" si="118"/>
        <v>24261.817685081118</v>
      </c>
      <c r="M55" s="18">
        <f t="shared" si="118"/>
        <v>25051.900555498789</v>
      </c>
      <c r="N55" s="18">
        <f t="shared" si="118"/>
        <v>25482.854848453881</v>
      </c>
      <c r="O55" s="18">
        <f t="shared" si="118"/>
        <v>25717.920826429385</v>
      </c>
      <c r="P55" s="18">
        <f t="shared" si="118"/>
        <v>25846.138632597842</v>
      </c>
      <c r="Q55" s="18">
        <f t="shared" si="118"/>
        <v>25916.075617780636</v>
      </c>
      <c r="R55" s="18">
        <f t="shared" si="118"/>
        <v>25954.223064243979</v>
      </c>
      <c r="S55" s="18">
        <f t="shared" si="118"/>
        <v>25975.030762314895</v>
      </c>
      <c r="T55" s="18">
        <f t="shared" si="118"/>
        <v>25986.380415808122</v>
      </c>
      <c r="U55" s="18">
        <f t="shared" si="118"/>
        <v>25992.571135895338</v>
      </c>
      <c r="V55" s="18">
        <f>U55+V54</f>
        <v>25995.947892306547</v>
      </c>
      <c r="W55" s="18">
        <f t="shared" ref="W55:AC55" si="119">V55+W54</f>
        <v>25997.789759439933</v>
      </c>
      <c r="X55" s="18">
        <f t="shared" si="119"/>
        <v>25998.794414239961</v>
      </c>
      <c r="Y55" s="18">
        <f t="shared" si="119"/>
        <v>25999.34240776725</v>
      </c>
      <c r="Z55" s="18">
        <f t="shared" si="119"/>
        <v>25999.641313327589</v>
      </c>
      <c r="AA55" s="18">
        <f t="shared" si="119"/>
        <v>25999.804352724139</v>
      </c>
      <c r="AB55" s="18">
        <f t="shared" si="119"/>
        <v>25999.893283304074</v>
      </c>
      <c r="AC55" s="19">
        <f t="shared" si="119"/>
        <v>25999.941790893132</v>
      </c>
    </row>
    <row r="56" spans="2:29">
      <c r="F56" s="20" t="s">
        <v>14</v>
      </c>
      <c r="G56" s="21">
        <f>G54</f>
        <v>-10000</v>
      </c>
      <c r="H56" s="21">
        <f>G56+H54</f>
        <v>6363.6363636363621</v>
      </c>
      <c r="I56" s="21">
        <f t="shared" ref="I56:AC56" si="120">H56+I54</f>
        <v>15289.256198347104</v>
      </c>
      <c r="J56" s="21">
        <f t="shared" si="120"/>
        <v>20157.776108189326</v>
      </c>
      <c r="K56" s="21">
        <f t="shared" si="120"/>
        <v>22813.33242264872</v>
      </c>
      <c r="L56" s="21">
        <f t="shared" si="120"/>
        <v>24261.817685081118</v>
      </c>
      <c r="M56" s="21">
        <f t="shared" si="120"/>
        <v>25051.900555498789</v>
      </c>
      <c r="N56" s="21">
        <f t="shared" si="120"/>
        <v>25482.854848453881</v>
      </c>
      <c r="O56" s="21">
        <f t="shared" si="120"/>
        <v>25717.920826429385</v>
      </c>
      <c r="P56" s="21">
        <f t="shared" si="120"/>
        <v>25846.138632597842</v>
      </c>
      <c r="Q56" s="21">
        <f t="shared" si="120"/>
        <v>25916.075617780636</v>
      </c>
      <c r="R56" s="21">
        <f t="shared" si="120"/>
        <v>25954.223064243979</v>
      </c>
      <c r="S56" s="21">
        <f t="shared" si="120"/>
        <v>25975.030762314895</v>
      </c>
      <c r="T56" s="21">
        <f t="shared" si="120"/>
        <v>25986.380415808122</v>
      </c>
      <c r="U56" s="21">
        <f t="shared" si="120"/>
        <v>25992.571135895338</v>
      </c>
      <c r="V56" s="21">
        <f t="shared" si="120"/>
        <v>25995.947892306547</v>
      </c>
      <c r="W56" s="21">
        <f t="shared" si="120"/>
        <v>25997.789759439933</v>
      </c>
      <c r="X56" s="21">
        <f t="shared" si="120"/>
        <v>25998.794414239961</v>
      </c>
      <c r="Y56" s="21">
        <f t="shared" si="120"/>
        <v>25999.34240776725</v>
      </c>
      <c r="Z56" s="21">
        <f t="shared" si="120"/>
        <v>25999.641313327589</v>
      </c>
      <c r="AA56" s="21">
        <f t="shared" si="120"/>
        <v>25999.804352724139</v>
      </c>
      <c r="AB56" s="21">
        <f t="shared" si="120"/>
        <v>25999.893283304074</v>
      </c>
      <c r="AC56" s="22">
        <f t="shared" si="120"/>
        <v>25999.941790893132</v>
      </c>
    </row>
    <row r="58" spans="2:29">
      <c r="B58" s="3" t="s">
        <v>16</v>
      </c>
      <c r="C58" s="28">
        <v>6</v>
      </c>
      <c r="D58" s="28" t="s">
        <v>1</v>
      </c>
      <c r="E58" s="29">
        <v>50000</v>
      </c>
      <c r="F58" s="3"/>
      <c r="G58" s="4" t="str">
        <f>"Year "&amp;H$1</f>
        <v>Year 1</v>
      </c>
      <c r="H58" s="4" t="str">
        <f t="shared" ref="H58:AC58" si="121">"Year "&amp;I$1</f>
        <v>Year 2</v>
      </c>
      <c r="I58" s="4" t="str">
        <f t="shared" si="121"/>
        <v>Year 3</v>
      </c>
      <c r="J58" s="4" t="str">
        <f t="shared" si="121"/>
        <v>Year 4</v>
      </c>
      <c r="K58" s="4" t="str">
        <f t="shared" si="121"/>
        <v>Year 5</v>
      </c>
      <c r="L58" s="4" t="str">
        <f t="shared" si="121"/>
        <v>Year 6</v>
      </c>
      <c r="M58" s="4" t="str">
        <f t="shared" si="121"/>
        <v>Year 7</v>
      </c>
      <c r="N58" s="4" t="str">
        <f t="shared" si="121"/>
        <v>Year 8</v>
      </c>
      <c r="O58" s="4" t="str">
        <f t="shared" si="121"/>
        <v>Year 9</v>
      </c>
      <c r="P58" s="4" t="str">
        <f t="shared" si="121"/>
        <v>Year 10</v>
      </c>
      <c r="Q58" s="4" t="str">
        <f t="shared" si="121"/>
        <v>Year 11</v>
      </c>
      <c r="R58" s="4" t="str">
        <f t="shared" si="121"/>
        <v>Year 12</v>
      </c>
      <c r="S58" s="4" t="str">
        <f t="shared" si="121"/>
        <v>Year 13</v>
      </c>
      <c r="T58" s="4" t="str">
        <f t="shared" si="121"/>
        <v>Year 14</v>
      </c>
      <c r="U58" s="4" t="str">
        <f t="shared" si="121"/>
        <v>Year 15</v>
      </c>
      <c r="V58" s="4" t="str">
        <f t="shared" si="121"/>
        <v>Year 16</v>
      </c>
      <c r="W58" s="4" t="str">
        <f t="shared" si="121"/>
        <v>Year 17</v>
      </c>
      <c r="X58" s="4" t="str">
        <f t="shared" si="121"/>
        <v>Year 18</v>
      </c>
      <c r="Y58" s="4" t="str">
        <f t="shared" si="121"/>
        <v>Year 19</v>
      </c>
      <c r="Z58" s="4" t="str">
        <f t="shared" si="121"/>
        <v>Year 20</v>
      </c>
      <c r="AA58" s="4" t="str">
        <f t="shared" si="121"/>
        <v>Year 21</v>
      </c>
      <c r="AB58" s="4" t="str">
        <f t="shared" si="121"/>
        <v>Year 22</v>
      </c>
      <c r="AC58" s="5" t="str">
        <f t="shared" si="121"/>
        <v>Year 23</v>
      </c>
    </row>
    <row r="59" spans="2:29">
      <c r="B59" s="9"/>
      <c r="C59" s="7"/>
      <c r="D59" s="7" t="s">
        <v>2</v>
      </c>
      <c r="E59" s="8">
        <f>E4*0.12</f>
        <v>3600</v>
      </c>
      <c r="F59" s="33" t="s">
        <v>3</v>
      </c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</row>
    <row r="60" spans="2:29">
      <c r="B60" s="9"/>
      <c r="C60" s="7"/>
      <c r="D60" s="7" t="s">
        <v>4</v>
      </c>
      <c r="E60" s="8">
        <v>0.6</v>
      </c>
      <c r="F60" s="33">
        <f>C58</f>
        <v>6</v>
      </c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spans="2:29" ht="16">
      <c r="B61" s="9"/>
      <c r="C61" s="7"/>
      <c r="D61" s="7"/>
      <c r="E61" s="8"/>
      <c r="F61" s="9" t="s">
        <v>5</v>
      </c>
      <c r="G61" s="13">
        <f>$E59</f>
        <v>3600</v>
      </c>
      <c r="H61" s="13">
        <f t="shared" ref="H61:AC61" si="122">$E59</f>
        <v>3600</v>
      </c>
      <c r="I61" s="13">
        <f t="shared" si="122"/>
        <v>3600</v>
      </c>
      <c r="J61" s="13">
        <f t="shared" si="122"/>
        <v>3600</v>
      </c>
      <c r="K61" s="13">
        <f t="shared" si="122"/>
        <v>3600</v>
      </c>
      <c r="L61" s="13">
        <f t="shared" si="122"/>
        <v>3600</v>
      </c>
      <c r="M61" s="13">
        <f t="shared" si="122"/>
        <v>3600</v>
      </c>
      <c r="N61" s="13">
        <f t="shared" si="122"/>
        <v>3600</v>
      </c>
      <c r="O61" s="13">
        <f t="shared" si="122"/>
        <v>3600</v>
      </c>
      <c r="P61" s="13">
        <f t="shared" si="122"/>
        <v>3600</v>
      </c>
      <c r="Q61" s="13">
        <f t="shared" si="122"/>
        <v>3600</v>
      </c>
      <c r="R61" s="13">
        <f t="shared" si="122"/>
        <v>3600</v>
      </c>
      <c r="S61" s="13">
        <f t="shared" si="122"/>
        <v>3600</v>
      </c>
      <c r="T61" s="13">
        <f t="shared" si="122"/>
        <v>3600</v>
      </c>
      <c r="U61" s="13">
        <f t="shared" si="122"/>
        <v>3600</v>
      </c>
      <c r="V61" s="13">
        <f t="shared" si="122"/>
        <v>3600</v>
      </c>
      <c r="W61" s="13">
        <f t="shared" si="122"/>
        <v>3600</v>
      </c>
      <c r="X61" s="13">
        <f t="shared" si="122"/>
        <v>3600</v>
      </c>
      <c r="Y61" s="13">
        <f t="shared" si="122"/>
        <v>3600</v>
      </c>
      <c r="Z61" s="13">
        <f t="shared" si="122"/>
        <v>3600</v>
      </c>
      <c r="AA61" s="13">
        <f t="shared" si="122"/>
        <v>3600</v>
      </c>
      <c r="AB61" s="13">
        <f t="shared" si="122"/>
        <v>3600</v>
      </c>
      <c r="AC61" s="14">
        <f t="shared" si="122"/>
        <v>3600</v>
      </c>
    </row>
    <row r="62" spans="2:29">
      <c r="B62" s="9"/>
      <c r="C62" s="7"/>
      <c r="D62" s="7"/>
      <c r="E62" s="8"/>
      <c r="F62" s="9" t="s">
        <v>6</v>
      </c>
      <c r="G62" s="15">
        <v>1</v>
      </c>
      <c r="H62" s="16">
        <f>E60^(I$1-1)</f>
        <v>0.6</v>
      </c>
      <c r="I62" s="16">
        <f>$E60^(J$1-1)</f>
        <v>0.36</v>
      </c>
      <c r="J62" s="16">
        <f t="shared" ref="J62:AC62" si="123">$E60^(K$1-1)</f>
        <v>0.216</v>
      </c>
      <c r="K62" s="16">
        <f t="shared" si="123"/>
        <v>0.12959999999999999</v>
      </c>
      <c r="L62" s="16">
        <f t="shared" si="123"/>
        <v>7.7759999999999996E-2</v>
      </c>
      <c r="M62" s="16">
        <f t="shared" si="123"/>
        <v>4.6655999999999996E-2</v>
      </c>
      <c r="N62" s="16">
        <f t="shared" si="123"/>
        <v>2.7993599999999997E-2</v>
      </c>
      <c r="O62" s="16">
        <f t="shared" si="123"/>
        <v>1.6796159999999997E-2</v>
      </c>
      <c r="P62" s="16">
        <f t="shared" si="123"/>
        <v>1.0077695999999999E-2</v>
      </c>
      <c r="Q62" s="16">
        <f t="shared" si="123"/>
        <v>6.0466175999999991E-3</v>
      </c>
      <c r="R62" s="16">
        <f t="shared" si="123"/>
        <v>3.6279705599999994E-3</v>
      </c>
      <c r="S62" s="16">
        <f t="shared" si="123"/>
        <v>2.1767823359999995E-3</v>
      </c>
      <c r="T62" s="16">
        <f t="shared" si="123"/>
        <v>1.3060694015999998E-3</v>
      </c>
      <c r="U62" s="16">
        <f t="shared" si="123"/>
        <v>7.8364164095999977E-4</v>
      </c>
      <c r="V62" s="16">
        <f t="shared" si="123"/>
        <v>4.701849845759999E-4</v>
      </c>
      <c r="W62" s="16">
        <f t="shared" si="123"/>
        <v>2.8211099074559989E-4</v>
      </c>
      <c r="X62" s="16">
        <f t="shared" si="123"/>
        <v>1.6926659444735994E-4</v>
      </c>
      <c r="Y62" s="16">
        <f t="shared" si="123"/>
        <v>1.0155995666841596E-4</v>
      </c>
      <c r="Z62" s="16">
        <f t="shared" si="123"/>
        <v>6.0935974001049578E-5</v>
      </c>
      <c r="AA62" s="16">
        <f t="shared" si="123"/>
        <v>3.6561584400629747E-5</v>
      </c>
      <c r="AB62" s="16">
        <f t="shared" si="123"/>
        <v>2.1936950640377847E-5</v>
      </c>
      <c r="AC62" s="17">
        <f t="shared" si="123"/>
        <v>1.3162170384226707E-5</v>
      </c>
    </row>
    <row r="63" spans="2:29">
      <c r="B63" s="23" t="s">
        <v>7</v>
      </c>
      <c r="C63" s="7"/>
      <c r="D63" s="7"/>
      <c r="E63" s="8">
        <f>E59*(1+0.1)/(1+0.1-E60)-E58</f>
        <v>-42080</v>
      </c>
      <c r="F63" s="9" t="s">
        <v>8</v>
      </c>
      <c r="G63" s="10">
        <f>E58</f>
        <v>50000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</row>
    <row r="64" spans="2:29">
      <c r="B64" s="23" t="s">
        <v>9</v>
      </c>
      <c r="C64" s="7"/>
      <c r="D64" s="7"/>
      <c r="E64" s="8">
        <f>(E59*E60)/(1+0.1-E60)-E58</f>
        <v>-45680</v>
      </c>
      <c r="F64" s="9" t="s">
        <v>10</v>
      </c>
      <c r="G64" s="18">
        <f>(G61-G63)</f>
        <v>-46400</v>
      </c>
      <c r="H64" s="18">
        <f>(H61-H63)*H62</f>
        <v>2160</v>
      </c>
      <c r="I64" s="18">
        <f>(I61-I63)*I62</f>
        <v>1296</v>
      </c>
      <c r="J64" s="18">
        <f>(J61-J63)*J62</f>
        <v>777.6</v>
      </c>
      <c r="K64" s="18">
        <f>(K61-K63)*K62</f>
        <v>466.56</v>
      </c>
      <c r="L64" s="18">
        <f>(L61-L63)*L62</f>
        <v>279.93599999999998</v>
      </c>
      <c r="M64" s="18">
        <f>(M61-M63)*M62</f>
        <v>167.96159999999998</v>
      </c>
      <c r="N64" s="18">
        <f>(N61-N63)*N62</f>
        <v>100.77695999999999</v>
      </c>
      <c r="O64" s="18">
        <f>(O61-O63)*O62</f>
        <v>60.46617599999999</v>
      </c>
      <c r="P64" s="18">
        <f>(P61-P63)*P62</f>
        <v>36.279705599999993</v>
      </c>
      <c r="Q64" s="18">
        <f>(Q61-Q63)*Q62</f>
        <v>21.767823359999998</v>
      </c>
      <c r="R64" s="18">
        <f>(R61-R63)*R62</f>
        <v>13.060694015999998</v>
      </c>
      <c r="S64" s="18">
        <f>(S61-S63)*S62</f>
        <v>7.8364164095999982</v>
      </c>
      <c r="T64" s="18">
        <f>(T61-T63)*T62</f>
        <v>4.7018498457599991</v>
      </c>
      <c r="U64" s="18">
        <f>(U61-U63)*U62</f>
        <v>2.8211099074559991</v>
      </c>
      <c r="V64" s="18">
        <f>(V61-V63)*V62</f>
        <v>1.6926659444735996</v>
      </c>
      <c r="W64" s="18">
        <f>(W61-W63)*W62</f>
        <v>1.0155995666841595</v>
      </c>
      <c r="X64" s="18">
        <f>(X61-X63)*X62</f>
        <v>0.60935974001049575</v>
      </c>
      <c r="Y64" s="18">
        <f>(Y61-Y63)*Y62</f>
        <v>0.36561584400629749</v>
      </c>
      <c r="Z64" s="18">
        <f>(Z61-Z63)*Z62</f>
        <v>0.21936950640377847</v>
      </c>
      <c r="AA64" s="18">
        <f>(AA61-AA63)*AA62</f>
        <v>0.1316217038422671</v>
      </c>
      <c r="AB64" s="18">
        <f>(AB61-AB63)*AB62</f>
        <v>7.8973022305360255E-2</v>
      </c>
      <c r="AC64" s="19">
        <f>(AC61-AC63)*AC62</f>
        <v>4.7383813383216143E-2</v>
      </c>
    </row>
    <row r="65" spans="2:29">
      <c r="B65" s="24" t="s">
        <v>11</v>
      </c>
      <c r="C65" s="34"/>
      <c r="D65" s="34"/>
      <c r="E65" s="35">
        <f>E59/(1+0.1-E60)-E58</f>
        <v>-42800</v>
      </c>
      <c r="F65" s="9" t="s">
        <v>12</v>
      </c>
      <c r="G65" s="18">
        <f>(G64)/(1+0.1)^G$1</f>
        <v>-46400</v>
      </c>
      <c r="H65" s="18">
        <f t="shared" ref="H65" si="124">(H64)/(1+0.1)^H$1</f>
        <v>1963.6363636363635</v>
      </c>
      <c r="I65" s="18">
        <f t="shared" ref="I65" si="125">(I64)/(1+0.1)^I$1</f>
        <v>1071.0743801652891</v>
      </c>
      <c r="J65" s="18">
        <f t="shared" ref="J65" si="126">(J64)/(1+0.1)^J$1</f>
        <v>584.22238918106666</v>
      </c>
      <c r="K65" s="18">
        <f t="shared" ref="K65" si="127">(K64)/(1+0.1)^K$1</f>
        <v>318.66675773512731</v>
      </c>
      <c r="L65" s="18">
        <f t="shared" ref="L65" si="128">(L64)/(1+0.1)^L$1</f>
        <v>173.81823149188759</v>
      </c>
      <c r="M65" s="18">
        <f t="shared" ref="M65" si="129">(M64)/(1+0.1)^M$1</f>
        <v>94.809944450120483</v>
      </c>
      <c r="N65" s="18">
        <f t="shared" ref="N65" si="130">(N64)/(1+0.1)^N$1</f>
        <v>51.714515154611171</v>
      </c>
      <c r="O65" s="18">
        <f t="shared" ref="O65" si="131">(O64)/(1+0.1)^O$1</f>
        <v>28.207917357060637</v>
      </c>
      <c r="P65" s="18">
        <f t="shared" ref="P65" si="132">(P64)/(1+0.1)^P$1</f>
        <v>15.386136740214891</v>
      </c>
      <c r="Q65" s="18">
        <f t="shared" ref="Q65" si="133">(Q64)/(1+0.1)^Q$1</f>
        <v>8.3924382219353948</v>
      </c>
      <c r="R65" s="18">
        <f t="shared" ref="R65" si="134">(R64)/(1+0.1)^R$1</f>
        <v>4.5776935756011241</v>
      </c>
      <c r="S65" s="18">
        <f t="shared" ref="S65" si="135">(S64)/(1+0.1)^S$1</f>
        <v>2.4969237685097037</v>
      </c>
      <c r="T65" s="18">
        <f t="shared" ref="T65" si="136">(T64)/(1+0.1)^T$1</f>
        <v>1.3619584191871112</v>
      </c>
      <c r="U65" s="18">
        <f t="shared" ref="U65" si="137">(U64)/(1+0.1)^U$1</f>
        <v>0.74288641046569681</v>
      </c>
      <c r="V65" s="18">
        <f t="shared" ref="V65" si="138">(V64)/(1+0.1)^V$1</f>
        <v>0.40521076934492556</v>
      </c>
      <c r="W65" s="18">
        <f t="shared" ref="W65" si="139">(W64)/(1+0.1)^W$1</f>
        <v>0.22102405600632297</v>
      </c>
      <c r="X65" s="18">
        <f t="shared" ref="X65" si="140">(X64)/(1+0.1)^X$1</f>
        <v>0.12055857600344889</v>
      </c>
      <c r="Y65" s="18">
        <f t="shared" ref="Y65" si="141">(Y64)/(1+0.1)^Y$1</f>
        <v>6.5759223274608494E-2</v>
      </c>
      <c r="Z65" s="18">
        <f t="shared" ref="Z65" si="142">(Z64)/(1+0.1)^Z$1</f>
        <v>3.5868667240695526E-2</v>
      </c>
      <c r="AA65" s="18">
        <f t="shared" ref="AA65" si="143">(AA64)/(1+0.1)^AA$1</f>
        <v>1.9564727585833927E-2</v>
      </c>
      <c r="AB65" s="18">
        <f t="shared" ref="AB65" si="144">(AB64)/(1+0.1)^AB$1</f>
        <v>1.067166959227305E-2</v>
      </c>
      <c r="AC65" s="18">
        <f t="shared" ref="AC65" si="145">(AC64)/(1+0.1)^AC$1</f>
        <v>5.8209106866943892E-3</v>
      </c>
    </row>
    <row r="66" spans="2:29">
      <c r="F66" s="9" t="s">
        <v>13</v>
      </c>
      <c r="G66" s="18">
        <f>G64</f>
        <v>-46400</v>
      </c>
      <c r="H66" s="18">
        <f>G66+H65</f>
        <v>-44436.36363636364</v>
      </c>
      <c r="I66" s="18">
        <f t="shared" ref="I66:U66" si="146">H66+I65</f>
        <v>-43365.289256198354</v>
      </c>
      <c r="J66" s="18">
        <f t="shared" si="146"/>
        <v>-42781.066867017289</v>
      </c>
      <c r="K66" s="18">
        <f t="shared" si="146"/>
        <v>-42462.400109282164</v>
      </c>
      <c r="L66" s="18">
        <f t="shared" si="146"/>
        <v>-42288.581877790275</v>
      </c>
      <c r="M66" s="18">
        <f t="shared" si="146"/>
        <v>-42193.771933340155</v>
      </c>
      <c r="N66" s="18">
        <f t="shared" si="146"/>
        <v>-42142.057418185541</v>
      </c>
      <c r="O66" s="18">
        <f t="shared" si="146"/>
        <v>-42113.849500828481</v>
      </c>
      <c r="P66" s="18">
        <f t="shared" si="146"/>
        <v>-42098.463364088268</v>
      </c>
      <c r="Q66" s="18">
        <f t="shared" si="146"/>
        <v>-42090.070925866334</v>
      </c>
      <c r="R66" s="18">
        <f t="shared" si="146"/>
        <v>-42085.493232290733</v>
      </c>
      <c r="S66" s="18">
        <f t="shared" si="146"/>
        <v>-42082.996308522226</v>
      </c>
      <c r="T66" s="18">
        <f t="shared" si="146"/>
        <v>-42081.634350103042</v>
      </c>
      <c r="U66" s="18">
        <f t="shared" si="146"/>
        <v>-42080.891463692577</v>
      </c>
      <c r="V66" s="18">
        <f>U66+V65</f>
        <v>-42080.486252923234</v>
      </c>
      <c r="W66" s="18">
        <f t="shared" ref="W66:AC66" si="147">V66+W65</f>
        <v>-42080.265228867225</v>
      </c>
      <c r="X66" s="18">
        <f t="shared" si="147"/>
        <v>-42080.144670291222</v>
      </c>
      <c r="Y66" s="18">
        <f t="shared" si="147"/>
        <v>-42080.078911067947</v>
      </c>
      <c r="Z66" s="18">
        <f t="shared" si="147"/>
        <v>-42080.043042400706</v>
      </c>
      <c r="AA66" s="18">
        <f t="shared" si="147"/>
        <v>-42080.023477673123</v>
      </c>
      <c r="AB66" s="18">
        <f t="shared" si="147"/>
        <v>-42080.012806003528</v>
      </c>
      <c r="AC66" s="19">
        <f t="shared" si="147"/>
        <v>-42080.006985092841</v>
      </c>
    </row>
    <row r="67" spans="2:29">
      <c r="F67" s="20" t="s">
        <v>14</v>
      </c>
      <c r="G67" s="21">
        <f>G65</f>
        <v>-46400</v>
      </c>
      <c r="H67" s="21">
        <f>G67+H65</f>
        <v>-44436.36363636364</v>
      </c>
      <c r="I67" s="21">
        <f t="shared" ref="I67:AC67" si="148">H67+I65</f>
        <v>-43365.289256198354</v>
      </c>
      <c r="J67" s="21">
        <f t="shared" si="148"/>
        <v>-42781.066867017289</v>
      </c>
      <c r="K67" s="21">
        <f t="shared" si="148"/>
        <v>-42462.400109282164</v>
      </c>
      <c r="L67" s="21">
        <f t="shared" si="148"/>
        <v>-42288.581877790275</v>
      </c>
      <c r="M67" s="21">
        <f t="shared" si="148"/>
        <v>-42193.771933340155</v>
      </c>
      <c r="N67" s="21">
        <f t="shared" si="148"/>
        <v>-42142.057418185541</v>
      </c>
      <c r="O67" s="21">
        <f t="shared" si="148"/>
        <v>-42113.849500828481</v>
      </c>
      <c r="P67" s="21">
        <f t="shared" si="148"/>
        <v>-42098.463364088268</v>
      </c>
      <c r="Q67" s="21">
        <f t="shared" si="148"/>
        <v>-42090.070925866334</v>
      </c>
      <c r="R67" s="21">
        <f t="shared" si="148"/>
        <v>-42085.493232290733</v>
      </c>
      <c r="S67" s="21">
        <f t="shared" si="148"/>
        <v>-42082.996308522226</v>
      </c>
      <c r="T67" s="21">
        <f t="shared" si="148"/>
        <v>-42081.634350103042</v>
      </c>
      <c r="U67" s="21">
        <f t="shared" si="148"/>
        <v>-42080.891463692577</v>
      </c>
      <c r="V67" s="21">
        <f t="shared" si="148"/>
        <v>-42080.486252923234</v>
      </c>
      <c r="W67" s="21">
        <f t="shared" si="148"/>
        <v>-42080.265228867225</v>
      </c>
      <c r="X67" s="21">
        <f t="shared" si="148"/>
        <v>-42080.144670291222</v>
      </c>
      <c r="Y67" s="21">
        <f t="shared" si="148"/>
        <v>-42080.078911067947</v>
      </c>
      <c r="Z67" s="21">
        <f t="shared" si="148"/>
        <v>-42080.043042400706</v>
      </c>
      <c r="AA67" s="21">
        <f t="shared" si="148"/>
        <v>-42080.023477673123</v>
      </c>
      <c r="AB67" s="21">
        <f t="shared" si="148"/>
        <v>-42080.012806003528</v>
      </c>
      <c r="AC67" s="22">
        <f t="shared" si="148"/>
        <v>-42080.006985092841</v>
      </c>
    </row>
    <row r="69" spans="2:29">
      <c r="B69" s="3" t="s">
        <v>16</v>
      </c>
      <c r="C69" s="28">
        <v>7</v>
      </c>
      <c r="D69" s="28" t="s">
        <v>1</v>
      </c>
      <c r="E69" s="29">
        <v>50000</v>
      </c>
      <c r="F69" s="3"/>
      <c r="G69" s="4" t="str">
        <f>"Year "&amp;H$1</f>
        <v>Year 1</v>
      </c>
      <c r="H69" s="4" t="str">
        <f t="shared" ref="H69:AC69" si="149">"Year "&amp;I$1</f>
        <v>Year 2</v>
      </c>
      <c r="I69" s="4" t="str">
        <f t="shared" si="149"/>
        <v>Year 3</v>
      </c>
      <c r="J69" s="4" t="str">
        <f t="shared" si="149"/>
        <v>Year 4</v>
      </c>
      <c r="K69" s="4" t="str">
        <f t="shared" si="149"/>
        <v>Year 5</v>
      </c>
      <c r="L69" s="4" t="str">
        <f t="shared" si="149"/>
        <v>Year 6</v>
      </c>
      <c r="M69" s="4" t="str">
        <f t="shared" si="149"/>
        <v>Year 7</v>
      </c>
      <c r="N69" s="4" t="str">
        <f t="shared" si="149"/>
        <v>Year 8</v>
      </c>
      <c r="O69" s="4" t="str">
        <f t="shared" si="149"/>
        <v>Year 9</v>
      </c>
      <c r="P69" s="4" t="str">
        <f t="shared" si="149"/>
        <v>Year 10</v>
      </c>
      <c r="Q69" s="4" t="str">
        <f t="shared" si="149"/>
        <v>Year 11</v>
      </c>
      <c r="R69" s="4" t="str">
        <f t="shared" si="149"/>
        <v>Year 12</v>
      </c>
      <c r="S69" s="4" t="str">
        <f t="shared" si="149"/>
        <v>Year 13</v>
      </c>
      <c r="T69" s="4" t="str">
        <f t="shared" si="149"/>
        <v>Year 14</v>
      </c>
      <c r="U69" s="4" t="str">
        <f t="shared" si="149"/>
        <v>Year 15</v>
      </c>
      <c r="V69" s="4" t="str">
        <f t="shared" si="149"/>
        <v>Year 16</v>
      </c>
      <c r="W69" s="4" t="str">
        <f t="shared" si="149"/>
        <v>Year 17</v>
      </c>
      <c r="X69" s="4" t="str">
        <f t="shared" si="149"/>
        <v>Year 18</v>
      </c>
      <c r="Y69" s="4" t="str">
        <f t="shared" si="149"/>
        <v>Year 19</v>
      </c>
      <c r="Z69" s="4" t="str">
        <f t="shared" si="149"/>
        <v>Year 20</v>
      </c>
      <c r="AA69" s="4" t="str">
        <f t="shared" si="149"/>
        <v>Year 21</v>
      </c>
      <c r="AB69" s="4" t="str">
        <f t="shared" si="149"/>
        <v>Year 22</v>
      </c>
      <c r="AC69" s="5" t="str">
        <f t="shared" si="149"/>
        <v>Year 23</v>
      </c>
    </row>
    <row r="70" spans="2:29">
      <c r="B70" s="9"/>
      <c r="C70" s="7"/>
      <c r="D70" s="7" t="s">
        <v>2</v>
      </c>
      <c r="E70" s="8">
        <f>E4*0.11</f>
        <v>3300</v>
      </c>
      <c r="F70" s="33" t="s">
        <v>3</v>
      </c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8"/>
    </row>
    <row r="71" spans="2:29">
      <c r="B71" s="9"/>
      <c r="C71" s="7"/>
      <c r="D71" s="7" t="s">
        <v>4</v>
      </c>
      <c r="E71" s="8">
        <v>0.6</v>
      </c>
      <c r="F71" s="33">
        <f>C69</f>
        <v>7</v>
      </c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/>
    </row>
    <row r="72" spans="2:29" ht="16">
      <c r="B72" s="9"/>
      <c r="C72" s="7"/>
      <c r="D72" s="7"/>
      <c r="E72" s="8"/>
      <c r="F72" s="9" t="s">
        <v>5</v>
      </c>
      <c r="G72" s="13">
        <f>$E70</f>
        <v>3300</v>
      </c>
      <c r="H72" s="13">
        <f t="shared" ref="H72:AC72" si="150">$E70</f>
        <v>3300</v>
      </c>
      <c r="I72" s="13">
        <f t="shared" si="150"/>
        <v>3300</v>
      </c>
      <c r="J72" s="13">
        <f t="shared" si="150"/>
        <v>3300</v>
      </c>
      <c r="K72" s="13">
        <f t="shared" si="150"/>
        <v>3300</v>
      </c>
      <c r="L72" s="13">
        <f t="shared" si="150"/>
        <v>3300</v>
      </c>
      <c r="M72" s="13">
        <f t="shared" si="150"/>
        <v>3300</v>
      </c>
      <c r="N72" s="13">
        <f t="shared" si="150"/>
        <v>3300</v>
      </c>
      <c r="O72" s="13">
        <f t="shared" si="150"/>
        <v>3300</v>
      </c>
      <c r="P72" s="13">
        <f t="shared" si="150"/>
        <v>3300</v>
      </c>
      <c r="Q72" s="13">
        <f t="shared" si="150"/>
        <v>3300</v>
      </c>
      <c r="R72" s="13">
        <f t="shared" si="150"/>
        <v>3300</v>
      </c>
      <c r="S72" s="13">
        <f t="shared" si="150"/>
        <v>3300</v>
      </c>
      <c r="T72" s="13">
        <f t="shared" si="150"/>
        <v>3300</v>
      </c>
      <c r="U72" s="13">
        <f t="shared" si="150"/>
        <v>3300</v>
      </c>
      <c r="V72" s="13">
        <f t="shared" si="150"/>
        <v>3300</v>
      </c>
      <c r="W72" s="13">
        <f t="shared" si="150"/>
        <v>3300</v>
      </c>
      <c r="X72" s="13">
        <f t="shared" si="150"/>
        <v>3300</v>
      </c>
      <c r="Y72" s="13">
        <f t="shared" si="150"/>
        <v>3300</v>
      </c>
      <c r="Z72" s="13">
        <f t="shared" si="150"/>
        <v>3300</v>
      </c>
      <c r="AA72" s="13">
        <f t="shared" si="150"/>
        <v>3300</v>
      </c>
      <c r="AB72" s="13">
        <f t="shared" si="150"/>
        <v>3300</v>
      </c>
      <c r="AC72" s="14">
        <f t="shared" si="150"/>
        <v>3300</v>
      </c>
    </row>
    <row r="73" spans="2:29">
      <c r="B73" s="9"/>
      <c r="C73" s="7"/>
      <c r="D73" s="7"/>
      <c r="E73" s="8"/>
      <c r="F73" s="9" t="s">
        <v>6</v>
      </c>
      <c r="G73" s="15">
        <v>1</v>
      </c>
      <c r="H73" s="16">
        <f>E71^(I$1-1)</f>
        <v>0.6</v>
      </c>
      <c r="I73" s="16">
        <f>$E71^(J$1-1)</f>
        <v>0.36</v>
      </c>
      <c r="J73" s="16">
        <f t="shared" ref="J73:AC73" si="151">$E71^(K$1-1)</f>
        <v>0.216</v>
      </c>
      <c r="K73" s="16">
        <f t="shared" si="151"/>
        <v>0.12959999999999999</v>
      </c>
      <c r="L73" s="16">
        <f t="shared" si="151"/>
        <v>7.7759999999999996E-2</v>
      </c>
      <c r="M73" s="16">
        <f t="shared" si="151"/>
        <v>4.6655999999999996E-2</v>
      </c>
      <c r="N73" s="16">
        <f t="shared" si="151"/>
        <v>2.7993599999999997E-2</v>
      </c>
      <c r="O73" s="16">
        <f t="shared" si="151"/>
        <v>1.6796159999999997E-2</v>
      </c>
      <c r="P73" s="16">
        <f t="shared" si="151"/>
        <v>1.0077695999999999E-2</v>
      </c>
      <c r="Q73" s="16">
        <f t="shared" si="151"/>
        <v>6.0466175999999991E-3</v>
      </c>
      <c r="R73" s="16">
        <f t="shared" si="151"/>
        <v>3.6279705599999994E-3</v>
      </c>
      <c r="S73" s="16">
        <f t="shared" si="151"/>
        <v>2.1767823359999995E-3</v>
      </c>
      <c r="T73" s="16">
        <f t="shared" si="151"/>
        <v>1.3060694015999998E-3</v>
      </c>
      <c r="U73" s="16">
        <f t="shared" si="151"/>
        <v>7.8364164095999977E-4</v>
      </c>
      <c r="V73" s="16">
        <f t="shared" si="151"/>
        <v>4.701849845759999E-4</v>
      </c>
      <c r="W73" s="16">
        <f t="shared" si="151"/>
        <v>2.8211099074559989E-4</v>
      </c>
      <c r="X73" s="16">
        <f t="shared" si="151"/>
        <v>1.6926659444735994E-4</v>
      </c>
      <c r="Y73" s="16">
        <f t="shared" si="151"/>
        <v>1.0155995666841596E-4</v>
      </c>
      <c r="Z73" s="16">
        <f t="shared" si="151"/>
        <v>6.0935974001049578E-5</v>
      </c>
      <c r="AA73" s="16">
        <f t="shared" si="151"/>
        <v>3.6561584400629747E-5</v>
      </c>
      <c r="AB73" s="16">
        <f t="shared" si="151"/>
        <v>2.1936950640377847E-5</v>
      </c>
      <c r="AC73" s="17">
        <f t="shared" si="151"/>
        <v>1.3162170384226707E-5</v>
      </c>
    </row>
    <row r="74" spans="2:29">
      <c r="B74" s="23" t="s">
        <v>7</v>
      </c>
      <c r="C74" s="7"/>
      <c r="D74" s="7"/>
      <c r="E74" s="8">
        <f>E70*(1+0.1)/(1+0.1-E71)-E69</f>
        <v>-42740</v>
      </c>
      <c r="F74" s="9" t="s">
        <v>8</v>
      </c>
      <c r="G74" s="10">
        <f>E69</f>
        <v>50000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</row>
    <row r="75" spans="2:29">
      <c r="B75" s="23" t="s">
        <v>9</v>
      </c>
      <c r="C75" s="7"/>
      <c r="D75" s="7"/>
      <c r="E75" s="8">
        <f>(E70*E71)/(1+0.1-E71)-E69</f>
        <v>-46040</v>
      </c>
      <c r="F75" s="9" t="s">
        <v>10</v>
      </c>
      <c r="G75" s="18">
        <f>(G72-G74)</f>
        <v>-46700</v>
      </c>
      <c r="H75" s="18">
        <f>(H72-H74)*H73</f>
        <v>1980</v>
      </c>
      <c r="I75" s="18">
        <f>(I72-I74)*I73</f>
        <v>1188</v>
      </c>
      <c r="J75" s="18">
        <f>(J72-J74)*J73</f>
        <v>712.8</v>
      </c>
      <c r="K75" s="18">
        <f>(K72-K74)*K73</f>
        <v>427.67999999999995</v>
      </c>
      <c r="L75" s="18">
        <f>(L72-L74)*L73</f>
        <v>256.608</v>
      </c>
      <c r="M75" s="18">
        <f>(M72-M74)*M73</f>
        <v>153.9648</v>
      </c>
      <c r="N75" s="18">
        <f>(N72-N74)*N73</f>
        <v>92.378879999999995</v>
      </c>
      <c r="O75" s="18">
        <f>(O72-O74)*O73</f>
        <v>55.427327999999989</v>
      </c>
      <c r="P75" s="18">
        <f>(P72-P74)*P73</f>
        <v>33.256396799999997</v>
      </c>
      <c r="Q75" s="18">
        <f>(Q72-Q74)*Q73</f>
        <v>19.953838079999997</v>
      </c>
      <c r="R75" s="18">
        <f>(R72-R74)*R73</f>
        <v>11.972302847999998</v>
      </c>
      <c r="S75" s="18">
        <f>(S72-S74)*S73</f>
        <v>7.183381708799998</v>
      </c>
      <c r="T75" s="18">
        <f>(T72-T74)*T73</f>
        <v>4.3100290252799995</v>
      </c>
      <c r="U75" s="18">
        <f>(U72-U74)*U73</f>
        <v>2.5860174151679991</v>
      </c>
      <c r="V75" s="18">
        <f>(V72-V74)*V73</f>
        <v>1.5516104491007996</v>
      </c>
      <c r="W75" s="18">
        <f>(W72-W74)*W73</f>
        <v>0.93096626946047967</v>
      </c>
      <c r="X75" s="18">
        <f>(X72-X74)*X73</f>
        <v>0.55857976167628776</v>
      </c>
      <c r="Y75" s="18">
        <f>(Y72-Y74)*Y73</f>
        <v>0.33514785700577265</v>
      </c>
      <c r="Z75" s="18">
        <f>(Z72-Z74)*Z73</f>
        <v>0.20108871420346361</v>
      </c>
      <c r="AA75" s="18">
        <f>(AA72-AA74)*AA73</f>
        <v>0.12065322852207816</v>
      </c>
      <c r="AB75" s="18">
        <f>(AB72-AB74)*AB73</f>
        <v>7.2391937113246901E-2</v>
      </c>
      <c r="AC75" s="19">
        <f>(AC72-AC74)*AC73</f>
        <v>4.3435162267948135E-2</v>
      </c>
    </row>
    <row r="76" spans="2:29">
      <c r="B76" s="24" t="s">
        <v>11</v>
      </c>
      <c r="C76" s="34"/>
      <c r="D76" s="34"/>
      <c r="E76" s="35">
        <f>E70/(1+0.1-E71)-E69</f>
        <v>-43400</v>
      </c>
      <c r="F76" s="9" t="s">
        <v>12</v>
      </c>
      <c r="G76" s="18">
        <f>(G75)/(1+0.1)^G$1</f>
        <v>-46700</v>
      </c>
      <c r="H76" s="18">
        <f t="shared" ref="H76" si="152">(H75)/(1+0.1)^H$1</f>
        <v>1799.9999999999998</v>
      </c>
      <c r="I76" s="18">
        <f t="shared" ref="I76" si="153">(I75)/(1+0.1)^I$1</f>
        <v>981.81818181818164</v>
      </c>
      <c r="J76" s="18">
        <f t="shared" ref="J76" si="154">(J75)/(1+0.1)^J$1</f>
        <v>535.53719008264443</v>
      </c>
      <c r="K76" s="18">
        <f t="shared" ref="K76" si="155">(K75)/(1+0.1)^K$1</f>
        <v>292.11119459053333</v>
      </c>
      <c r="L76" s="18">
        <f t="shared" ref="L76" si="156">(L75)/(1+0.1)^L$1</f>
        <v>159.33337886756365</v>
      </c>
      <c r="M76" s="18">
        <f t="shared" ref="M76" si="157">(M75)/(1+0.1)^M$1</f>
        <v>86.909115745943794</v>
      </c>
      <c r="N76" s="18">
        <f t="shared" ref="N76" si="158">(N75)/(1+0.1)^N$1</f>
        <v>47.404972225060241</v>
      </c>
      <c r="O76" s="18">
        <f t="shared" ref="O76" si="159">(O75)/(1+0.1)^O$1</f>
        <v>25.857257577305585</v>
      </c>
      <c r="P76" s="18">
        <f t="shared" ref="P76" si="160">(P75)/(1+0.1)^P$1</f>
        <v>14.103958678530319</v>
      </c>
      <c r="Q76" s="18">
        <f t="shared" ref="Q76" si="161">(Q75)/(1+0.1)^Q$1</f>
        <v>7.6930683701074454</v>
      </c>
      <c r="R76" s="18">
        <f t="shared" ref="R76" si="162">(R75)/(1+0.1)^R$1</f>
        <v>4.1962191109676965</v>
      </c>
      <c r="S76" s="18">
        <f t="shared" ref="S76" si="163">(S75)/(1+0.1)^S$1</f>
        <v>2.2888467878005616</v>
      </c>
      <c r="T76" s="18">
        <f t="shared" ref="T76" si="164">(T75)/(1+0.1)^T$1</f>
        <v>1.2484618842548521</v>
      </c>
      <c r="U76" s="18">
        <f t="shared" ref="U76" si="165">(U75)/(1+0.1)^U$1</f>
        <v>0.6809792095935554</v>
      </c>
      <c r="V76" s="18">
        <f t="shared" ref="V76" si="166">(V75)/(1+0.1)^V$1</f>
        <v>0.37144320523284841</v>
      </c>
      <c r="W76" s="18">
        <f t="shared" ref="W76" si="167">(W75)/(1+0.1)^W$1</f>
        <v>0.20260538467246275</v>
      </c>
      <c r="X76" s="18">
        <f t="shared" ref="X76" si="168">(X75)/(1+0.1)^X$1</f>
        <v>0.11051202800316148</v>
      </c>
      <c r="Y76" s="18">
        <f t="shared" ref="Y76" si="169">(Y75)/(1+0.1)^Y$1</f>
        <v>6.027928800172444E-2</v>
      </c>
      <c r="Z76" s="18">
        <f t="shared" ref="Z76" si="170">(Z75)/(1+0.1)^Z$1</f>
        <v>3.2879611637304233E-2</v>
      </c>
      <c r="AA76" s="18">
        <f t="shared" ref="AA76" si="171">(AA75)/(1+0.1)^AA$1</f>
        <v>1.7934333620347766E-2</v>
      </c>
      <c r="AB76" s="18">
        <f t="shared" ref="AB76" si="172">(AB75)/(1+0.1)^AB$1</f>
        <v>9.7823637929169618E-3</v>
      </c>
      <c r="AC76" s="18">
        <f t="shared" ref="AC76" si="173">(AC75)/(1+0.1)^AC$1</f>
        <v>5.3358347961365233E-3</v>
      </c>
    </row>
    <row r="77" spans="2:29">
      <c r="F77" s="9" t="s">
        <v>13</v>
      </c>
      <c r="G77" s="18">
        <f>G75</f>
        <v>-46700</v>
      </c>
      <c r="H77" s="18">
        <f>G77+H76</f>
        <v>-44900</v>
      </c>
      <c r="I77" s="18">
        <f t="shared" ref="I77:U77" si="174">H77+I76</f>
        <v>-43918.181818181816</v>
      </c>
      <c r="J77" s="18">
        <f t="shared" si="174"/>
        <v>-43382.644628099173</v>
      </c>
      <c r="K77" s="18">
        <f t="shared" si="174"/>
        <v>-43090.533433508637</v>
      </c>
      <c r="L77" s="18">
        <f t="shared" si="174"/>
        <v>-42931.200054641071</v>
      </c>
      <c r="M77" s="18">
        <f t="shared" si="174"/>
        <v>-42844.29093889513</v>
      </c>
      <c r="N77" s="18">
        <f t="shared" si="174"/>
        <v>-42796.885966670066</v>
      </c>
      <c r="O77" s="18">
        <f t="shared" si="174"/>
        <v>-42771.02870909276</v>
      </c>
      <c r="P77" s="18">
        <f t="shared" si="174"/>
        <v>-42756.924750414226</v>
      </c>
      <c r="Q77" s="18">
        <f t="shared" si="174"/>
        <v>-42749.231682044119</v>
      </c>
      <c r="R77" s="18">
        <f t="shared" si="174"/>
        <v>-42745.035462933149</v>
      </c>
      <c r="S77" s="18">
        <f t="shared" si="174"/>
        <v>-42742.746616145349</v>
      </c>
      <c r="T77" s="18">
        <f t="shared" si="174"/>
        <v>-42741.498154261091</v>
      </c>
      <c r="U77" s="18">
        <f t="shared" si="174"/>
        <v>-42740.817175051496</v>
      </c>
      <c r="V77" s="18">
        <f>U77+V76</f>
        <v>-42740.445731846266</v>
      </c>
      <c r="W77" s="18">
        <f t="shared" ref="W77:AC77" si="175">V77+W76</f>
        <v>-42740.243126461595</v>
      </c>
      <c r="X77" s="18">
        <f t="shared" si="175"/>
        <v>-42740.132614433591</v>
      </c>
      <c r="Y77" s="18">
        <f t="shared" si="175"/>
        <v>-42740.072335145589</v>
      </c>
      <c r="Z77" s="18">
        <f t="shared" si="175"/>
        <v>-42740.039455533952</v>
      </c>
      <c r="AA77" s="18">
        <f t="shared" si="175"/>
        <v>-42740.021521200331</v>
      </c>
      <c r="AB77" s="18">
        <f t="shared" si="175"/>
        <v>-42740.01173883654</v>
      </c>
      <c r="AC77" s="19">
        <f t="shared" si="175"/>
        <v>-42740.006403001746</v>
      </c>
    </row>
    <row r="78" spans="2:29">
      <c r="F78" s="20" t="s">
        <v>14</v>
      </c>
      <c r="G78" s="21">
        <f>G76</f>
        <v>-46700</v>
      </c>
      <c r="H78" s="21">
        <f>G78+H76</f>
        <v>-44900</v>
      </c>
      <c r="I78" s="21">
        <f t="shared" ref="I78:AC78" si="176">H78+I76</f>
        <v>-43918.181818181816</v>
      </c>
      <c r="J78" s="21">
        <f t="shared" si="176"/>
        <v>-43382.644628099173</v>
      </c>
      <c r="K78" s="21">
        <f t="shared" si="176"/>
        <v>-43090.533433508637</v>
      </c>
      <c r="L78" s="21">
        <f t="shared" si="176"/>
        <v>-42931.200054641071</v>
      </c>
      <c r="M78" s="21">
        <f t="shared" si="176"/>
        <v>-42844.29093889513</v>
      </c>
      <c r="N78" s="21">
        <f t="shared" si="176"/>
        <v>-42796.885966670066</v>
      </c>
      <c r="O78" s="21">
        <f t="shared" si="176"/>
        <v>-42771.02870909276</v>
      </c>
      <c r="P78" s="21">
        <f t="shared" si="176"/>
        <v>-42756.924750414226</v>
      </c>
      <c r="Q78" s="21">
        <f t="shared" si="176"/>
        <v>-42749.231682044119</v>
      </c>
      <c r="R78" s="21">
        <f t="shared" si="176"/>
        <v>-42745.035462933149</v>
      </c>
      <c r="S78" s="21">
        <f t="shared" si="176"/>
        <v>-42742.746616145349</v>
      </c>
      <c r="T78" s="21">
        <f t="shared" si="176"/>
        <v>-42741.498154261091</v>
      </c>
      <c r="U78" s="21">
        <f t="shared" si="176"/>
        <v>-42740.817175051496</v>
      </c>
      <c r="V78" s="21">
        <f t="shared" si="176"/>
        <v>-42740.445731846266</v>
      </c>
      <c r="W78" s="21">
        <f t="shared" si="176"/>
        <v>-42740.243126461595</v>
      </c>
      <c r="X78" s="21">
        <f t="shared" si="176"/>
        <v>-42740.132614433591</v>
      </c>
      <c r="Y78" s="21">
        <f t="shared" si="176"/>
        <v>-42740.072335145589</v>
      </c>
      <c r="Z78" s="21">
        <f t="shared" si="176"/>
        <v>-42740.039455533952</v>
      </c>
      <c r="AA78" s="21">
        <f t="shared" si="176"/>
        <v>-42740.021521200331</v>
      </c>
      <c r="AB78" s="21">
        <f t="shared" si="176"/>
        <v>-42740.01173883654</v>
      </c>
      <c r="AC78" s="22">
        <f t="shared" si="176"/>
        <v>-42740.006403001746</v>
      </c>
    </row>
    <row r="80" spans="2:29">
      <c r="B80" s="3" t="s">
        <v>16</v>
      </c>
      <c r="C80" s="28">
        <v>8</v>
      </c>
      <c r="D80" s="28" t="s">
        <v>1</v>
      </c>
      <c r="E80" s="29">
        <v>50000</v>
      </c>
      <c r="F80" s="3"/>
      <c r="G80" s="4" t="str">
        <f>"Year "&amp;H$1</f>
        <v>Year 1</v>
      </c>
      <c r="H80" s="4" t="str">
        <f t="shared" ref="H80:AC80" si="177">"Year "&amp;I$1</f>
        <v>Year 2</v>
      </c>
      <c r="I80" s="4" t="str">
        <f t="shared" si="177"/>
        <v>Year 3</v>
      </c>
      <c r="J80" s="4" t="str">
        <f t="shared" si="177"/>
        <v>Year 4</v>
      </c>
      <c r="K80" s="4" t="str">
        <f t="shared" si="177"/>
        <v>Year 5</v>
      </c>
      <c r="L80" s="4" t="str">
        <f t="shared" si="177"/>
        <v>Year 6</v>
      </c>
      <c r="M80" s="4" t="str">
        <f t="shared" si="177"/>
        <v>Year 7</v>
      </c>
      <c r="N80" s="4" t="str">
        <f t="shared" si="177"/>
        <v>Year 8</v>
      </c>
      <c r="O80" s="4" t="str">
        <f t="shared" si="177"/>
        <v>Year 9</v>
      </c>
      <c r="P80" s="4" t="str">
        <f t="shared" si="177"/>
        <v>Year 10</v>
      </c>
      <c r="Q80" s="4" t="str">
        <f t="shared" si="177"/>
        <v>Year 11</v>
      </c>
      <c r="R80" s="4" t="str">
        <f t="shared" si="177"/>
        <v>Year 12</v>
      </c>
      <c r="S80" s="4" t="str">
        <f t="shared" si="177"/>
        <v>Year 13</v>
      </c>
      <c r="T80" s="4" t="str">
        <f t="shared" si="177"/>
        <v>Year 14</v>
      </c>
      <c r="U80" s="4" t="str">
        <f t="shared" si="177"/>
        <v>Year 15</v>
      </c>
      <c r="V80" s="4" t="str">
        <f t="shared" si="177"/>
        <v>Year 16</v>
      </c>
      <c r="W80" s="4" t="str">
        <f t="shared" si="177"/>
        <v>Year 17</v>
      </c>
      <c r="X80" s="4" t="str">
        <f t="shared" si="177"/>
        <v>Year 18</v>
      </c>
      <c r="Y80" s="4" t="str">
        <f t="shared" si="177"/>
        <v>Year 19</v>
      </c>
      <c r="Z80" s="4" t="str">
        <f t="shared" si="177"/>
        <v>Year 20</v>
      </c>
      <c r="AA80" s="4" t="str">
        <f t="shared" si="177"/>
        <v>Year 21</v>
      </c>
      <c r="AB80" s="4" t="str">
        <f t="shared" si="177"/>
        <v>Year 22</v>
      </c>
      <c r="AC80" s="5" t="str">
        <f t="shared" si="177"/>
        <v>Year 23</v>
      </c>
    </row>
    <row r="81" spans="2:29">
      <c r="B81" s="9"/>
      <c r="C81" s="7"/>
      <c r="D81" s="7" t="s">
        <v>2</v>
      </c>
      <c r="E81" s="8">
        <f>E4*0.9</f>
        <v>27000</v>
      </c>
      <c r="F81" s="33" t="s">
        <v>3</v>
      </c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8"/>
    </row>
    <row r="82" spans="2:29">
      <c r="B82" s="9"/>
      <c r="C82" s="7"/>
      <c r="D82" s="7" t="s">
        <v>4</v>
      </c>
      <c r="E82" s="8">
        <v>0.6</v>
      </c>
      <c r="F82" s="33">
        <f>C80</f>
        <v>8</v>
      </c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8"/>
    </row>
    <row r="83" spans="2:29" ht="16">
      <c r="B83" s="9"/>
      <c r="C83" s="7"/>
      <c r="D83" s="7"/>
      <c r="E83" s="8"/>
      <c r="F83" s="9" t="s">
        <v>5</v>
      </c>
      <c r="G83" s="13">
        <f>$E81</f>
        <v>27000</v>
      </c>
      <c r="H83" s="13">
        <f t="shared" ref="H83:AC83" si="178">$E81</f>
        <v>27000</v>
      </c>
      <c r="I83" s="13">
        <f t="shared" si="178"/>
        <v>27000</v>
      </c>
      <c r="J83" s="13">
        <f t="shared" si="178"/>
        <v>27000</v>
      </c>
      <c r="K83" s="13">
        <f t="shared" si="178"/>
        <v>27000</v>
      </c>
      <c r="L83" s="13">
        <f t="shared" si="178"/>
        <v>27000</v>
      </c>
      <c r="M83" s="13">
        <f t="shared" si="178"/>
        <v>27000</v>
      </c>
      <c r="N83" s="13">
        <f t="shared" si="178"/>
        <v>27000</v>
      </c>
      <c r="O83" s="13">
        <f t="shared" si="178"/>
        <v>27000</v>
      </c>
      <c r="P83" s="13">
        <f t="shared" si="178"/>
        <v>27000</v>
      </c>
      <c r="Q83" s="13">
        <f t="shared" si="178"/>
        <v>27000</v>
      </c>
      <c r="R83" s="13">
        <f t="shared" si="178"/>
        <v>27000</v>
      </c>
      <c r="S83" s="13">
        <f t="shared" si="178"/>
        <v>27000</v>
      </c>
      <c r="T83" s="13">
        <f t="shared" si="178"/>
        <v>27000</v>
      </c>
      <c r="U83" s="13">
        <f t="shared" si="178"/>
        <v>27000</v>
      </c>
      <c r="V83" s="13">
        <f t="shared" si="178"/>
        <v>27000</v>
      </c>
      <c r="W83" s="13">
        <f t="shared" si="178"/>
        <v>27000</v>
      </c>
      <c r="X83" s="13">
        <f t="shared" si="178"/>
        <v>27000</v>
      </c>
      <c r="Y83" s="13">
        <f t="shared" si="178"/>
        <v>27000</v>
      </c>
      <c r="Z83" s="13">
        <f t="shared" si="178"/>
        <v>27000</v>
      </c>
      <c r="AA83" s="13">
        <f t="shared" si="178"/>
        <v>27000</v>
      </c>
      <c r="AB83" s="13">
        <f t="shared" si="178"/>
        <v>27000</v>
      </c>
      <c r="AC83" s="14">
        <f t="shared" si="178"/>
        <v>27000</v>
      </c>
    </row>
    <row r="84" spans="2:29">
      <c r="B84" s="9"/>
      <c r="C84" s="7"/>
      <c r="D84" s="7"/>
      <c r="E84" s="8"/>
      <c r="F84" s="9" t="s">
        <v>6</v>
      </c>
      <c r="G84" s="15">
        <v>1</v>
      </c>
      <c r="H84" s="16">
        <f>E82^(I$1-1)</f>
        <v>0.6</v>
      </c>
      <c r="I84" s="16">
        <f>$E82^(J$1-1)</f>
        <v>0.36</v>
      </c>
      <c r="J84" s="16">
        <f t="shared" ref="J84:AC84" si="179">$E82^(K$1-1)</f>
        <v>0.216</v>
      </c>
      <c r="K84" s="16">
        <f t="shared" si="179"/>
        <v>0.12959999999999999</v>
      </c>
      <c r="L84" s="16">
        <f t="shared" si="179"/>
        <v>7.7759999999999996E-2</v>
      </c>
      <c r="M84" s="16">
        <f t="shared" si="179"/>
        <v>4.6655999999999996E-2</v>
      </c>
      <c r="N84" s="16">
        <f t="shared" si="179"/>
        <v>2.7993599999999997E-2</v>
      </c>
      <c r="O84" s="16">
        <f t="shared" si="179"/>
        <v>1.6796159999999997E-2</v>
      </c>
      <c r="P84" s="16">
        <f t="shared" si="179"/>
        <v>1.0077695999999999E-2</v>
      </c>
      <c r="Q84" s="16">
        <f t="shared" si="179"/>
        <v>6.0466175999999991E-3</v>
      </c>
      <c r="R84" s="16">
        <f t="shared" si="179"/>
        <v>3.6279705599999994E-3</v>
      </c>
      <c r="S84" s="16">
        <f t="shared" si="179"/>
        <v>2.1767823359999995E-3</v>
      </c>
      <c r="T84" s="16">
        <f t="shared" si="179"/>
        <v>1.3060694015999998E-3</v>
      </c>
      <c r="U84" s="16">
        <f t="shared" si="179"/>
        <v>7.8364164095999977E-4</v>
      </c>
      <c r="V84" s="16">
        <f t="shared" si="179"/>
        <v>4.701849845759999E-4</v>
      </c>
      <c r="W84" s="16">
        <f t="shared" si="179"/>
        <v>2.8211099074559989E-4</v>
      </c>
      <c r="X84" s="16">
        <f t="shared" si="179"/>
        <v>1.6926659444735994E-4</v>
      </c>
      <c r="Y84" s="16">
        <f t="shared" si="179"/>
        <v>1.0155995666841596E-4</v>
      </c>
      <c r="Z84" s="16">
        <f t="shared" si="179"/>
        <v>6.0935974001049578E-5</v>
      </c>
      <c r="AA84" s="16">
        <f t="shared" si="179"/>
        <v>3.6561584400629747E-5</v>
      </c>
      <c r="AB84" s="16">
        <f t="shared" si="179"/>
        <v>2.1936950640377847E-5</v>
      </c>
      <c r="AC84" s="17">
        <f t="shared" si="179"/>
        <v>1.3162170384226707E-5</v>
      </c>
    </row>
    <row r="85" spans="2:29">
      <c r="B85" s="23" t="s">
        <v>7</v>
      </c>
      <c r="C85" s="7"/>
      <c r="D85" s="7"/>
      <c r="E85" s="8">
        <f>E81*(1+0.1)/(1+0.1-E82)-E80</f>
        <v>9399.9999999999927</v>
      </c>
      <c r="F85" s="9" t="s">
        <v>8</v>
      </c>
      <c r="G85" s="10">
        <f>E80</f>
        <v>50000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2"/>
    </row>
    <row r="86" spans="2:29">
      <c r="B86" s="23" t="s">
        <v>9</v>
      </c>
      <c r="C86" s="7"/>
      <c r="D86" s="7"/>
      <c r="E86" s="8">
        <f>(E81*E82)/(1+0.1-E82)-E80</f>
        <v>-17600.000000000007</v>
      </c>
      <c r="F86" s="9" t="s">
        <v>10</v>
      </c>
      <c r="G86" s="18">
        <f>(G83-G85)</f>
        <v>-23000</v>
      </c>
      <c r="H86" s="18">
        <f>(H83-H85)*H84</f>
        <v>16200</v>
      </c>
      <c r="I86" s="18">
        <f>(I83-I85)*I84</f>
        <v>9720</v>
      </c>
      <c r="J86" s="18">
        <f>(J83-J85)*J84</f>
        <v>5832</v>
      </c>
      <c r="K86" s="18">
        <f>(K83-K85)*K84</f>
        <v>3499.2</v>
      </c>
      <c r="L86" s="18">
        <f>(L83-L85)*L84</f>
        <v>2099.52</v>
      </c>
      <c r="M86" s="18">
        <f>(M83-M85)*M84</f>
        <v>1259.712</v>
      </c>
      <c r="N86" s="18">
        <f>(N83-N85)*N84</f>
        <v>755.82719999999995</v>
      </c>
      <c r="O86" s="18">
        <f>(O83-O85)*O84</f>
        <v>453.49631999999991</v>
      </c>
      <c r="P86" s="18">
        <f>(P83-P85)*P84</f>
        <v>272.09779199999997</v>
      </c>
      <c r="Q86" s="18">
        <f>(Q83-Q85)*Q84</f>
        <v>163.25867519999997</v>
      </c>
      <c r="R86" s="18">
        <f>(R83-R85)*R84</f>
        <v>97.955205119999988</v>
      </c>
      <c r="S86" s="18">
        <f>(S83-S85)*S84</f>
        <v>58.773123071999983</v>
      </c>
      <c r="T86" s="18">
        <f>(T83-T85)*T84</f>
        <v>35.263873843199995</v>
      </c>
      <c r="U86" s="18">
        <f>(U83-U85)*U84</f>
        <v>21.158324305919994</v>
      </c>
      <c r="V86" s="18">
        <f>(V83-V85)*V84</f>
        <v>12.694994583551997</v>
      </c>
      <c r="W86" s="18">
        <f>(W83-W85)*W84</f>
        <v>7.6169967501311975</v>
      </c>
      <c r="X86" s="18">
        <f>(X83-X85)*X84</f>
        <v>4.5701980500787185</v>
      </c>
      <c r="Y86" s="18">
        <f>(Y83-Y85)*Y84</f>
        <v>2.742118830047231</v>
      </c>
      <c r="Z86" s="18">
        <f>(Z83-Z85)*Z84</f>
        <v>1.6452712980283386</v>
      </c>
      <c r="AA86" s="18">
        <f>(AA83-AA85)*AA84</f>
        <v>0.98716277881700321</v>
      </c>
      <c r="AB86" s="18">
        <f>(AB83-AB85)*AB84</f>
        <v>0.59229766729020183</v>
      </c>
      <c r="AC86" s="19">
        <f>(AC83-AC85)*AC84</f>
        <v>0.35537860037412106</v>
      </c>
    </row>
    <row r="87" spans="2:29">
      <c r="B87" s="24" t="s">
        <v>11</v>
      </c>
      <c r="C87" s="34"/>
      <c r="D87" s="34"/>
      <c r="E87" s="35">
        <f>E81/(1+0.1-E82)-E80</f>
        <v>3999.9999999999854</v>
      </c>
      <c r="F87" s="9" t="s">
        <v>12</v>
      </c>
      <c r="G87" s="18">
        <f>(G86)/(1+0.1)^G$1</f>
        <v>-23000</v>
      </c>
      <c r="H87" s="18">
        <f t="shared" ref="H87" si="180">(H86)/(1+0.1)^H$1</f>
        <v>14727.272727272726</v>
      </c>
      <c r="I87" s="18">
        <f t="shared" ref="I87" si="181">(I86)/(1+0.1)^I$1</f>
        <v>8033.0578512396678</v>
      </c>
      <c r="J87" s="18">
        <f t="shared" ref="J87" si="182">(J86)/(1+0.1)^J$1</f>
        <v>4381.6679188580001</v>
      </c>
      <c r="K87" s="18">
        <f t="shared" ref="K87" si="183">(K86)/(1+0.1)^K$1</f>
        <v>2390.0006830134544</v>
      </c>
      <c r="L87" s="18">
        <f t="shared" ref="L87" si="184">(L86)/(1+0.1)^L$1</f>
        <v>1303.6367361891571</v>
      </c>
      <c r="M87" s="18">
        <f t="shared" ref="M87" si="185">(M86)/(1+0.1)^M$1</f>
        <v>711.07458337590379</v>
      </c>
      <c r="N87" s="18">
        <f t="shared" ref="N87" si="186">(N86)/(1+0.1)^N$1</f>
        <v>387.85886365958379</v>
      </c>
      <c r="O87" s="18">
        <f t="shared" ref="O87" si="187">(O86)/(1+0.1)^O$1</f>
        <v>211.55938017795478</v>
      </c>
      <c r="P87" s="18">
        <f t="shared" ref="P87" si="188">(P86)/(1+0.1)^P$1</f>
        <v>115.3960255516117</v>
      </c>
      <c r="Q87" s="18">
        <f t="shared" ref="Q87" si="189">(Q86)/(1+0.1)^Q$1</f>
        <v>62.943286664515462</v>
      </c>
      <c r="R87" s="18">
        <f t="shared" ref="R87" si="190">(R86)/(1+0.1)^R$1</f>
        <v>34.332701817008427</v>
      </c>
      <c r="S87" s="18">
        <f t="shared" ref="S87" si="191">(S86)/(1+0.1)^S$1</f>
        <v>18.726928263822778</v>
      </c>
      <c r="T87" s="18">
        <f t="shared" ref="T87" si="192">(T86)/(1+0.1)^T$1</f>
        <v>10.214688143903334</v>
      </c>
      <c r="U87" s="18">
        <f t="shared" ref="U87" si="193">(U86)/(1+0.1)^U$1</f>
        <v>5.5716480784927258</v>
      </c>
      <c r="V87" s="18">
        <f t="shared" ref="V87" si="194">(V86)/(1+0.1)^V$1</f>
        <v>3.0390807700869416</v>
      </c>
      <c r="W87" s="18">
        <f t="shared" ref="W87" si="195">(W86)/(1+0.1)^W$1</f>
        <v>1.6576804200474224</v>
      </c>
      <c r="X87" s="18">
        <f t="shared" ref="X87" si="196">(X86)/(1+0.1)^X$1</f>
        <v>0.90418932002586683</v>
      </c>
      <c r="Y87" s="18">
        <f t="shared" ref="Y87" si="197">(Y86)/(1+0.1)^Y$1</f>
        <v>0.49319417455956366</v>
      </c>
      <c r="Z87" s="18">
        <f t="shared" ref="Z87" si="198">(Z86)/(1+0.1)^Z$1</f>
        <v>0.26901500430521647</v>
      </c>
      <c r="AA87" s="18">
        <f t="shared" ref="AA87" si="199">(AA86)/(1+0.1)^AA$1</f>
        <v>0.14673545689375445</v>
      </c>
      <c r="AB87" s="18">
        <f t="shared" ref="AB87" si="200">(AB86)/(1+0.1)^AB$1</f>
        <v>8.0037521942047871E-2</v>
      </c>
      <c r="AC87" s="18">
        <f t="shared" ref="AC87" si="201">(AC86)/(1+0.1)^AC$1</f>
        <v>4.3656830150207916E-2</v>
      </c>
    </row>
    <row r="88" spans="2:29">
      <c r="F88" s="9" t="s">
        <v>13</v>
      </c>
      <c r="G88" s="18">
        <f>G86</f>
        <v>-23000</v>
      </c>
      <c r="H88" s="18">
        <f>G88+H87</f>
        <v>-8272.7272727272739</v>
      </c>
      <c r="I88" s="18">
        <f t="shared" ref="I88:U88" si="202">H88+I87</f>
        <v>-239.66942148760609</v>
      </c>
      <c r="J88" s="18">
        <f t="shared" si="202"/>
        <v>4141.998497370394</v>
      </c>
      <c r="K88" s="18">
        <f t="shared" si="202"/>
        <v>6531.9991803838484</v>
      </c>
      <c r="L88" s="18">
        <f t="shared" si="202"/>
        <v>7835.6359165730055</v>
      </c>
      <c r="M88" s="18">
        <f t="shared" si="202"/>
        <v>8546.7104999489093</v>
      </c>
      <c r="N88" s="18">
        <f t="shared" si="202"/>
        <v>8934.5693636084925</v>
      </c>
      <c r="O88" s="18">
        <f t="shared" si="202"/>
        <v>9146.1287437864466</v>
      </c>
      <c r="P88" s="18">
        <f t="shared" si="202"/>
        <v>9261.5247693380588</v>
      </c>
      <c r="Q88" s="18">
        <f t="shared" si="202"/>
        <v>9324.4680560025736</v>
      </c>
      <c r="R88" s="18">
        <f t="shared" si="202"/>
        <v>9358.8007578195811</v>
      </c>
      <c r="S88" s="18">
        <f t="shared" si="202"/>
        <v>9377.5276860834038</v>
      </c>
      <c r="T88" s="18">
        <f t="shared" si="202"/>
        <v>9387.7423742273077</v>
      </c>
      <c r="U88" s="18">
        <f t="shared" si="202"/>
        <v>9393.3140223057999</v>
      </c>
      <c r="V88" s="18">
        <f>U88+V87</f>
        <v>9396.3531030758877</v>
      </c>
      <c r="W88" s="18">
        <f t="shared" ref="W88:AC88" si="203">V88+W87</f>
        <v>9398.0107834959344</v>
      </c>
      <c r="X88" s="18">
        <f t="shared" si="203"/>
        <v>9398.9149728159609</v>
      </c>
      <c r="Y88" s="18">
        <f t="shared" si="203"/>
        <v>9399.4081669905208</v>
      </c>
      <c r="Z88" s="18">
        <f t="shared" si="203"/>
        <v>9399.6771819948262</v>
      </c>
      <c r="AA88" s="18">
        <f t="shared" si="203"/>
        <v>9399.8239174517203</v>
      </c>
      <c r="AB88" s="18">
        <f t="shared" si="203"/>
        <v>9399.9039549736626</v>
      </c>
      <c r="AC88" s="19">
        <f t="shared" si="203"/>
        <v>9399.9476118038128</v>
      </c>
    </row>
    <row r="89" spans="2:29">
      <c r="F89" s="20" t="s">
        <v>14</v>
      </c>
      <c r="G89" s="21">
        <f>G87</f>
        <v>-23000</v>
      </c>
      <c r="H89" s="21">
        <f>G89+H87</f>
        <v>-8272.7272727272739</v>
      </c>
      <c r="I89" s="21">
        <f t="shared" ref="I89:AC89" si="204">H89+I87</f>
        <v>-239.66942148760609</v>
      </c>
      <c r="J89" s="21">
        <f t="shared" si="204"/>
        <v>4141.998497370394</v>
      </c>
      <c r="K89" s="21">
        <f t="shared" si="204"/>
        <v>6531.9991803838484</v>
      </c>
      <c r="L89" s="21">
        <f t="shared" si="204"/>
        <v>7835.6359165730055</v>
      </c>
      <c r="M89" s="21">
        <f t="shared" si="204"/>
        <v>8546.7104999489093</v>
      </c>
      <c r="N89" s="21">
        <f t="shared" si="204"/>
        <v>8934.5693636084925</v>
      </c>
      <c r="O89" s="21">
        <f t="shared" si="204"/>
        <v>9146.1287437864466</v>
      </c>
      <c r="P89" s="21">
        <f t="shared" si="204"/>
        <v>9261.5247693380588</v>
      </c>
      <c r="Q89" s="21">
        <f t="shared" si="204"/>
        <v>9324.4680560025736</v>
      </c>
      <c r="R89" s="21">
        <f t="shared" si="204"/>
        <v>9358.8007578195811</v>
      </c>
      <c r="S89" s="21">
        <f t="shared" si="204"/>
        <v>9377.5276860834038</v>
      </c>
      <c r="T89" s="21">
        <f t="shared" si="204"/>
        <v>9387.7423742273077</v>
      </c>
      <c r="U89" s="21">
        <f t="shared" si="204"/>
        <v>9393.3140223057999</v>
      </c>
      <c r="V89" s="21">
        <f t="shared" si="204"/>
        <v>9396.3531030758877</v>
      </c>
      <c r="W89" s="21">
        <f t="shared" si="204"/>
        <v>9398.0107834959344</v>
      </c>
      <c r="X89" s="21">
        <f t="shared" si="204"/>
        <v>9398.9149728159609</v>
      </c>
      <c r="Y89" s="21">
        <f t="shared" si="204"/>
        <v>9399.4081669905208</v>
      </c>
      <c r="Z89" s="21">
        <f t="shared" si="204"/>
        <v>9399.6771819948262</v>
      </c>
      <c r="AA89" s="21">
        <f t="shared" si="204"/>
        <v>9399.8239174517203</v>
      </c>
      <c r="AB89" s="21">
        <f t="shared" si="204"/>
        <v>9399.9039549736626</v>
      </c>
      <c r="AC89" s="22">
        <f t="shared" si="204"/>
        <v>9399.9476118038128</v>
      </c>
    </row>
    <row r="91" spans="2:29">
      <c r="B91" s="3" t="s">
        <v>16</v>
      </c>
      <c r="C91" s="28">
        <v>9</v>
      </c>
      <c r="D91" s="28" t="s">
        <v>1</v>
      </c>
      <c r="E91" s="29">
        <v>50000</v>
      </c>
      <c r="F91" s="3"/>
      <c r="G91" s="4" t="str">
        <f>"Year "&amp;H$1</f>
        <v>Year 1</v>
      </c>
      <c r="H91" s="4" t="str">
        <f t="shared" ref="H91:AC91" si="205">"Year "&amp;I$1</f>
        <v>Year 2</v>
      </c>
      <c r="I91" s="4" t="str">
        <f t="shared" si="205"/>
        <v>Year 3</v>
      </c>
      <c r="J91" s="4" t="str">
        <f t="shared" si="205"/>
        <v>Year 4</v>
      </c>
      <c r="K91" s="4" t="str">
        <f t="shared" si="205"/>
        <v>Year 5</v>
      </c>
      <c r="L91" s="4" t="str">
        <f t="shared" si="205"/>
        <v>Year 6</v>
      </c>
      <c r="M91" s="4" t="str">
        <f t="shared" si="205"/>
        <v>Year 7</v>
      </c>
      <c r="N91" s="4" t="str">
        <f t="shared" si="205"/>
        <v>Year 8</v>
      </c>
      <c r="O91" s="4" t="str">
        <f t="shared" si="205"/>
        <v>Year 9</v>
      </c>
      <c r="P91" s="4" t="str">
        <f t="shared" si="205"/>
        <v>Year 10</v>
      </c>
      <c r="Q91" s="4" t="str">
        <f t="shared" si="205"/>
        <v>Year 11</v>
      </c>
      <c r="R91" s="4" t="str">
        <f t="shared" si="205"/>
        <v>Year 12</v>
      </c>
      <c r="S91" s="4" t="str">
        <f t="shared" si="205"/>
        <v>Year 13</v>
      </c>
      <c r="T91" s="4" t="str">
        <f t="shared" si="205"/>
        <v>Year 14</v>
      </c>
      <c r="U91" s="4" t="str">
        <f t="shared" si="205"/>
        <v>Year 15</v>
      </c>
      <c r="V91" s="4" t="str">
        <f t="shared" si="205"/>
        <v>Year 16</v>
      </c>
      <c r="W91" s="4" t="str">
        <f t="shared" si="205"/>
        <v>Year 17</v>
      </c>
      <c r="X91" s="4" t="str">
        <f t="shared" si="205"/>
        <v>Year 18</v>
      </c>
      <c r="Y91" s="4" t="str">
        <f t="shared" si="205"/>
        <v>Year 19</v>
      </c>
      <c r="Z91" s="4" t="str">
        <f t="shared" si="205"/>
        <v>Year 20</v>
      </c>
      <c r="AA91" s="4" t="str">
        <f t="shared" si="205"/>
        <v>Year 21</v>
      </c>
      <c r="AB91" s="4" t="str">
        <f t="shared" si="205"/>
        <v>Year 22</v>
      </c>
      <c r="AC91" s="5" t="str">
        <f t="shared" si="205"/>
        <v>Year 23</v>
      </c>
    </row>
    <row r="92" spans="2:29">
      <c r="B92" s="9"/>
      <c r="C92" s="7"/>
      <c r="D92" s="7" t="s">
        <v>2</v>
      </c>
      <c r="E92" s="8">
        <f>E4*0.8</f>
        <v>24000</v>
      </c>
      <c r="F92" s="33" t="s">
        <v>3</v>
      </c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8"/>
    </row>
    <row r="93" spans="2:29">
      <c r="B93" s="9"/>
      <c r="C93" s="7"/>
      <c r="D93" s="7" t="s">
        <v>4</v>
      </c>
      <c r="E93" s="8">
        <v>0.6</v>
      </c>
      <c r="F93" s="33">
        <f>C91</f>
        <v>9</v>
      </c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/>
    </row>
    <row r="94" spans="2:29" ht="16">
      <c r="B94" s="9"/>
      <c r="C94" s="7"/>
      <c r="D94" s="7"/>
      <c r="E94" s="8"/>
      <c r="F94" s="9" t="s">
        <v>5</v>
      </c>
      <c r="G94" s="13">
        <f>$E92</f>
        <v>24000</v>
      </c>
      <c r="H94" s="13">
        <f t="shared" ref="H94:AC94" si="206">$E92</f>
        <v>24000</v>
      </c>
      <c r="I94" s="13">
        <f t="shared" si="206"/>
        <v>24000</v>
      </c>
      <c r="J94" s="13">
        <f t="shared" si="206"/>
        <v>24000</v>
      </c>
      <c r="K94" s="13">
        <f t="shared" si="206"/>
        <v>24000</v>
      </c>
      <c r="L94" s="13">
        <f t="shared" si="206"/>
        <v>24000</v>
      </c>
      <c r="M94" s="13">
        <f t="shared" si="206"/>
        <v>24000</v>
      </c>
      <c r="N94" s="13">
        <f t="shared" si="206"/>
        <v>24000</v>
      </c>
      <c r="O94" s="13">
        <f t="shared" si="206"/>
        <v>24000</v>
      </c>
      <c r="P94" s="13">
        <f t="shared" si="206"/>
        <v>24000</v>
      </c>
      <c r="Q94" s="13">
        <f t="shared" si="206"/>
        <v>24000</v>
      </c>
      <c r="R94" s="13">
        <f t="shared" si="206"/>
        <v>24000</v>
      </c>
      <c r="S94" s="13">
        <f t="shared" si="206"/>
        <v>24000</v>
      </c>
      <c r="T94" s="13">
        <f t="shared" si="206"/>
        <v>24000</v>
      </c>
      <c r="U94" s="13">
        <f t="shared" si="206"/>
        <v>24000</v>
      </c>
      <c r="V94" s="13">
        <f t="shared" si="206"/>
        <v>24000</v>
      </c>
      <c r="W94" s="13">
        <f t="shared" si="206"/>
        <v>24000</v>
      </c>
      <c r="X94" s="13">
        <f t="shared" si="206"/>
        <v>24000</v>
      </c>
      <c r="Y94" s="13">
        <f t="shared" si="206"/>
        <v>24000</v>
      </c>
      <c r="Z94" s="13">
        <f t="shared" si="206"/>
        <v>24000</v>
      </c>
      <c r="AA94" s="13">
        <f t="shared" si="206"/>
        <v>24000</v>
      </c>
      <c r="AB94" s="13">
        <f t="shared" si="206"/>
        <v>24000</v>
      </c>
      <c r="AC94" s="14">
        <f t="shared" si="206"/>
        <v>24000</v>
      </c>
    </row>
    <row r="95" spans="2:29">
      <c r="B95" s="9"/>
      <c r="C95" s="7"/>
      <c r="D95" s="7"/>
      <c r="E95" s="8"/>
      <c r="F95" s="9" t="s">
        <v>6</v>
      </c>
      <c r="G95" s="15">
        <v>1</v>
      </c>
      <c r="H95" s="16">
        <f>E93^(I$1-1)</f>
        <v>0.6</v>
      </c>
      <c r="I95" s="16">
        <f>$E93^(J$1-1)</f>
        <v>0.36</v>
      </c>
      <c r="J95" s="16">
        <f t="shared" ref="J95:AC95" si="207">$E93^(K$1-1)</f>
        <v>0.216</v>
      </c>
      <c r="K95" s="16">
        <f t="shared" si="207"/>
        <v>0.12959999999999999</v>
      </c>
      <c r="L95" s="16">
        <f t="shared" si="207"/>
        <v>7.7759999999999996E-2</v>
      </c>
      <c r="M95" s="16">
        <f t="shared" si="207"/>
        <v>4.6655999999999996E-2</v>
      </c>
      <c r="N95" s="16">
        <f t="shared" si="207"/>
        <v>2.7993599999999997E-2</v>
      </c>
      <c r="O95" s="16">
        <f t="shared" si="207"/>
        <v>1.6796159999999997E-2</v>
      </c>
      <c r="P95" s="16">
        <f t="shared" si="207"/>
        <v>1.0077695999999999E-2</v>
      </c>
      <c r="Q95" s="16">
        <f t="shared" si="207"/>
        <v>6.0466175999999991E-3</v>
      </c>
      <c r="R95" s="16">
        <f t="shared" si="207"/>
        <v>3.6279705599999994E-3</v>
      </c>
      <c r="S95" s="16">
        <f t="shared" si="207"/>
        <v>2.1767823359999995E-3</v>
      </c>
      <c r="T95" s="16">
        <f t="shared" si="207"/>
        <v>1.3060694015999998E-3</v>
      </c>
      <c r="U95" s="16">
        <f t="shared" si="207"/>
        <v>7.8364164095999977E-4</v>
      </c>
      <c r="V95" s="16">
        <f t="shared" si="207"/>
        <v>4.701849845759999E-4</v>
      </c>
      <c r="W95" s="16">
        <f t="shared" si="207"/>
        <v>2.8211099074559989E-4</v>
      </c>
      <c r="X95" s="16">
        <f t="shared" si="207"/>
        <v>1.6926659444735994E-4</v>
      </c>
      <c r="Y95" s="16">
        <f t="shared" si="207"/>
        <v>1.0155995666841596E-4</v>
      </c>
      <c r="Z95" s="16">
        <f t="shared" si="207"/>
        <v>6.0935974001049578E-5</v>
      </c>
      <c r="AA95" s="16">
        <f t="shared" si="207"/>
        <v>3.6561584400629747E-5</v>
      </c>
      <c r="AB95" s="16">
        <f t="shared" si="207"/>
        <v>2.1936950640377847E-5</v>
      </c>
      <c r="AC95" s="17">
        <f t="shared" si="207"/>
        <v>1.3162170384226707E-5</v>
      </c>
    </row>
    <row r="96" spans="2:29">
      <c r="B96" s="23" t="s">
        <v>7</v>
      </c>
      <c r="C96" s="7"/>
      <c r="D96" s="7"/>
      <c r="E96" s="8">
        <f>E92*(1+0.1)/(1+0.1-E93)-E91</f>
        <v>2799.9999999999927</v>
      </c>
      <c r="F96" s="9" t="s">
        <v>8</v>
      </c>
      <c r="G96" s="10">
        <f>E91</f>
        <v>50000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2"/>
    </row>
    <row r="97" spans="2:29">
      <c r="B97" s="23" t="s">
        <v>9</v>
      </c>
      <c r="C97" s="7"/>
      <c r="D97" s="7"/>
      <c r="E97" s="8">
        <f>(E92*E93)/(1+0.1-E93)-E91</f>
        <v>-21200.000000000007</v>
      </c>
      <c r="F97" s="9" t="s">
        <v>10</v>
      </c>
      <c r="G97" s="18">
        <f>(G94-G96)</f>
        <v>-26000</v>
      </c>
      <c r="H97" s="18">
        <f>(H94-H96)*H95</f>
        <v>14400</v>
      </c>
      <c r="I97" s="18">
        <f>(I94-I96)*I95</f>
        <v>8640</v>
      </c>
      <c r="J97" s="18">
        <f>(J94-J96)*J95</f>
        <v>5184</v>
      </c>
      <c r="K97" s="18">
        <f>(K94-K96)*K95</f>
        <v>3110.3999999999996</v>
      </c>
      <c r="L97" s="18">
        <f>(L94-L96)*L95</f>
        <v>1866.24</v>
      </c>
      <c r="M97" s="18">
        <f>(M94-M96)*M95</f>
        <v>1119.7439999999999</v>
      </c>
      <c r="N97" s="18">
        <f>(N94-N96)*N95</f>
        <v>671.8463999999999</v>
      </c>
      <c r="O97" s="18">
        <f>(O94-O96)*O95</f>
        <v>403.10783999999995</v>
      </c>
      <c r="P97" s="18">
        <f>(P94-P96)*P95</f>
        <v>241.86470399999996</v>
      </c>
      <c r="Q97" s="18">
        <f>(Q94-Q96)*Q95</f>
        <v>145.11882239999997</v>
      </c>
      <c r="R97" s="18">
        <f>(R94-R96)*R95</f>
        <v>87.071293439999991</v>
      </c>
      <c r="S97" s="18">
        <f>(S94-S96)*S95</f>
        <v>52.24277606399999</v>
      </c>
      <c r="T97" s="18">
        <f>(T94-T96)*T95</f>
        <v>31.345665638399993</v>
      </c>
      <c r="U97" s="18">
        <f>(U94-U96)*U95</f>
        <v>18.807399383039993</v>
      </c>
      <c r="V97" s="18">
        <f>(V94-V96)*V95</f>
        <v>11.284439629823998</v>
      </c>
      <c r="W97" s="18">
        <f>(W94-W96)*W95</f>
        <v>6.7706637778943977</v>
      </c>
      <c r="X97" s="18">
        <f>(X94-X96)*X95</f>
        <v>4.0623982667366381</v>
      </c>
      <c r="Y97" s="18">
        <f>(Y94-Y96)*Y95</f>
        <v>2.437438960041983</v>
      </c>
      <c r="Z97" s="18">
        <f>(Z94-Z96)*Z95</f>
        <v>1.4624633760251899</v>
      </c>
      <c r="AA97" s="18">
        <f>(AA94-AA96)*AA95</f>
        <v>0.8774780256151139</v>
      </c>
      <c r="AB97" s="18">
        <f>(AB94-AB96)*AB95</f>
        <v>0.52648681536906827</v>
      </c>
      <c r="AC97" s="19">
        <f>(AC94-AC96)*AC95</f>
        <v>0.31589208922144096</v>
      </c>
    </row>
    <row r="98" spans="2:29">
      <c r="B98" s="24" t="s">
        <v>11</v>
      </c>
      <c r="C98" s="34"/>
      <c r="D98" s="34"/>
      <c r="E98" s="35">
        <f>E92/(1+0.1-E93)-E91</f>
        <v>-2000.0000000000073</v>
      </c>
      <c r="F98" s="9" t="s">
        <v>12</v>
      </c>
      <c r="G98" s="18">
        <f>(G97)/(1+0.1)^G$1</f>
        <v>-26000</v>
      </c>
      <c r="H98" s="18">
        <f t="shared" ref="H98" si="208">(H97)/(1+0.1)^H$1</f>
        <v>13090.90909090909</v>
      </c>
      <c r="I98" s="18">
        <f t="shared" ref="I98" si="209">(I97)/(1+0.1)^I$1</f>
        <v>7140.4958677685936</v>
      </c>
      <c r="J98" s="18">
        <f t="shared" ref="J98" si="210">(J97)/(1+0.1)^J$1</f>
        <v>3894.815927873778</v>
      </c>
      <c r="K98" s="18">
        <f t="shared" ref="K98" si="211">(K97)/(1+0.1)^K$1</f>
        <v>2124.4450515675148</v>
      </c>
      <c r="L98" s="18">
        <f t="shared" ref="L98" si="212">(L97)/(1+0.1)^L$1</f>
        <v>1158.7882099459173</v>
      </c>
      <c r="M98" s="18">
        <f t="shared" ref="M98" si="213">(M97)/(1+0.1)^M$1</f>
        <v>632.06629633413661</v>
      </c>
      <c r="N98" s="18">
        <f t="shared" ref="N98" si="214">(N97)/(1+0.1)^N$1</f>
        <v>344.76343436407444</v>
      </c>
      <c r="O98" s="18">
        <f t="shared" ref="O98" si="215">(O97)/(1+0.1)^O$1</f>
        <v>188.05278238040427</v>
      </c>
      <c r="P98" s="18">
        <f t="shared" ref="P98" si="216">(P97)/(1+0.1)^P$1</f>
        <v>102.57424493476594</v>
      </c>
      <c r="Q98" s="18">
        <f t="shared" ref="Q98" si="217">(Q97)/(1+0.1)^Q$1</f>
        <v>55.949588146235961</v>
      </c>
      <c r="R98" s="18">
        <f t="shared" ref="R98" si="218">(R97)/(1+0.1)^R$1</f>
        <v>30.517957170674162</v>
      </c>
      <c r="S98" s="18">
        <f t="shared" ref="S98" si="219">(S97)/(1+0.1)^S$1</f>
        <v>16.64615845673136</v>
      </c>
      <c r="T98" s="18">
        <f t="shared" ref="T98" si="220">(T97)/(1+0.1)^T$1</f>
        <v>9.0797227945807411</v>
      </c>
      <c r="U98" s="18">
        <f t="shared" ref="U98" si="221">(U97)/(1+0.1)^U$1</f>
        <v>4.9525760697713119</v>
      </c>
      <c r="V98" s="18">
        <f t="shared" ref="V98" si="222">(V97)/(1+0.1)^V$1</f>
        <v>2.7014051289661705</v>
      </c>
      <c r="W98" s="18">
        <f t="shared" ref="W98" si="223">(W97)/(1+0.1)^W$1</f>
        <v>1.4734937067088199</v>
      </c>
      <c r="X98" s="18">
        <f t="shared" ref="X98" si="224">(X97)/(1+0.1)^X$1</f>
        <v>0.80372384002299257</v>
      </c>
      <c r="Y98" s="18">
        <f t="shared" ref="Y98" si="225">(Y97)/(1+0.1)^Y$1</f>
        <v>0.43839482183072326</v>
      </c>
      <c r="Z98" s="18">
        <f t="shared" ref="Z98" si="226">(Z97)/(1+0.1)^Z$1</f>
        <v>0.23912444827130355</v>
      </c>
      <c r="AA98" s="18">
        <f t="shared" ref="AA98" si="227">(AA97)/(1+0.1)^AA$1</f>
        <v>0.13043151723889285</v>
      </c>
      <c r="AB98" s="18">
        <f t="shared" ref="AB98" si="228">(AB97)/(1+0.1)^AB$1</f>
        <v>7.1144463948486988E-2</v>
      </c>
      <c r="AC98" s="18">
        <f t="shared" ref="AC98" si="229">(AC97)/(1+0.1)^AC$1</f>
        <v>3.8806071244629259E-2</v>
      </c>
    </row>
    <row r="99" spans="2:29">
      <c r="F99" s="9" t="s">
        <v>13</v>
      </c>
      <c r="G99" s="18">
        <f>G97</f>
        <v>-26000</v>
      </c>
      <c r="H99" s="18">
        <f>G99+H98</f>
        <v>-12909.09090909091</v>
      </c>
      <c r="I99" s="18">
        <f t="shared" ref="I99:U99" si="230">H99+I98</f>
        <v>-5768.5950413223163</v>
      </c>
      <c r="J99" s="18">
        <f t="shared" si="230"/>
        <v>-1873.7791134485383</v>
      </c>
      <c r="K99" s="18">
        <f t="shared" si="230"/>
        <v>250.66593811897656</v>
      </c>
      <c r="L99" s="18">
        <f t="shared" si="230"/>
        <v>1409.4541480648938</v>
      </c>
      <c r="M99" s="18">
        <f t="shared" si="230"/>
        <v>2041.5204443990306</v>
      </c>
      <c r="N99" s="18">
        <f t="shared" si="230"/>
        <v>2386.2838787631049</v>
      </c>
      <c r="O99" s="18">
        <f t="shared" si="230"/>
        <v>2574.336661143509</v>
      </c>
      <c r="P99" s="18">
        <f t="shared" si="230"/>
        <v>2676.9109060782748</v>
      </c>
      <c r="Q99" s="18">
        <f t="shared" si="230"/>
        <v>2732.8604942245106</v>
      </c>
      <c r="R99" s="18">
        <f t="shared" si="230"/>
        <v>2763.3784513951846</v>
      </c>
      <c r="S99" s="18">
        <f t="shared" si="230"/>
        <v>2780.024609851916</v>
      </c>
      <c r="T99" s="18">
        <f t="shared" si="230"/>
        <v>2789.1043326464969</v>
      </c>
      <c r="U99" s="18">
        <f t="shared" si="230"/>
        <v>2794.056908716268</v>
      </c>
      <c r="V99" s="18">
        <f>U99+V98</f>
        <v>2796.7583138452342</v>
      </c>
      <c r="W99" s="18">
        <f t="shared" ref="W99:AC99" si="231">V99+W98</f>
        <v>2798.2318075519429</v>
      </c>
      <c r="X99" s="18">
        <f t="shared" si="231"/>
        <v>2799.0355313919658</v>
      </c>
      <c r="Y99" s="18">
        <f t="shared" si="231"/>
        <v>2799.4739262137964</v>
      </c>
      <c r="Z99" s="18">
        <f t="shared" si="231"/>
        <v>2799.7130506620679</v>
      </c>
      <c r="AA99" s="18">
        <f t="shared" si="231"/>
        <v>2799.8434821793066</v>
      </c>
      <c r="AB99" s="18">
        <f t="shared" si="231"/>
        <v>2799.9146266432554</v>
      </c>
      <c r="AC99" s="19">
        <f t="shared" si="231"/>
        <v>2799.9534327145002</v>
      </c>
    </row>
    <row r="100" spans="2:29">
      <c r="F100" s="20" t="s">
        <v>14</v>
      </c>
      <c r="G100" s="21">
        <f>G98</f>
        <v>-26000</v>
      </c>
      <c r="H100" s="21">
        <f>G100+H98</f>
        <v>-12909.09090909091</v>
      </c>
      <c r="I100" s="21">
        <f t="shared" ref="I100:AC100" si="232">H100+I98</f>
        <v>-5768.5950413223163</v>
      </c>
      <c r="J100" s="21">
        <f t="shared" si="232"/>
        <v>-1873.7791134485383</v>
      </c>
      <c r="K100" s="21">
        <f t="shared" si="232"/>
        <v>250.66593811897656</v>
      </c>
      <c r="L100" s="21">
        <f t="shared" si="232"/>
        <v>1409.4541480648938</v>
      </c>
      <c r="M100" s="21">
        <f t="shared" si="232"/>
        <v>2041.5204443990306</v>
      </c>
      <c r="N100" s="21">
        <f t="shared" si="232"/>
        <v>2386.2838787631049</v>
      </c>
      <c r="O100" s="21">
        <f t="shared" si="232"/>
        <v>2574.336661143509</v>
      </c>
      <c r="P100" s="21">
        <f t="shared" si="232"/>
        <v>2676.9109060782748</v>
      </c>
      <c r="Q100" s="21">
        <f t="shared" si="232"/>
        <v>2732.8604942245106</v>
      </c>
      <c r="R100" s="21">
        <f t="shared" si="232"/>
        <v>2763.3784513951846</v>
      </c>
      <c r="S100" s="21">
        <f t="shared" si="232"/>
        <v>2780.024609851916</v>
      </c>
      <c r="T100" s="21">
        <f t="shared" si="232"/>
        <v>2789.1043326464969</v>
      </c>
      <c r="U100" s="21">
        <f t="shared" si="232"/>
        <v>2794.056908716268</v>
      </c>
      <c r="V100" s="21">
        <f t="shared" si="232"/>
        <v>2796.7583138452342</v>
      </c>
      <c r="W100" s="21">
        <f t="shared" si="232"/>
        <v>2798.2318075519429</v>
      </c>
      <c r="X100" s="21">
        <f t="shared" si="232"/>
        <v>2799.0355313919658</v>
      </c>
      <c r="Y100" s="21">
        <f t="shared" si="232"/>
        <v>2799.4739262137964</v>
      </c>
      <c r="Z100" s="21">
        <f t="shared" si="232"/>
        <v>2799.7130506620679</v>
      </c>
      <c r="AA100" s="21">
        <f t="shared" si="232"/>
        <v>2799.8434821793066</v>
      </c>
      <c r="AB100" s="21">
        <f t="shared" si="232"/>
        <v>2799.9146266432554</v>
      </c>
      <c r="AC100" s="22">
        <f t="shared" si="232"/>
        <v>2799.9534327145002</v>
      </c>
    </row>
    <row r="102" spans="2:29">
      <c r="B102" s="3" t="s">
        <v>17</v>
      </c>
      <c r="C102" s="28">
        <v>10</v>
      </c>
      <c r="D102" s="28" t="s">
        <v>1</v>
      </c>
      <c r="E102" s="29">
        <v>50000</v>
      </c>
      <c r="F102" s="3"/>
      <c r="G102" s="4" t="str">
        <f>"Year "&amp;H$1</f>
        <v>Year 1</v>
      </c>
      <c r="H102" s="4" t="str">
        <f t="shared" ref="H102:AC102" si="233">"Year "&amp;I$1</f>
        <v>Year 2</v>
      </c>
      <c r="I102" s="4" t="str">
        <f t="shared" si="233"/>
        <v>Year 3</v>
      </c>
      <c r="J102" s="4" t="str">
        <f t="shared" si="233"/>
        <v>Year 4</v>
      </c>
      <c r="K102" s="4" t="str">
        <f t="shared" si="233"/>
        <v>Year 5</v>
      </c>
      <c r="L102" s="4" t="str">
        <f t="shared" si="233"/>
        <v>Year 6</v>
      </c>
      <c r="M102" s="4" t="str">
        <f t="shared" si="233"/>
        <v>Year 7</v>
      </c>
      <c r="N102" s="4" t="str">
        <f t="shared" si="233"/>
        <v>Year 8</v>
      </c>
      <c r="O102" s="4" t="str">
        <f t="shared" si="233"/>
        <v>Year 9</v>
      </c>
      <c r="P102" s="4" t="str">
        <f t="shared" si="233"/>
        <v>Year 10</v>
      </c>
      <c r="Q102" s="4" t="str">
        <f t="shared" si="233"/>
        <v>Year 11</v>
      </c>
      <c r="R102" s="4" t="str">
        <f t="shared" si="233"/>
        <v>Year 12</v>
      </c>
      <c r="S102" s="4" t="str">
        <f t="shared" si="233"/>
        <v>Year 13</v>
      </c>
      <c r="T102" s="4" t="str">
        <f t="shared" si="233"/>
        <v>Year 14</v>
      </c>
      <c r="U102" s="4" t="str">
        <f t="shared" si="233"/>
        <v>Year 15</v>
      </c>
      <c r="V102" s="4" t="str">
        <f t="shared" si="233"/>
        <v>Year 16</v>
      </c>
      <c r="W102" s="4" t="str">
        <f t="shared" si="233"/>
        <v>Year 17</v>
      </c>
      <c r="X102" s="4" t="str">
        <f t="shared" si="233"/>
        <v>Year 18</v>
      </c>
      <c r="Y102" s="4" t="str">
        <f t="shared" si="233"/>
        <v>Year 19</v>
      </c>
      <c r="Z102" s="4" t="str">
        <f t="shared" si="233"/>
        <v>Year 20</v>
      </c>
      <c r="AA102" s="4" t="str">
        <f t="shared" si="233"/>
        <v>Year 21</v>
      </c>
      <c r="AB102" s="4" t="str">
        <f t="shared" si="233"/>
        <v>Year 22</v>
      </c>
      <c r="AC102" s="5" t="str">
        <f t="shared" si="233"/>
        <v>Year 23</v>
      </c>
    </row>
    <row r="103" spans="2:29">
      <c r="B103" s="9"/>
      <c r="C103" s="7"/>
      <c r="D103" s="7" t="s">
        <v>2</v>
      </c>
      <c r="E103" s="8">
        <v>30000</v>
      </c>
      <c r="F103" s="33" t="s">
        <v>3</v>
      </c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8"/>
    </row>
    <row r="104" spans="2:29">
      <c r="B104" s="9"/>
      <c r="C104" s="7"/>
      <c r="D104" s="7" t="s">
        <v>4</v>
      </c>
      <c r="E104" s="8">
        <f>0.8</f>
        <v>0.8</v>
      </c>
      <c r="F104" s="33">
        <f>C102</f>
        <v>10</v>
      </c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8"/>
    </row>
    <row r="105" spans="2:29" ht="16">
      <c r="B105" s="9"/>
      <c r="C105" s="7"/>
      <c r="D105" s="7"/>
      <c r="E105" s="8"/>
      <c r="F105" s="9" t="s">
        <v>5</v>
      </c>
      <c r="G105" s="13">
        <f>$E103</f>
        <v>30000</v>
      </c>
      <c r="H105" s="13">
        <f t="shared" ref="H105:AC105" si="234">$E103</f>
        <v>30000</v>
      </c>
      <c r="I105" s="13">
        <f t="shared" si="234"/>
        <v>30000</v>
      </c>
      <c r="J105" s="13">
        <f t="shared" si="234"/>
        <v>30000</v>
      </c>
      <c r="K105" s="13">
        <f t="shared" si="234"/>
        <v>30000</v>
      </c>
      <c r="L105" s="13">
        <f t="shared" si="234"/>
        <v>30000</v>
      </c>
      <c r="M105" s="13">
        <f t="shared" si="234"/>
        <v>30000</v>
      </c>
      <c r="N105" s="13">
        <f t="shared" si="234"/>
        <v>30000</v>
      </c>
      <c r="O105" s="13">
        <f t="shared" si="234"/>
        <v>30000</v>
      </c>
      <c r="P105" s="13">
        <f t="shared" si="234"/>
        <v>30000</v>
      </c>
      <c r="Q105" s="13">
        <f t="shared" si="234"/>
        <v>30000</v>
      </c>
      <c r="R105" s="13">
        <f t="shared" si="234"/>
        <v>30000</v>
      </c>
      <c r="S105" s="13">
        <f t="shared" si="234"/>
        <v>30000</v>
      </c>
      <c r="T105" s="13">
        <f t="shared" si="234"/>
        <v>30000</v>
      </c>
      <c r="U105" s="13">
        <f t="shared" si="234"/>
        <v>30000</v>
      </c>
      <c r="V105" s="13">
        <f t="shared" si="234"/>
        <v>30000</v>
      </c>
      <c r="W105" s="13">
        <f t="shared" si="234"/>
        <v>30000</v>
      </c>
      <c r="X105" s="13">
        <f t="shared" si="234"/>
        <v>30000</v>
      </c>
      <c r="Y105" s="13">
        <f t="shared" si="234"/>
        <v>30000</v>
      </c>
      <c r="Z105" s="13">
        <f t="shared" si="234"/>
        <v>30000</v>
      </c>
      <c r="AA105" s="13">
        <f t="shared" si="234"/>
        <v>30000</v>
      </c>
      <c r="AB105" s="13">
        <f t="shared" si="234"/>
        <v>30000</v>
      </c>
      <c r="AC105" s="14">
        <f t="shared" si="234"/>
        <v>30000</v>
      </c>
    </row>
    <row r="106" spans="2:29">
      <c r="B106" s="9"/>
      <c r="C106" s="7"/>
      <c r="D106" s="7"/>
      <c r="E106" s="8"/>
      <c r="F106" s="9" t="s">
        <v>6</v>
      </c>
      <c r="G106" s="15">
        <v>1</v>
      </c>
      <c r="H106" s="16">
        <f>E104^(I$1-1)</f>
        <v>0.8</v>
      </c>
      <c r="I106" s="16">
        <f>$E104^(J$1-1)</f>
        <v>0.64000000000000012</v>
      </c>
      <c r="J106" s="16">
        <f t="shared" ref="J106:AC106" si="235">$E104^(K$1-1)</f>
        <v>0.51200000000000012</v>
      </c>
      <c r="K106" s="16">
        <f t="shared" si="235"/>
        <v>0.40960000000000019</v>
      </c>
      <c r="L106" s="16">
        <f t="shared" si="235"/>
        <v>0.32768000000000019</v>
      </c>
      <c r="M106" s="16">
        <f t="shared" si="235"/>
        <v>0.26214400000000015</v>
      </c>
      <c r="N106" s="16">
        <f t="shared" si="235"/>
        <v>0.20971520000000016</v>
      </c>
      <c r="O106" s="16">
        <f t="shared" si="235"/>
        <v>0.16777216000000014</v>
      </c>
      <c r="P106" s="16">
        <f t="shared" si="235"/>
        <v>0.13421772800000012</v>
      </c>
      <c r="Q106" s="16">
        <f t="shared" si="235"/>
        <v>0.10737418240000011</v>
      </c>
      <c r="R106" s="16">
        <f t="shared" si="235"/>
        <v>8.5899345920000092E-2</v>
      </c>
      <c r="S106" s="16">
        <f t="shared" si="235"/>
        <v>6.8719476736000096E-2</v>
      </c>
      <c r="T106" s="16">
        <f t="shared" si="235"/>
        <v>5.4975581388800078E-2</v>
      </c>
      <c r="U106" s="16">
        <f t="shared" si="235"/>
        <v>4.3980465111040062E-2</v>
      </c>
      <c r="V106" s="16">
        <f t="shared" si="235"/>
        <v>3.5184372088832058E-2</v>
      </c>
      <c r="W106" s="16">
        <f t="shared" si="235"/>
        <v>2.8147497671065648E-2</v>
      </c>
      <c r="X106" s="16">
        <f t="shared" si="235"/>
        <v>2.251799813685252E-2</v>
      </c>
      <c r="Y106" s="16">
        <f t="shared" si="235"/>
        <v>1.8014398509482017E-2</v>
      </c>
      <c r="Z106" s="16">
        <f t="shared" si="235"/>
        <v>1.4411518807585615E-2</v>
      </c>
      <c r="AA106" s="16">
        <f t="shared" si="235"/>
        <v>1.1529215046068495E-2</v>
      </c>
      <c r="AB106" s="16">
        <f t="shared" si="235"/>
        <v>9.2233720368547975E-3</v>
      </c>
      <c r="AC106" s="17">
        <f t="shared" si="235"/>
        <v>7.3786976294838375E-3</v>
      </c>
    </row>
    <row r="107" spans="2:29">
      <c r="B107" s="23" t="s">
        <v>7</v>
      </c>
      <c r="C107" s="7"/>
      <c r="D107" s="7"/>
      <c r="E107" s="8">
        <f>E103*(1+0.1)/(1+0.1-E104)-E102</f>
        <v>59999.999999999985</v>
      </c>
      <c r="F107" s="9" t="s">
        <v>8</v>
      </c>
      <c r="G107" s="10">
        <f>E102</f>
        <v>50000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2"/>
    </row>
    <row r="108" spans="2:29">
      <c r="B108" s="23" t="s">
        <v>9</v>
      </c>
      <c r="C108" s="7"/>
      <c r="D108" s="7"/>
      <c r="E108" s="8">
        <f>(E103*E104)/(1+0.1-E104)-E102</f>
        <v>29999.999999999985</v>
      </c>
      <c r="F108" s="9" t="s">
        <v>10</v>
      </c>
      <c r="G108" s="18">
        <f>(G105-G107)</f>
        <v>-20000</v>
      </c>
      <c r="H108" s="18">
        <f>(H105-H107)*H106</f>
        <v>24000</v>
      </c>
      <c r="I108" s="18">
        <f>(I105-I107)*I106</f>
        <v>19200.000000000004</v>
      </c>
      <c r="J108" s="18">
        <f>(J105-J107)*J106</f>
        <v>15360.000000000004</v>
      </c>
      <c r="K108" s="18">
        <f>(K105-K107)*K106</f>
        <v>12288.000000000005</v>
      </c>
      <c r="L108" s="18">
        <f>(L105-L107)*L106</f>
        <v>9830.4000000000051</v>
      </c>
      <c r="M108" s="18">
        <f>(M105-M107)*M106</f>
        <v>7864.3200000000043</v>
      </c>
      <c r="N108" s="18">
        <f>(N105-N107)*N106</f>
        <v>6291.4560000000047</v>
      </c>
      <c r="O108" s="18">
        <f>(O105-O107)*O106</f>
        <v>5033.1648000000041</v>
      </c>
      <c r="P108" s="18">
        <f>(P105-P107)*P106</f>
        <v>4026.5318400000037</v>
      </c>
      <c r="Q108" s="18">
        <f>(Q105-Q107)*Q106</f>
        <v>3221.2254720000033</v>
      </c>
      <c r="R108" s="18">
        <f>(R105-R107)*R106</f>
        <v>2576.9803776000026</v>
      </c>
      <c r="S108" s="18">
        <f>(S105-S107)*S106</f>
        <v>2061.584302080003</v>
      </c>
      <c r="T108" s="18">
        <f>(T105-T107)*T106</f>
        <v>1649.2674416640023</v>
      </c>
      <c r="U108" s="18">
        <f>(U105-U107)*U106</f>
        <v>1319.4139533312018</v>
      </c>
      <c r="V108" s="18">
        <f>(V105-V107)*V106</f>
        <v>1055.5311626649618</v>
      </c>
      <c r="W108" s="18">
        <f>(W105-W107)*W106</f>
        <v>844.4249301319694</v>
      </c>
      <c r="X108" s="18">
        <f>(X105-X107)*X106</f>
        <v>675.53994410557561</v>
      </c>
      <c r="Y108" s="18">
        <f>(Y105-Y107)*Y106</f>
        <v>540.43195528446051</v>
      </c>
      <c r="Z108" s="18">
        <f>(Z105-Z107)*Z106</f>
        <v>432.34556422756845</v>
      </c>
      <c r="AA108" s="18">
        <f>(AA105-AA107)*AA106</f>
        <v>345.87645138205488</v>
      </c>
      <c r="AB108" s="18">
        <f>(AB105-AB107)*AB106</f>
        <v>276.70116110564391</v>
      </c>
      <c r="AC108" s="19">
        <f>(AC105-AC107)*AC106</f>
        <v>221.36092888451512</v>
      </c>
    </row>
    <row r="109" spans="2:29">
      <c r="B109" s="24" t="s">
        <v>11</v>
      </c>
      <c r="C109" s="34"/>
      <c r="D109" s="34"/>
      <c r="E109" s="35">
        <f>E103/(1+0.1-E104)-E102</f>
        <v>49999.999999999985</v>
      </c>
      <c r="F109" s="9" t="s">
        <v>12</v>
      </c>
      <c r="G109" s="18">
        <f>(G108)/(1+0.1)^G$1</f>
        <v>-20000</v>
      </c>
      <c r="H109" s="18">
        <f t="shared" ref="H109" si="236">(H108)/(1+0.1)^H$1</f>
        <v>21818.181818181816</v>
      </c>
      <c r="I109" s="18">
        <f t="shared" ref="I109" si="237">(I108)/(1+0.1)^I$1</f>
        <v>15867.768595041323</v>
      </c>
      <c r="J109" s="18">
        <f t="shared" ref="J109" si="238">(J108)/(1+0.1)^J$1</f>
        <v>11540.195341848234</v>
      </c>
      <c r="K109" s="18">
        <f t="shared" ref="K109" si="239">(K108)/(1+0.1)^K$1</f>
        <v>8392.8693395259907</v>
      </c>
      <c r="L109" s="18">
        <f t="shared" ref="L109" si="240">(L108)/(1+0.1)^L$1</f>
        <v>6103.9049742007201</v>
      </c>
      <c r="M109" s="18">
        <f t="shared" ref="M109" si="241">(M108)/(1+0.1)^M$1</f>
        <v>4439.2036176005231</v>
      </c>
      <c r="N109" s="18">
        <f t="shared" ref="N109" si="242">(N108)/(1+0.1)^N$1</f>
        <v>3228.5117218912897</v>
      </c>
      <c r="O109" s="18">
        <f t="shared" ref="O109" si="243">(O108)/(1+0.1)^O$1</f>
        <v>2348.0085250118477</v>
      </c>
      <c r="P109" s="18">
        <f t="shared" ref="P109" si="244">(P108)/(1+0.1)^P$1</f>
        <v>1707.6425636449801</v>
      </c>
      <c r="Q109" s="18">
        <f t="shared" ref="Q109" si="245">(Q108)/(1+0.1)^Q$1</f>
        <v>1241.9218644690764</v>
      </c>
      <c r="R109" s="18">
        <f t="shared" ref="R109" si="246">(R108)/(1+0.1)^R$1</f>
        <v>903.21590143205538</v>
      </c>
      <c r="S109" s="18">
        <f t="shared" ref="S109" si="247">(S108)/(1+0.1)^S$1</f>
        <v>656.88429195058609</v>
      </c>
      <c r="T109" s="18">
        <f t="shared" ref="T109" si="248">(T108)/(1+0.1)^T$1</f>
        <v>477.73403050951708</v>
      </c>
      <c r="U109" s="18">
        <f t="shared" ref="U109" si="249">(U108)/(1+0.1)^U$1</f>
        <v>347.44293127964875</v>
      </c>
      <c r="V109" s="18">
        <f t="shared" ref="V109" si="250">(V108)/(1+0.1)^V$1</f>
        <v>252.68576820338097</v>
      </c>
      <c r="W109" s="18">
        <f t="shared" ref="W109" si="251">(W108)/(1+0.1)^W$1</f>
        <v>183.77146778427706</v>
      </c>
      <c r="X109" s="18">
        <f t="shared" ref="X109" si="252">(X108)/(1+0.1)^X$1</f>
        <v>133.65197657038334</v>
      </c>
      <c r="Y109" s="18">
        <f t="shared" ref="Y109" si="253">(Y108)/(1+0.1)^Y$1</f>
        <v>97.201437505733324</v>
      </c>
      <c r="Z109" s="18">
        <f t="shared" ref="Z109" si="254">(Z108)/(1+0.1)^Z$1</f>
        <v>70.691954549624228</v>
      </c>
      <c r="AA109" s="18">
        <f t="shared" ref="AA109" si="255">(AA108)/(1+0.1)^AA$1</f>
        <v>51.412330581544914</v>
      </c>
      <c r="AB109" s="18">
        <f t="shared" ref="AB109" si="256">(AB108)/(1+0.1)^AB$1</f>
        <v>37.390785877487204</v>
      </c>
      <c r="AC109" s="18">
        <f t="shared" ref="AC109" si="257">(AC108)/(1+0.1)^AC$1</f>
        <v>27.193298819990691</v>
      </c>
    </row>
    <row r="110" spans="2:29">
      <c r="F110" s="9" t="s">
        <v>13</v>
      </c>
      <c r="G110" s="18">
        <f>G108</f>
        <v>-20000</v>
      </c>
      <c r="H110" s="18">
        <f>G110+H109</f>
        <v>1818.1818181818162</v>
      </c>
      <c r="I110" s="18">
        <f t="shared" ref="I110:U110" si="258">H110+I109</f>
        <v>17685.950413223138</v>
      </c>
      <c r="J110" s="18">
        <f t="shared" si="258"/>
        <v>29226.145755071371</v>
      </c>
      <c r="K110" s="18">
        <f t="shared" si="258"/>
        <v>37619.015094597358</v>
      </c>
      <c r="L110" s="18">
        <f t="shared" si="258"/>
        <v>43722.920068798077</v>
      </c>
      <c r="M110" s="18">
        <f t="shared" si="258"/>
        <v>48162.123686398598</v>
      </c>
      <c r="N110" s="18">
        <f t="shared" si="258"/>
        <v>51390.635408289891</v>
      </c>
      <c r="O110" s="18">
        <f t="shared" si="258"/>
        <v>53738.643933301741</v>
      </c>
      <c r="P110" s="18">
        <f t="shared" si="258"/>
        <v>55446.286496946719</v>
      </c>
      <c r="Q110" s="18">
        <f t="shared" si="258"/>
        <v>56688.208361415796</v>
      </c>
      <c r="R110" s="18">
        <f t="shared" si="258"/>
        <v>57591.424262847853</v>
      </c>
      <c r="S110" s="18">
        <f t="shared" si="258"/>
        <v>58248.308554798437</v>
      </c>
      <c r="T110" s="18">
        <f t="shared" si="258"/>
        <v>58726.042585307958</v>
      </c>
      <c r="U110" s="18">
        <f t="shared" si="258"/>
        <v>59073.485516587607</v>
      </c>
      <c r="V110" s="18">
        <f>U110+V109</f>
        <v>59326.171284790988</v>
      </c>
      <c r="W110" s="18">
        <f t="shared" ref="W110:AC110" si="259">V110+W109</f>
        <v>59509.942752575262</v>
      </c>
      <c r="X110" s="18">
        <f t="shared" si="259"/>
        <v>59643.594729145647</v>
      </c>
      <c r="Y110" s="18">
        <f t="shared" si="259"/>
        <v>59740.79616665138</v>
      </c>
      <c r="Z110" s="18">
        <f t="shared" si="259"/>
        <v>59811.488121201008</v>
      </c>
      <c r="AA110" s="18">
        <f t="shared" si="259"/>
        <v>59862.900451782552</v>
      </c>
      <c r="AB110" s="18">
        <f t="shared" si="259"/>
        <v>59900.291237660036</v>
      </c>
      <c r="AC110" s="19">
        <f t="shared" si="259"/>
        <v>59927.484536480028</v>
      </c>
    </row>
    <row r="111" spans="2:29">
      <c r="F111" s="20" t="s">
        <v>14</v>
      </c>
      <c r="G111" s="21">
        <f>G109</f>
        <v>-20000</v>
      </c>
      <c r="H111" s="21">
        <f>G111+H109</f>
        <v>1818.1818181818162</v>
      </c>
      <c r="I111" s="21">
        <f t="shared" ref="I111:AC111" si="260">H111+I109</f>
        <v>17685.950413223138</v>
      </c>
      <c r="J111" s="21">
        <f t="shared" si="260"/>
        <v>29226.145755071371</v>
      </c>
      <c r="K111" s="21">
        <f t="shared" si="260"/>
        <v>37619.015094597358</v>
      </c>
      <c r="L111" s="21">
        <f t="shared" si="260"/>
        <v>43722.920068798077</v>
      </c>
      <c r="M111" s="21">
        <f t="shared" si="260"/>
        <v>48162.123686398598</v>
      </c>
      <c r="N111" s="21">
        <f t="shared" si="260"/>
        <v>51390.635408289891</v>
      </c>
      <c r="O111" s="21">
        <f t="shared" si="260"/>
        <v>53738.643933301741</v>
      </c>
      <c r="P111" s="21">
        <f t="shared" si="260"/>
        <v>55446.286496946719</v>
      </c>
      <c r="Q111" s="21">
        <f t="shared" si="260"/>
        <v>56688.208361415796</v>
      </c>
      <c r="R111" s="21">
        <f t="shared" si="260"/>
        <v>57591.424262847853</v>
      </c>
      <c r="S111" s="21">
        <f t="shared" si="260"/>
        <v>58248.308554798437</v>
      </c>
      <c r="T111" s="21">
        <f t="shared" si="260"/>
        <v>58726.042585307958</v>
      </c>
      <c r="U111" s="21">
        <f t="shared" si="260"/>
        <v>59073.485516587607</v>
      </c>
      <c r="V111" s="21">
        <f t="shared" si="260"/>
        <v>59326.171284790988</v>
      </c>
      <c r="W111" s="21">
        <f t="shared" si="260"/>
        <v>59509.942752575262</v>
      </c>
      <c r="X111" s="21">
        <f t="shared" si="260"/>
        <v>59643.594729145647</v>
      </c>
      <c r="Y111" s="21">
        <f t="shared" si="260"/>
        <v>59740.79616665138</v>
      </c>
      <c r="Z111" s="21">
        <f t="shared" si="260"/>
        <v>59811.488121201008</v>
      </c>
      <c r="AA111" s="21">
        <f t="shared" si="260"/>
        <v>59862.900451782552</v>
      </c>
      <c r="AB111" s="21">
        <f t="shared" si="260"/>
        <v>59900.291237660036</v>
      </c>
      <c r="AC111" s="22">
        <f t="shared" si="260"/>
        <v>59927.484536480028</v>
      </c>
    </row>
    <row r="113" spans="2:29">
      <c r="B113" s="3" t="s">
        <v>17</v>
      </c>
      <c r="C113" s="28">
        <v>11</v>
      </c>
      <c r="D113" s="28" t="s">
        <v>1</v>
      </c>
      <c r="E113" s="29">
        <v>50000</v>
      </c>
      <c r="F113" s="3"/>
      <c r="G113" s="4" t="str">
        <f>"Year "&amp;H$1</f>
        <v>Year 1</v>
      </c>
      <c r="H113" s="4" t="str">
        <f t="shared" ref="H113:AC113" si="261">"Year "&amp;I$1</f>
        <v>Year 2</v>
      </c>
      <c r="I113" s="4" t="str">
        <f t="shared" si="261"/>
        <v>Year 3</v>
      </c>
      <c r="J113" s="4" t="str">
        <f t="shared" si="261"/>
        <v>Year 4</v>
      </c>
      <c r="K113" s="4" t="str">
        <f t="shared" si="261"/>
        <v>Year 5</v>
      </c>
      <c r="L113" s="4" t="str">
        <f t="shared" si="261"/>
        <v>Year 6</v>
      </c>
      <c r="M113" s="4" t="str">
        <f t="shared" si="261"/>
        <v>Year 7</v>
      </c>
      <c r="N113" s="4" t="str">
        <f t="shared" si="261"/>
        <v>Year 8</v>
      </c>
      <c r="O113" s="4" t="str">
        <f t="shared" si="261"/>
        <v>Year 9</v>
      </c>
      <c r="P113" s="4" t="str">
        <f t="shared" si="261"/>
        <v>Year 10</v>
      </c>
      <c r="Q113" s="4" t="str">
        <f t="shared" si="261"/>
        <v>Year 11</v>
      </c>
      <c r="R113" s="4" t="str">
        <f t="shared" si="261"/>
        <v>Year 12</v>
      </c>
      <c r="S113" s="4" t="str">
        <f t="shared" si="261"/>
        <v>Year 13</v>
      </c>
      <c r="T113" s="4" t="str">
        <f t="shared" si="261"/>
        <v>Year 14</v>
      </c>
      <c r="U113" s="4" t="str">
        <f t="shared" si="261"/>
        <v>Year 15</v>
      </c>
      <c r="V113" s="4" t="str">
        <f t="shared" si="261"/>
        <v>Year 16</v>
      </c>
      <c r="W113" s="4" t="str">
        <f t="shared" si="261"/>
        <v>Year 17</v>
      </c>
      <c r="X113" s="4" t="str">
        <f t="shared" si="261"/>
        <v>Year 18</v>
      </c>
      <c r="Y113" s="4" t="str">
        <f t="shared" si="261"/>
        <v>Year 19</v>
      </c>
      <c r="Z113" s="4" t="str">
        <f t="shared" si="261"/>
        <v>Year 20</v>
      </c>
      <c r="AA113" s="4" t="str">
        <f t="shared" si="261"/>
        <v>Year 21</v>
      </c>
      <c r="AB113" s="4" t="str">
        <f t="shared" si="261"/>
        <v>Year 22</v>
      </c>
      <c r="AC113" s="5" t="str">
        <f t="shared" si="261"/>
        <v>Year 23</v>
      </c>
    </row>
    <row r="114" spans="2:29">
      <c r="B114" s="9"/>
      <c r="C114" s="7"/>
      <c r="D114" s="7" t="s">
        <v>2</v>
      </c>
      <c r="E114" s="8">
        <v>30000</v>
      </c>
      <c r="F114" s="33" t="s">
        <v>3</v>
      </c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/>
    </row>
    <row r="115" spans="2:29">
      <c r="B115" s="9"/>
      <c r="C115" s="7"/>
      <c r="D115" s="7" t="s">
        <v>4</v>
      </c>
      <c r="E115" s="8">
        <v>0.7</v>
      </c>
      <c r="F115" s="33">
        <f>C113</f>
        <v>11</v>
      </c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/>
    </row>
    <row r="116" spans="2:29" ht="16">
      <c r="B116" s="9"/>
      <c r="C116" s="7"/>
      <c r="D116" s="7"/>
      <c r="E116" s="8"/>
      <c r="F116" s="9" t="s">
        <v>5</v>
      </c>
      <c r="G116" s="13">
        <f>$E114</f>
        <v>30000</v>
      </c>
      <c r="H116" s="13">
        <f t="shared" ref="H116:AC116" si="262">$E114</f>
        <v>30000</v>
      </c>
      <c r="I116" s="13">
        <f t="shared" si="262"/>
        <v>30000</v>
      </c>
      <c r="J116" s="13">
        <f t="shared" si="262"/>
        <v>30000</v>
      </c>
      <c r="K116" s="13">
        <f t="shared" si="262"/>
        <v>30000</v>
      </c>
      <c r="L116" s="13">
        <f t="shared" si="262"/>
        <v>30000</v>
      </c>
      <c r="M116" s="13">
        <f t="shared" si="262"/>
        <v>30000</v>
      </c>
      <c r="N116" s="13">
        <f t="shared" si="262"/>
        <v>30000</v>
      </c>
      <c r="O116" s="13">
        <f t="shared" si="262"/>
        <v>30000</v>
      </c>
      <c r="P116" s="13">
        <f t="shared" si="262"/>
        <v>30000</v>
      </c>
      <c r="Q116" s="13">
        <f t="shared" si="262"/>
        <v>30000</v>
      </c>
      <c r="R116" s="13">
        <f t="shared" si="262"/>
        <v>30000</v>
      </c>
      <c r="S116" s="13">
        <f t="shared" si="262"/>
        <v>30000</v>
      </c>
      <c r="T116" s="13">
        <f t="shared" si="262"/>
        <v>30000</v>
      </c>
      <c r="U116" s="13">
        <f t="shared" si="262"/>
        <v>30000</v>
      </c>
      <c r="V116" s="13">
        <f t="shared" si="262"/>
        <v>30000</v>
      </c>
      <c r="W116" s="13">
        <f t="shared" si="262"/>
        <v>30000</v>
      </c>
      <c r="X116" s="13">
        <f t="shared" si="262"/>
        <v>30000</v>
      </c>
      <c r="Y116" s="13">
        <f t="shared" si="262"/>
        <v>30000</v>
      </c>
      <c r="Z116" s="13">
        <f t="shared" si="262"/>
        <v>30000</v>
      </c>
      <c r="AA116" s="13">
        <f t="shared" si="262"/>
        <v>30000</v>
      </c>
      <c r="AB116" s="13">
        <f t="shared" si="262"/>
        <v>30000</v>
      </c>
      <c r="AC116" s="14">
        <f t="shared" si="262"/>
        <v>30000</v>
      </c>
    </row>
    <row r="117" spans="2:29">
      <c r="B117" s="9"/>
      <c r="C117" s="7"/>
      <c r="D117" s="7"/>
      <c r="E117" s="8"/>
      <c r="F117" s="9" t="s">
        <v>6</v>
      </c>
      <c r="G117" s="15">
        <v>1</v>
      </c>
      <c r="H117" s="16">
        <f>E115^(I$1-1)</f>
        <v>0.7</v>
      </c>
      <c r="I117" s="16">
        <f>$E115^(J$1-1)</f>
        <v>0.48999999999999994</v>
      </c>
      <c r="J117" s="16">
        <f t="shared" ref="J117:AC117" si="263">$E115^(K$1-1)</f>
        <v>0.34299999999999992</v>
      </c>
      <c r="K117" s="16">
        <f t="shared" si="263"/>
        <v>0.24009999999999992</v>
      </c>
      <c r="L117" s="16">
        <f t="shared" si="263"/>
        <v>0.16806999999999994</v>
      </c>
      <c r="M117" s="16">
        <f t="shared" si="263"/>
        <v>0.11764899999999995</v>
      </c>
      <c r="N117" s="16">
        <f t="shared" si="263"/>
        <v>8.235429999999995E-2</v>
      </c>
      <c r="O117" s="16">
        <f t="shared" si="263"/>
        <v>5.7648009999999965E-2</v>
      </c>
      <c r="P117" s="16">
        <f t="shared" si="263"/>
        <v>4.0353606999999972E-2</v>
      </c>
      <c r="Q117" s="16">
        <f t="shared" si="263"/>
        <v>2.824752489999998E-2</v>
      </c>
      <c r="R117" s="16">
        <f t="shared" si="263"/>
        <v>1.9773267429999984E-2</v>
      </c>
      <c r="S117" s="16">
        <f t="shared" si="263"/>
        <v>1.3841287200999986E-2</v>
      </c>
      <c r="T117" s="16">
        <f t="shared" si="263"/>
        <v>9.68890104069999E-3</v>
      </c>
      <c r="U117" s="16">
        <f t="shared" si="263"/>
        <v>6.7822307284899925E-3</v>
      </c>
      <c r="V117" s="16">
        <f t="shared" si="263"/>
        <v>4.747561509942994E-3</v>
      </c>
      <c r="W117" s="16">
        <f t="shared" si="263"/>
        <v>3.3232930569600961E-3</v>
      </c>
      <c r="X117" s="16">
        <f t="shared" si="263"/>
        <v>2.3263051398720669E-3</v>
      </c>
      <c r="Y117" s="16">
        <f t="shared" si="263"/>
        <v>1.6284135979104468E-3</v>
      </c>
      <c r="Z117" s="16">
        <f t="shared" si="263"/>
        <v>1.1398895185373127E-3</v>
      </c>
      <c r="AA117" s="16">
        <f t="shared" si="263"/>
        <v>7.9792266297611884E-4</v>
      </c>
      <c r="AB117" s="16">
        <f t="shared" si="263"/>
        <v>5.5854586408328314E-4</v>
      </c>
      <c r="AC117" s="17">
        <f t="shared" si="263"/>
        <v>3.9098210485829816E-4</v>
      </c>
    </row>
    <row r="118" spans="2:29">
      <c r="B118" s="23" t="s">
        <v>7</v>
      </c>
      <c r="C118" s="7"/>
      <c r="D118" s="7"/>
      <c r="E118" s="8">
        <f>E114*(1+0.1)/(1+0.1-E115)-E113</f>
        <v>32499.999999999971</v>
      </c>
      <c r="F118" s="9" t="s">
        <v>8</v>
      </c>
      <c r="G118" s="10">
        <f>E113</f>
        <v>50000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2"/>
    </row>
    <row r="119" spans="2:29">
      <c r="B119" s="23" t="s">
        <v>9</v>
      </c>
      <c r="C119" s="7"/>
      <c r="D119" s="7"/>
      <c r="E119" s="8">
        <f>(E114*E115)/(1+0.1-E115)-E113</f>
        <v>2499.9999999999854</v>
      </c>
      <c r="F119" s="9" t="s">
        <v>10</v>
      </c>
      <c r="G119" s="18">
        <f>(G116-G118)</f>
        <v>-20000</v>
      </c>
      <c r="H119" s="18">
        <f>(H116-H118)*H117</f>
        <v>21000</v>
      </c>
      <c r="I119" s="18">
        <f>(I116-I118)*I117</f>
        <v>14699.999999999998</v>
      </c>
      <c r="J119" s="18">
        <f>(J116-J118)*J117</f>
        <v>10289.999999999998</v>
      </c>
      <c r="K119" s="18">
        <f>(K116-K118)*K117</f>
        <v>7202.9999999999982</v>
      </c>
      <c r="L119" s="18">
        <f>(L116-L118)*L117</f>
        <v>5042.0999999999985</v>
      </c>
      <c r="M119" s="18">
        <f>(M116-M118)*M117</f>
        <v>3529.4699999999984</v>
      </c>
      <c r="N119" s="18">
        <f>(N116-N118)*N117</f>
        <v>2470.6289999999985</v>
      </c>
      <c r="O119" s="18">
        <f>(O116-O118)*O117</f>
        <v>1729.4402999999988</v>
      </c>
      <c r="P119" s="18">
        <f>(P116-P118)*P117</f>
        <v>1210.6082099999992</v>
      </c>
      <c r="Q119" s="18">
        <f>(Q116-Q118)*Q117</f>
        <v>847.42574699999943</v>
      </c>
      <c r="R119" s="18">
        <f>(R116-R118)*R117</f>
        <v>593.1980228999995</v>
      </c>
      <c r="S119" s="18">
        <f>(S116-S118)*S117</f>
        <v>415.2386160299996</v>
      </c>
      <c r="T119" s="18">
        <f>(T116-T118)*T117</f>
        <v>290.66703122099972</v>
      </c>
      <c r="U119" s="18">
        <f>(U116-U118)*U117</f>
        <v>203.46692185469976</v>
      </c>
      <c r="V119" s="18">
        <f>(V116-V118)*V117</f>
        <v>142.42684529828983</v>
      </c>
      <c r="W119" s="18">
        <f>(W116-W118)*W117</f>
        <v>99.698791708802887</v>
      </c>
      <c r="X119" s="18">
        <f>(X116-X118)*X117</f>
        <v>69.789154196162002</v>
      </c>
      <c r="Y119" s="18">
        <f>(Y116-Y118)*Y117</f>
        <v>48.852407937313409</v>
      </c>
      <c r="Z119" s="18">
        <f>(Z116-Z118)*Z117</f>
        <v>34.196685556119384</v>
      </c>
      <c r="AA119" s="18">
        <f>(AA116-AA118)*AA117</f>
        <v>23.937679889283565</v>
      </c>
      <c r="AB119" s="18">
        <f>(AB116-AB118)*AB117</f>
        <v>16.756375922498496</v>
      </c>
      <c r="AC119" s="19">
        <f>(AC116-AC118)*AC117</f>
        <v>11.729463145748944</v>
      </c>
    </row>
    <row r="120" spans="2:29">
      <c r="B120" s="24" t="s">
        <v>11</v>
      </c>
      <c r="C120" s="34"/>
      <c r="D120" s="34"/>
      <c r="E120" s="35">
        <f>E114/(1+0.1-E115)-E113</f>
        <v>24999.999999999971</v>
      </c>
      <c r="F120" s="9" t="s">
        <v>12</v>
      </c>
      <c r="G120" s="18">
        <f>(G119)/(1+0.1)^G$1</f>
        <v>-20000</v>
      </c>
      <c r="H120" s="18">
        <f t="shared" ref="H120" si="264">(H119)/(1+0.1)^H$1</f>
        <v>19090.909090909088</v>
      </c>
      <c r="I120" s="18">
        <f t="shared" ref="I120" si="265">(I119)/(1+0.1)^I$1</f>
        <v>12148.760330578509</v>
      </c>
      <c r="J120" s="18">
        <f t="shared" ref="J120" si="266">(J119)/(1+0.1)^J$1</f>
        <v>7731.0293012772318</v>
      </c>
      <c r="K120" s="18">
        <f t="shared" ref="K120" si="267">(K119)/(1+0.1)^K$1</f>
        <v>4919.7459189946012</v>
      </c>
      <c r="L120" s="18">
        <f t="shared" ref="L120" si="268">(L119)/(1+0.1)^L$1</f>
        <v>3130.7474029965642</v>
      </c>
      <c r="M120" s="18">
        <f t="shared" ref="M120" si="269">(M119)/(1+0.1)^M$1</f>
        <v>1992.293801906904</v>
      </c>
      <c r="N120" s="18">
        <f t="shared" ref="N120" si="270">(N119)/(1+0.1)^N$1</f>
        <v>1267.8233284862113</v>
      </c>
      <c r="O120" s="18">
        <f t="shared" ref="O120" si="271">(O119)/(1+0.1)^O$1</f>
        <v>806.79666358213444</v>
      </c>
      <c r="P120" s="18">
        <f t="shared" ref="P120" si="272">(P119)/(1+0.1)^P$1</f>
        <v>513.41605864317637</v>
      </c>
      <c r="Q120" s="18">
        <f t="shared" ref="Q120" si="273">(Q119)/(1+0.1)^Q$1</f>
        <v>326.71931004565766</v>
      </c>
      <c r="R120" s="18">
        <f t="shared" ref="R120" si="274">(R119)/(1+0.1)^R$1</f>
        <v>207.91228821087302</v>
      </c>
      <c r="S120" s="18">
        <f t="shared" ref="S120" si="275">(S119)/(1+0.1)^S$1</f>
        <v>132.30781977055554</v>
      </c>
      <c r="T120" s="18">
        <f t="shared" ref="T120" si="276">(T119)/(1+0.1)^T$1</f>
        <v>84.195885308535338</v>
      </c>
      <c r="U120" s="18">
        <f t="shared" ref="U120" si="277">(U119)/(1+0.1)^U$1</f>
        <v>53.5791997417952</v>
      </c>
      <c r="V120" s="18">
        <f t="shared" ref="V120" si="278">(V119)/(1+0.1)^V$1</f>
        <v>34.095854381142395</v>
      </c>
      <c r="W120" s="18">
        <f t="shared" ref="W120" si="279">(W119)/(1+0.1)^W$1</f>
        <v>21.697361878908797</v>
      </c>
      <c r="X120" s="18">
        <f t="shared" ref="X120" si="280">(X119)/(1+0.1)^X$1</f>
        <v>13.807412104760141</v>
      </c>
      <c r="Y120" s="18">
        <f t="shared" ref="Y120" si="281">(Y119)/(1+0.1)^Y$1</f>
        <v>8.786534975756453</v>
      </c>
      <c r="Z120" s="18">
        <f t="shared" ref="Z120" si="282">(Z119)/(1+0.1)^Z$1</f>
        <v>5.5914313482086504</v>
      </c>
      <c r="AA120" s="18">
        <f t="shared" ref="AA120" si="283">(AA119)/(1+0.1)^AA$1</f>
        <v>3.5581835852236865</v>
      </c>
      <c r="AB120" s="18">
        <f t="shared" ref="AB120" si="284">(AB119)/(1+0.1)^AB$1</f>
        <v>2.2642986451423459</v>
      </c>
      <c r="AC120" s="18">
        <f t="shared" ref="AC120" si="285">(AC119)/(1+0.1)^AC$1</f>
        <v>1.4409173196360376</v>
      </c>
    </row>
    <row r="121" spans="2:29">
      <c r="F121" s="9" t="s">
        <v>13</v>
      </c>
      <c r="G121" s="18">
        <f>G119</f>
        <v>-20000</v>
      </c>
      <c r="H121" s="18">
        <f>G121+H120</f>
        <v>-909.09090909091174</v>
      </c>
      <c r="I121" s="18">
        <f t="shared" ref="I121:U121" si="286">H121+I120</f>
        <v>11239.669421487597</v>
      </c>
      <c r="J121" s="18">
        <f t="shared" si="286"/>
        <v>18970.698722764828</v>
      </c>
      <c r="K121" s="18">
        <f t="shared" si="286"/>
        <v>23890.44464175943</v>
      </c>
      <c r="L121" s="18">
        <f t="shared" si="286"/>
        <v>27021.192044755993</v>
      </c>
      <c r="M121" s="18">
        <f t="shared" si="286"/>
        <v>29013.485846662898</v>
      </c>
      <c r="N121" s="18">
        <f t="shared" si="286"/>
        <v>30281.309175149108</v>
      </c>
      <c r="O121" s="18">
        <f t="shared" si="286"/>
        <v>31088.105838731244</v>
      </c>
      <c r="P121" s="18">
        <f t="shared" si="286"/>
        <v>31601.521897374419</v>
      </c>
      <c r="Q121" s="18">
        <f t="shared" si="286"/>
        <v>31928.241207420077</v>
      </c>
      <c r="R121" s="18">
        <f t="shared" si="286"/>
        <v>32136.153495630948</v>
      </c>
      <c r="S121" s="18">
        <f t="shared" si="286"/>
        <v>32268.461315401502</v>
      </c>
      <c r="T121" s="18">
        <f t="shared" si="286"/>
        <v>32352.657200710037</v>
      </c>
      <c r="U121" s="18">
        <f t="shared" si="286"/>
        <v>32406.236400451831</v>
      </c>
      <c r="V121" s="18">
        <f>U121+V120</f>
        <v>32440.332254832974</v>
      </c>
      <c r="W121" s="18">
        <f t="shared" ref="W121:AC121" si="287">V121+W120</f>
        <v>32462.029616711883</v>
      </c>
      <c r="X121" s="18">
        <f t="shared" si="287"/>
        <v>32475.837028816644</v>
      </c>
      <c r="Y121" s="18">
        <f t="shared" si="287"/>
        <v>32484.6235637924</v>
      </c>
      <c r="Z121" s="18">
        <f t="shared" si="287"/>
        <v>32490.21499514061</v>
      </c>
      <c r="AA121" s="18">
        <f t="shared" si="287"/>
        <v>32493.773178725834</v>
      </c>
      <c r="AB121" s="18">
        <f t="shared" si="287"/>
        <v>32496.037477370977</v>
      </c>
      <c r="AC121" s="19">
        <f t="shared" si="287"/>
        <v>32497.478394690614</v>
      </c>
    </row>
    <row r="122" spans="2:29">
      <c r="F122" s="20" t="s">
        <v>14</v>
      </c>
      <c r="G122" s="21">
        <f>G120</f>
        <v>-20000</v>
      </c>
      <c r="H122" s="21">
        <f>G122+H120</f>
        <v>-909.09090909091174</v>
      </c>
      <c r="I122" s="21">
        <f t="shared" ref="I122:AC122" si="288">H122+I120</f>
        <v>11239.669421487597</v>
      </c>
      <c r="J122" s="21">
        <f t="shared" si="288"/>
        <v>18970.698722764828</v>
      </c>
      <c r="K122" s="21">
        <f t="shared" si="288"/>
        <v>23890.44464175943</v>
      </c>
      <c r="L122" s="21">
        <f t="shared" si="288"/>
        <v>27021.192044755993</v>
      </c>
      <c r="M122" s="21">
        <f t="shared" si="288"/>
        <v>29013.485846662898</v>
      </c>
      <c r="N122" s="21">
        <f t="shared" si="288"/>
        <v>30281.309175149108</v>
      </c>
      <c r="O122" s="21">
        <f t="shared" si="288"/>
        <v>31088.105838731244</v>
      </c>
      <c r="P122" s="21">
        <f t="shared" si="288"/>
        <v>31601.521897374419</v>
      </c>
      <c r="Q122" s="21">
        <f t="shared" si="288"/>
        <v>31928.241207420077</v>
      </c>
      <c r="R122" s="21">
        <f t="shared" si="288"/>
        <v>32136.153495630948</v>
      </c>
      <c r="S122" s="21">
        <f t="shared" si="288"/>
        <v>32268.461315401502</v>
      </c>
      <c r="T122" s="21">
        <f t="shared" si="288"/>
        <v>32352.657200710037</v>
      </c>
      <c r="U122" s="21">
        <f t="shared" si="288"/>
        <v>32406.236400451831</v>
      </c>
      <c r="V122" s="21">
        <f t="shared" si="288"/>
        <v>32440.332254832974</v>
      </c>
      <c r="W122" s="21">
        <f t="shared" si="288"/>
        <v>32462.029616711883</v>
      </c>
      <c r="X122" s="21">
        <f t="shared" si="288"/>
        <v>32475.837028816644</v>
      </c>
      <c r="Y122" s="21">
        <f t="shared" si="288"/>
        <v>32484.6235637924</v>
      </c>
      <c r="Z122" s="21">
        <f t="shared" si="288"/>
        <v>32490.21499514061</v>
      </c>
      <c r="AA122" s="21">
        <f t="shared" si="288"/>
        <v>32493.773178725834</v>
      </c>
      <c r="AB122" s="21">
        <f t="shared" si="288"/>
        <v>32496.037477370977</v>
      </c>
      <c r="AC122" s="22">
        <f t="shared" si="288"/>
        <v>32497.478394690614</v>
      </c>
    </row>
    <row r="124" spans="2:29">
      <c r="B124" s="3" t="s">
        <v>17</v>
      </c>
      <c r="C124" s="28">
        <v>12</v>
      </c>
      <c r="D124" s="28" t="s">
        <v>1</v>
      </c>
      <c r="E124" s="29">
        <v>50000</v>
      </c>
      <c r="F124" s="3"/>
      <c r="G124" s="4" t="str">
        <f>"Year "&amp;H$1</f>
        <v>Year 1</v>
      </c>
      <c r="H124" s="4" t="str">
        <f t="shared" ref="H124:AC124" si="289">"Year "&amp;I$1</f>
        <v>Year 2</v>
      </c>
      <c r="I124" s="4" t="str">
        <f t="shared" si="289"/>
        <v>Year 3</v>
      </c>
      <c r="J124" s="4" t="str">
        <f t="shared" si="289"/>
        <v>Year 4</v>
      </c>
      <c r="K124" s="4" t="str">
        <f t="shared" si="289"/>
        <v>Year 5</v>
      </c>
      <c r="L124" s="4" t="str">
        <f t="shared" si="289"/>
        <v>Year 6</v>
      </c>
      <c r="M124" s="4" t="str">
        <f t="shared" si="289"/>
        <v>Year 7</v>
      </c>
      <c r="N124" s="4" t="str">
        <f t="shared" si="289"/>
        <v>Year 8</v>
      </c>
      <c r="O124" s="4" t="str">
        <f t="shared" si="289"/>
        <v>Year 9</v>
      </c>
      <c r="P124" s="4" t="str">
        <f t="shared" si="289"/>
        <v>Year 10</v>
      </c>
      <c r="Q124" s="4" t="str">
        <f t="shared" si="289"/>
        <v>Year 11</v>
      </c>
      <c r="R124" s="4" t="str">
        <f t="shared" si="289"/>
        <v>Year 12</v>
      </c>
      <c r="S124" s="4" t="str">
        <f t="shared" si="289"/>
        <v>Year 13</v>
      </c>
      <c r="T124" s="4" t="str">
        <f t="shared" si="289"/>
        <v>Year 14</v>
      </c>
      <c r="U124" s="4" t="str">
        <f t="shared" si="289"/>
        <v>Year 15</v>
      </c>
      <c r="V124" s="4" t="str">
        <f t="shared" si="289"/>
        <v>Year 16</v>
      </c>
      <c r="W124" s="4" t="str">
        <f t="shared" si="289"/>
        <v>Year 17</v>
      </c>
      <c r="X124" s="4" t="str">
        <f t="shared" si="289"/>
        <v>Year 18</v>
      </c>
      <c r="Y124" s="4" t="str">
        <f t="shared" si="289"/>
        <v>Year 19</v>
      </c>
      <c r="Z124" s="4" t="str">
        <f t="shared" si="289"/>
        <v>Year 20</v>
      </c>
      <c r="AA124" s="4" t="str">
        <f t="shared" si="289"/>
        <v>Year 21</v>
      </c>
      <c r="AB124" s="4" t="str">
        <f t="shared" si="289"/>
        <v>Year 22</v>
      </c>
      <c r="AC124" s="5" t="str">
        <f t="shared" si="289"/>
        <v>Year 23</v>
      </c>
    </row>
    <row r="125" spans="2:29">
      <c r="B125" s="9"/>
      <c r="C125" s="7"/>
      <c r="D125" s="7" t="s">
        <v>2</v>
      </c>
      <c r="E125" s="8">
        <v>30000</v>
      </c>
      <c r="F125" s="33" t="s">
        <v>3</v>
      </c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8"/>
    </row>
    <row r="126" spans="2:29">
      <c r="B126" s="9"/>
      <c r="C126" s="7"/>
      <c r="D126" s="7" t="s">
        <v>4</v>
      </c>
      <c r="E126" s="8">
        <v>0.5</v>
      </c>
      <c r="F126" s="33">
        <f>C124</f>
        <v>12</v>
      </c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8"/>
    </row>
    <row r="127" spans="2:29" ht="16">
      <c r="B127" s="9"/>
      <c r="C127" s="7"/>
      <c r="D127" s="7"/>
      <c r="E127" s="8"/>
      <c r="F127" s="9" t="s">
        <v>5</v>
      </c>
      <c r="G127" s="13">
        <f>$E125</f>
        <v>30000</v>
      </c>
      <c r="H127" s="13">
        <f t="shared" ref="H127:AC127" si="290">$E125</f>
        <v>30000</v>
      </c>
      <c r="I127" s="13">
        <f t="shared" si="290"/>
        <v>30000</v>
      </c>
      <c r="J127" s="13">
        <f t="shared" si="290"/>
        <v>30000</v>
      </c>
      <c r="K127" s="13">
        <f t="shared" si="290"/>
        <v>30000</v>
      </c>
      <c r="L127" s="13">
        <f t="shared" si="290"/>
        <v>30000</v>
      </c>
      <c r="M127" s="13">
        <f t="shared" si="290"/>
        <v>30000</v>
      </c>
      <c r="N127" s="13">
        <f t="shared" si="290"/>
        <v>30000</v>
      </c>
      <c r="O127" s="13">
        <f t="shared" si="290"/>
        <v>30000</v>
      </c>
      <c r="P127" s="13">
        <f t="shared" si="290"/>
        <v>30000</v>
      </c>
      <c r="Q127" s="13">
        <f t="shared" si="290"/>
        <v>30000</v>
      </c>
      <c r="R127" s="13">
        <f t="shared" si="290"/>
        <v>30000</v>
      </c>
      <c r="S127" s="13">
        <f t="shared" si="290"/>
        <v>30000</v>
      </c>
      <c r="T127" s="13">
        <f t="shared" si="290"/>
        <v>30000</v>
      </c>
      <c r="U127" s="13">
        <f t="shared" si="290"/>
        <v>30000</v>
      </c>
      <c r="V127" s="13">
        <f t="shared" si="290"/>
        <v>30000</v>
      </c>
      <c r="W127" s="13">
        <f t="shared" si="290"/>
        <v>30000</v>
      </c>
      <c r="X127" s="13">
        <f t="shared" si="290"/>
        <v>30000</v>
      </c>
      <c r="Y127" s="13">
        <f t="shared" si="290"/>
        <v>30000</v>
      </c>
      <c r="Z127" s="13">
        <f t="shared" si="290"/>
        <v>30000</v>
      </c>
      <c r="AA127" s="13">
        <f t="shared" si="290"/>
        <v>30000</v>
      </c>
      <c r="AB127" s="13">
        <f t="shared" si="290"/>
        <v>30000</v>
      </c>
      <c r="AC127" s="14">
        <f t="shared" si="290"/>
        <v>30000</v>
      </c>
    </row>
    <row r="128" spans="2:29">
      <c r="B128" s="9"/>
      <c r="C128" s="7"/>
      <c r="D128" s="7"/>
      <c r="E128" s="8"/>
      <c r="F128" s="9" t="s">
        <v>6</v>
      </c>
      <c r="G128" s="15">
        <v>1</v>
      </c>
      <c r="H128" s="16">
        <f>E126^(I$1-1)</f>
        <v>0.5</v>
      </c>
      <c r="I128" s="16">
        <f>$E126^(J$1-1)</f>
        <v>0.25</v>
      </c>
      <c r="J128" s="16">
        <f>$E126^(K$1-1)</f>
        <v>0.125</v>
      </c>
      <c r="K128" s="16">
        <f>$E126^(L$1-1)</f>
        <v>6.25E-2</v>
      </c>
      <c r="L128" s="16">
        <f>$E126^(M$1-1)</f>
        <v>3.125E-2</v>
      </c>
      <c r="M128" s="16">
        <f>$E126^(N$1-1)</f>
        <v>1.5625E-2</v>
      </c>
      <c r="N128" s="16">
        <f>$E126^(O$1-1)</f>
        <v>7.8125E-3</v>
      </c>
      <c r="O128" s="16">
        <f>$E126^(P$1-1)</f>
        <v>3.90625E-3</v>
      </c>
      <c r="P128" s="16">
        <f>$E126^(Q$1-1)</f>
        <v>1.953125E-3</v>
      </c>
      <c r="Q128" s="16">
        <f>$E126^(R$1-1)</f>
        <v>9.765625E-4</v>
      </c>
      <c r="R128" s="16">
        <f>$E126^(S$1-1)</f>
        <v>4.8828125E-4</v>
      </c>
      <c r="S128" s="16">
        <f>$E126^(T$1-1)</f>
        <v>2.44140625E-4</v>
      </c>
      <c r="T128" s="16">
        <f>$E126^(U$1-1)</f>
        <v>1.220703125E-4</v>
      </c>
      <c r="U128" s="16">
        <f>$E126^(V$1-1)</f>
        <v>6.103515625E-5</v>
      </c>
      <c r="V128" s="16">
        <f>$E126^(W$1-1)</f>
        <v>3.0517578125E-5</v>
      </c>
      <c r="W128" s="16">
        <f>$E126^(X$1-1)</f>
        <v>1.52587890625E-5</v>
      </c>
      <c r="X128" s="16">
        <f>$E126^(Y$1-1)</f>
        <v>7.62939453125E-6</v>
      </c>
      <c r="Y128" s="16">
        <f>$E126^(Z$1-1)</f>
        <v>3.814697265625E-6</v>
      </c>
      <c r="Z128" s="16">
        <f>$E126^(AA$1-1)</f>
        <v>1.9073486328125E-6</v>
      </c>
      <c r="AA128" s="16">
        <f>$E126^(AB$1-1)</f>
        <v>9.5367431640625E-7</v>
      </c>
      <c r="AB128" s="16">
        <f>$E126^(AC$1-1)</f>
        <v>4.76837158203125E-7</v>
      </c>
      <c r="AC128" s="17">
        <f>$E126^(AD$1-1)</f>
        <v>2.384185791015625E-7</v>
      </c>
    </row>
    <row r="129" spans="2:29">
      <c r="B129" s="23" t="s">
        <v>7</v>
      </c>
      <c r="C129" s="7"/>
      <c r="D129" s="7"/>
      <c r="E129" s="8">
        <f>E125*(1+0.1)/(1+0.1-E126)-E124</f>
        <v>4999.9999999999927</v>
      </c>
      <c r="F129" s="9" t="s">
        <v>8</v>
      </c>
      <c r="G129" s="10">
        <f>E124</f>
        <v>50000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2"/>
    </row>
    <row r="130" spans="2:29">
      <c r="B130" s="23" t="s">
        <v>9</v>
      </c>
      <c r="C130" s="7"/>
      <c r="D130" s="7"/>
      <c r="E130" s="8">
        <f>(E125*E126)/(1+0.1-E126)-E124</f>
        <v>-25000.000000000004</v>
      </c>
      <c r="F130" s="9" t="s">
        <v>10</v>
      </c>
      <c r="G130" s="18">
        <f>(G127-G129)</f>
        <v>-20000</v>
      </c>
      <c r="H130" s="18">
        <f>(H127-H129)*H128</f>
        <v>15000</v>
      </c>
      <c r="I130" s="18">
        <f>(I127-I129)*I128</f>
        <v>7500</v>
      </c>
      <c r="J130" s="18">
        <f>(J127-J129)*J128</f>
        <v>3750</v>
      </c>
      <c r="K130" s="18">
        <f>(K127-K129)*K128</f>
        <v>1875</v>
      </c>
      <c r="L130" s="18">
        <f>(L127-L129)*L128</f>
        <v>937.5</v>
      </c>
      <c r="M130" s="18">
        <f>(M127-M129)*M128</f>
        <v>468.75</v>
      </c>
      <c r="N130" s="18">
        <f>(N127-N129)*N128</f>
        <v>234.375</v>
      </c>
      <c r="O130" s="18">
        <f>(O127-O129)*O128</f>
        <v>117.1875</v>
      </c>
      <c r="P130" s="18">
        <f>(P127-P129)*P128</f>
        <v>58.59375</v>
      </c>
      <c r="Q130" s="18">
        <f>(Q127-Q129)*Q128</f>
        <v>29.296875</v>
      </c>
      <c r="R130" s="18">
        <f>(R127-R129)*R128</f>
        <v>14.6484375</v>
      </c>
      <c r="S130" s="18">
        <f>(S127-S129)*S128</f>
        <v>7.32421875</v>
      </c>
      <c r="T130" s="18">
        <f>(T127-T129)*T128</f>
        <v>3.662109375</v>
      </c>
      <c r="U130" s="18">
        <f>(U127-U129)*U128</f>
        <v>1.8310546875</v>
      </c>
      <c r="V130" s="18">
        <f>(V127-V129)*V128</f>
        <v>0.91552734375</v>
      </c>
      <c r="W130" s="18">
        <f>(W127-W129)*W128</f>
        <v>0.457763671875</v>
      </c>
      <c r="X130" s="18">
        <f>(X127-X129)*X128</f>
        <v>0.2288818359375</v>
      </c>
      <c r="Y130" s="18">
        <f>(Y127-Y129)*Y128</f>
        <v>0.11444091796875</v>
      </c>
      <c r="Z130" s="18">
        <f>(Z127-Z129)*Z128</f>
        <v>5.7220458984375E-2</v>
      </c>
      <c r="AA130" s="18">
        <f>(AA127-AA129)*AA128</f>
        <v>2.86102294921875E-2</v>
      </c>
      <c r="AB130" s="18">
        <f>(AB127-AB129)*AB128</f>
        <v>1.430511474609375E-2</v>
      </c>
      <c r="AC130" s="19">
        <f>(AC127-AC129)*AC128</f>
        <v>7.152557373046875E-3</v>
      </c>
    </row>
    <row r="131" spans="2:29">
      <c r="B131" s="24" t="s">
        <v>11</v>
      </c>
      <c r="C131" s="34"/>
      <c r="D131" s="34"/>
      <c r="E131" s="35">
        <f>E125/(1+0.1-E126)-E124</f>
        <v>0</v>
      </c>
      <c r="F131" s="9" t="s">
        <v>12</v>
      </c>
      <c r="G131" s="18">
        <f>(G130)/(1+0.1)^G$1</f>
        <v>-20000</v>
      </c>
      <c r="H131" s="18">
        <f t="shared" ref="H131" si="291">(H130)/(1+0.1)^H$1</f>
        <v>13636.363636363636</v>
      </c>
      <c r="I131" s="18">
        <f t="shared" ref="I131" si="292">(I130)/(1+0.1)^I$1</f>
        <v>6198.3471074380159</v>
      </c>
      <c r="J131" s="18">
        <f t="shared" ref="J131" si="293">(J130)/(1+0.1)^J$1</f>
        <v>2817.4305033809155</v>
      </c>
      <c r="K131" s="18">
        <f t="shared" ref="K131" si="294">(K130)/(1+0.1)^K$1</f>
        <v>1280.6502288095071</v>
      </c>
      <c r="L131" s="18">
        <f t="shared" ref="L131" si="295">(L130)/(1+0.1)^L$1</f>
        <v>582.1137403679578</v>
      </c>
      <c r="M131" s="18">
        <f t="shared" ref="M131" si="296">(M130)/(1+0.1)^M$1</f>
        <v>264.59715471270806</v>
      </c>
      <c r="N131" s="18">
        <f t="shared" ref="N131" si="297">(N130)/(1+0.1)^N$1</f>
        <v>120.27143396032181</v>
      </c>
      <c r="O131" s="18">
        <f t="shared" ref="O131" si="298">(O130)/(1+0.1)^O$1</f>
        <v>54.668833618328108</v>
      </c>
      <c r="P131" s="18">
        <f t="shared" ref="P131" si="299">(P130)/(1+0.1)^P$1</f>
        <v>24.849469826512774</v>
      </c>
      <c r="Q131" s="18">
        <f t="shared" ref="Q131" si="300">(Q130)/(1+0.1)^Q$1</f>
        <v>11.295213557505805</v>
      </c>
      <c r="R131" s="18">
        <f t="shared" ref="R131" si="301">(R130)/(1+0.1)^R$1</f>
        <v>5.1341879806844561</v>
      </c>
      <c r="S131" s="18">
        <f t="shared" ref="S131" si="302">(S130)/(1+0.1)^S$1</f>
        <v>2.3337218094020256</v>
      </c>
      <c r="T131" s="18">
        <f t="shared" ref="T131" si="303">(T130)/(1+0.1)^T$1</f>
        <v>1.0607826406372842</v>
      </c>
      <c r="U131" s="18">
        <f t="shared" ref="U131" si="304">(U130)/(1+0.1)^U$1</f>
        <v>0.48217392756240185</v>
      </c>
      <c r="V131" s="18">
        <f t="shared" ref="V131" si="305">(V130)/(1+0.1)^V$1</f>
        <v>0.21916996707381903</v>
      </c>
      <c r="W131" s="18">
        <f t="shared" ref="W131" si="306">(W130)/(1+0.1)^W$1</f>
        <v>9.9622712306281377E-2</v>
      </c>
      <c r="X131" s="18">
        <f t="shared" ref="X131" si="307">(X130)/(1+0.1)^X$1</f>
        <v>4.5283051048309715E-2</v>
      </c>
      <c r="Y131" s="18">
        <f t="shared" ref="Y131" si="308">(Y130)/(1+0.1)^Y$1</f>
        <v>2.0583205021958959E-2</v>
      </c>
      <c r="Z131" s="18">
        <f t="shared" ref="Z131" si="309">(Z130)/(1+0.1)^Z$1</f>
        <v>9.3560022827086156E-3</v>
      </c>
      <c r="AA131" s="18">
        <f t="shared" ref="AA131" si="310">(AA130)/(1+0.1)^AA$1</f>
        <v>4.2527283103220986E-3</v>
      </c>
      <c r="AB131" s="18">
        <f t="shared" ref="AB131" si="311">(AB130)/(1+0.1)^AB$1</f>
        <v>1.9330583228736808E-3</v>
      </c>
      <c r="AC131" s="18">
        <f t="shared" ref="AC131" si="312">(AC130)/(1+0.1)^AC$1</f>
        <v>8.786628740334912E-4</v>
      </c>
    </row>
    <row r="132" spans="2:29">
      <c r="F132" s="9" t="s">
        <v>13</v>
      </c>
      <c r="G132" s="18">
        <f>G130</f>
        <v>-20000</v>
      </c>
      <c r="H132" s="18">
        <f>G132+H131</f>
        <v>-6363.636363636364</v>
      </c>
      <c r="I132" s="18">
        <f t="shared" ref="I132:U132" si="313">H132+I131</f>
        <v>-165.28925619834808</v>
      </c>
      <c r="J132" s="18">
        <f t="shared" si="313"/>
        <v>2652.1412471825674</v>
      </c>
      <c r="K132" s="18">
        <f t="shared" si="313"/>
        <v>3932.7914759920745</v>
      </c>
      <c r="L132" s="18">
        <f t="shared" si="313"/>
        <v>4514.9052163600327</v>
      </c>
      <c r="M132" s="18">
        <f t="shared" si="313"/>
        <v>4779.502371072741</v>
      </c>
      <c r="N132" s="18">
        <f t="shared" si="313"/>
        <v>4899.7738050330627</v>
      </c>
      <c r="O132" s="18">
        <f t="shared" si="313"/>
        <v>4954.4426386513906</v>
      </c>
      <c r="P132" s="18">
        <f t="shared" si="313"/>
        <v>4979.2921084779036</v>
      </c>
      <c r="Q132" s="18">
        <f t="shared" si="313"/>
        <v>4990.5873220354097</v>
      </c>
      <c r="R132" s="18">
        <f t="shared" si="313"/>
        <v>4995.7215100160938</v>
      </c>
      <c r="S132" s="18">
        <f t="shared" si="313"/>
        <v>4998.0552318254959</v>
      </c>
      <c r="T132" s="18">
        <f t="shared" si="313"/>
        <v>4999.1160144661335</v>
      </c>
      <c r="U132" s="18">
        <f t="shared" si="313"/>
        <v>4999.5981883936956</v>
      </c>
      <c r="V132" s="18">
        <f>U132+V131</f>
        <v>4999.8173583607695</v>
      </c>
      <c r="W132" s="18">
        <f t="shared" ref="W132:AC132" si="314">V132+W131</f>
        <v>4999.9169810730755</v>
      </c>
      <c r="X132" s="18">
        <f t="shared" si="314"/>
        <v>4999.962264124124</v>
      </c>
      <c r="Y132" s="18">
        <f t="shared" si="314"/>
        <v>4999.9828473291464</v>
      </c>
      <c r="Z132" s="18">
        <f t="shared" si="314"/>
        <v>4999.9922033314288</v>
      </c>
      <c r="AA132" s="18">
        <f t="shared" si="314"/>
        <v>4999.9964560597391</v>
      </c>
      <c r="AB132" s="18">
        <f t="shared" si="314"/>
        <v>4999.9983891180618</v>
      </c>
      <c r="AC132" s="19">
        <f t="shared" si="314"/>
        <v>4999.999267780936</v>
      </c>
    </row>
    <row r="133" spans="2:29">
      <c r="F133" s="20" t="s">
        <v>14</v>
      </c>
      <c r="G133" s="21">
        <f>G131</f>
        <v>-20000</v>
      </c>
      <c r="H133" s="21">
        <f>G133+H131</f>
        <v>-6363.636363636364</v>
      </c>
      <c r="I133" s="21">
        <f t="shared" ref="I133:AC133" si="315">H133+I131</f>
        <v>-165.28925619834808</v>
      </c>
      <c r="J133" s="21">
        <f t="shared" si="315"/>
        <v>2652.1412471825674</v>
      </c>
      <c r="K133" s="21">
        <f t="shared" si="315"/>
        <v>3932.7914759920745</v>
      </c>
      <c r="L133" s="21">
        <f t="shared" si="315"/>
        <v>4514.9052163600327</v>
      </c>
      <c r="M133" s="21">
        <f t="shared" si="315"/>
        <v>4779.502371072741</v>
      </c>
      <c r="N133" s="21">
        <f t="shared" si="315"/>
        <v>4899.7738050330627</v>
      </c>
      <c r="O133" s="21">
        <f t="shared" si="315"/>
        <v>4954.4426386513906</v>
      </c>
      <c r="P133" s="21">
        <f t="shared" si="315"/>
        <v>4979.2921084779036</v>
      </c>
      <c r="Q133" s="21">
        <f t="shared" si="315"/>
        <v>4990.5873220354097</v>
      </c>
      <c r="R133" s="21">
        <f t="shared" si="315"/>
        <v>4995.7215100160938</v>
      </c>
      <c r="S133" s="21">
        <f t="shared" si="315"/>
        <v>4998.0552318254959</v>
      </c>
      <c r="T133" s="21">
        <f t="shared" si="315"/>
        <v>4999.1160144661335</v>
      </c>
      <c r="U133" s="21">
        <f t="shared" si="315"/>
        <v>4999.5981883936956</v>
      </c>
      <c r="V133" s="21">
        <f t="shared" si="315"/>
        <v>4999.8173583607695</v>
      </c>
      <c r="W133" s="21">
        <f t="shared" si="315"/>
        <v>4999.9169810730755</v>
      </c>
      <c r="X133" s="21">
        <f t="shared" si="315"/>
        <v>4999.962264124124</v>
      </c>
      <c r="Y133" s="21">
        <f t="shared" si="315"/>
        <v>4999.9828473291464</v>
      </c>
      <c r="Z133" s="21">
        <f t="shared" si="315"/>
        <v>4999.9922033314288</v>
      </c>
      <c r="AA133" s="21">
        <f t="shared" si="315"/>
        <v>4999.9964560597391</v>
      </c>
      <c r="AB133" s="21">
        <f t="shared" si="315"/>
        <v>4999.9983891180618</v>
      </c>
      <c r="AC133" s="22">
        <f t="shared" si="315"/>
        <v>4999.999267780936</v>
      </c>
    </row>
    <row r="135" spans="2:29">
      <c r="B135" s="3" t="s">
        <v>17</v>
      </c>
      <c r="C135" s="28">
        <v>13</v>
      </c>
      <c r="D135" s="28" t="s">
        <v>1</v>
      </c>
      <c r="E135" s="29">
        <v>50000</v>
      </c>
      <c r="F135" s="3"/>
      <c r="G135" s="4" t="str">
        <f>"Year "&amp;H$1</f>
        <v>Year 1</v>
      </c>
      <c r="H135" s="4" t="str">
        <f t="shared" ref="H135:AC135" si="316">"Year "&amp;I$1</f>
        <v>Year 2</v>
      </c>
      <c r="I135" s="4" t="str">
        <f t="shared" si="316"/>
        <v>Year 3</v>
      </c>
      <c r="J135" s="4" t="str">
        <f t="shared" si="316"/>
        <v>Year 4</v>
      </c>
      <c r="K135" s="4" t="str">
        <f t="shared" si="316"/>
        <v>Year 5</v>
      </c>
      <c r="L135" s="4" t="str">
        <f t="shared" si="316"/>
        <v>Year 6</v>
      </c>
      <c r="M135" s="4" t="str">
        <f t="shared" si="316"/>
        <v>Year 7</v>
      </c>
      <c r="N135" s="4" t="str">
        <f t="shared" si="316"/>
        <v>Year 8</v>
      </c>
      <c r="O135" s="4" t="str">
        <f t="shared" si="316"/>
        <v>Year 9</v>
      </c>
      <c r="P135" s="4" t="str">
        <f t="shared" si="316"/>
        <v>Year 10</v>
      </c>
      <c r="Q135" s="4" t="str">
        <f t="shared" si="316"/>
        <v>Year 11</v>
      </c>
      <c r="R135" s="4" t="str">
        <f t="shared" si="316"/>
        <v>Year 12</v>
      </c>
      <c r="S135" s="4" t="str">
        <f t="shared" si="316"/>
        <v>Year 13</v>
      </c>
      <c r="T135" s="4" t="str">
        <f t="shared" si="316"/>
        <v>Year 14</v>
      </c>
      <c r="U135" s="4" t="str">
        <f t="shared" si="316"/>
        <v>Year 15</v>
      </c>
      <c r="V135" s="4" t="str">
        <f t="shared" si="316"/>
        <v>Year 16</v>
      </c>
      <c r="W135" s="4" t="str">
        <f t="shared" si="316"/>
        <v>Year 17</v>
      </c>
      <c r="X135" s="4" t="str">
        <f t="shared" si="316"/>
        <v>Year 18</v>
      </c>
      <c r="Y135" s="4" t="str">
        <f t="shared" si="316"/>
        <v>Year 19</v>
      </c>
      <c r="Z135" s="4" t="str">
        <f t="shared" si="316"/>
        <v>Year 20</v>
      </c>
      <c r="AA135" s="4" t="str">
        <f t="shared" si="316"/>
        <v>Year 21</v>
      </c>
      <c r="AB135" s="4" t="str">
        <f t="shared" si="316"/>
        <v>Year 22</v>
      </c>
      <c r="AC135" s="5" t="str">
        <f t="shared" si="316"/>
        <v>Year 23</v>
      </c>
    </row>
    <row r="136" spans="2:29">
      <c r="B136" s="9"/>
      <c r="C136" s="7"/>
      <c r="D136" s="7" t="s">
        <v>2</v>
      </c>
      <c r="E136" s="8">
        <v>30000</v>
      </c>
      <c r="F136" s="33" t="s">
        <v>3</v>
      </c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8"/>
    </row>
    <row r="137" spans="2:29">
      <c r="B137" s="9"/>
      <c r="C137" s="7"/>
      <c r="D137" s="7" t="s">
        <v>4</v>
      </c>
      <c r="E137" s="8">
        <v>0.4</v>
      </c>
      <c r="F137" s="33">
        <f>C135</f>
        <v>13</v>
      </c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8"/>
    </row>
    <row r="138" spans="2:29" ht="16">
      <c r="B138" s="9"/>
      <c r="C138" s="7"/>
      <c r="D138" s="7"/>
      <c r="E138" s="8"/>
      <c r="F138" s="9" t="s">
        <v>5</v>
      </c>
      <c r="G138" s="13">
        <f>$E136</f>
        <v>30000</v>
      </c>
      <c r="H138" s="13">
        <f t="shared" ref="H138:AC138" si="317">$E136</f>
        <v>30000</v>
      </c>
      <c r="I138" s="13">
        <f t="shared" si="317"/>
        <v>30000</v>
      </c>
      <c r="J138" s="13">
        <f t="shared" si="317"/>
        <v>30000</v>
      </c>
      <c r="K138" s="13">
        <f t="shared" si="317"/>
        <v>30000</v>
      </c>
      <c r="L138" s="13">
        <f t="shared" si="317"/>
        <v>30000</v>
      </c>
      <c r="M138" s="13">
        <f t="shared" si="317"/>
        <v>30000</v>
      </c>
      <c r="N138" s="13">
        <f t="shared" si="317"/>
        <v>30000</v>
      </c>
      <c r="O138" s="13">
        <f t="shared" si="317"/>
        <v>30000</v>
      </c>
      <c r="P138" s="13">
        <f t="shared" si="317"/>
        <v>30000</v>
      </c>
      <c r="Q138" s="13">
        <f t="shared" si="317"/>
        <v>30000</v>
      </c>
      <c r="R138" s="13">
        <f t="shared" si="317"/>
        <v>30000</v>
      </c>
      <c r="S138" s="13">
        <f t="shared" si="317"/>
        <v>30000</v>
      </c>
      <c r="T138" s="13">
        <f t="shared" si="317"/>
        <v>30000</v>
      </c>
      <c r="U138" s="13">
        <f t="shared" si="317"/>
        <v>30000</v>
      </c>
      <c r="V138" s="13">
        <f t="shared" si="317"/>
        <v>30000</v>
      </c>
      <c r="W138" s="13">
        <f t="shared" si="317"/>
        <v>30000</v>
      </c>
      <c r="X138" s="13">
        <f t="shared" si="317"/>
        <v>30000</v>
      </c>
      <c r="Y138" s="13">
        <f t="shared" si="317"/>
        <v>30000</v>
      </c>
      <c r="Z138" s="13">
        <f t="shared" si="317"/>
        <v>30000</v>
      </c>
      <c r="AA138" s="13">
        <f t="shared" si="317"/>
        <v>30000</v>
      </c>
      <c r="AB138" s="13">
        <f t="shared" si="317"/>
        <v>30000</v>
      </c>
      <c r="AC138" s="14">
        <f t="shared" si="317"/>
        <v>30000</v>
      </c>
    </row>
    <row r="139" spans="2:29">
      <c r="B139" s="9"/>
      <c r="C139" s="7"/>
      <c r="D139" s="7"/>
      <c r="E139" s="8"/>
      <c r="F139" s="9" t="s">
        <v>6</v>
      </c>
      <c r="G139" s="15">
        <v>1</v>
      </c>
      <c r="H139" s="16">
        <f>E137^(I$1-1)</f>
        <v>0.4</v>
      </c>
      <c r="I139" s="16">
        <f>$E137^(J$1-1)</f>
        <v>0.16000000000000003</v>
      </c>
      <c r="J139" s="16">
        <f>$E137^(K$1-1)</f>
        <v>6.4000000000000015E-2</v>
      </c>
      <c r="K139" s="16">
        <f>$E137^(L$1-1)</f>
        <v>2.5600000000000012E-2</v>
      </c>
      <c r="L139" s="16">
        <f>$E137^(M$1-1)</f>
        <v>1.0240000000000006E-2</v>
      </c>
      <c r="M139" s="16">
        <f>$E137^(N$1-1)</f>
        <v>4.0960000000000024E-3</v>
      </c>
      <c r="N139" s="16">
        <f>$E137^(O$1-1)</f>
        <v>1.6384000000000012E-3</v>
      </c>
      <c r="O139" s="16">
        <f>$E137^(P$1-1)</f>
        <v>6.5536000000000056E-4</v>
      </c>
      <c r="P139" s="16">
        <f>$E137^(Q$1-1)</f>
        <v>2.6214400000000023E-4</v>
      </c>
      <c r="Q139" s="16">
        <f>$E137^(R$1-1)</f>
        <v>1.0485760000000011E-4</v>
      </c>
      <c r="R139" s="16">
        <f>$E137^(S$1-1)</f>
        <v>4.1943040000000045E-5</v>
      </c>
      <c r="S139" s="16">
        <f>$E137^(T$1-1)</f>
        <v>1.6777216000000023E-5</v>
      </c>
      <c r="T139" s="16">
        <f>$E137^(U$1-1)</f>
        <v>6.7108864000000095E-6</v>
      </c>
      <c r="U139" s="16">
        <f>$E137^(V$1-1)</f>
        <v>2.6843545600000038E-6</v>
      </c>
      <c r="V139" s="16">
        <f>$E137^(W$1-1)</f>
        <v>1.0737418240000018E-6</v>
      </c>
      <c r="W139" s="16">
        <f>$E137^(X$1-1)</f>
        <v>4.2949672960000073E-7</v>
      </c>
      <c r="X139" s="16">
        <f>$E137^(Y$1-1)</f>
        <v>1.717986918400003E-7</v>
      </c>
      <c r="Y139" s="16">
        <f>$E137^(Z$1-1)</f>
        <v>6.8719476736000124E-8</v>
      </c>
      <c r="Z139" s="16">
        <f>$E137^(AA$1-1)</f>
        <v>2.7487790694400052E-8</v>
      </c>
      <c r="AA139" s="16">
        <f>$E137^(AB$1-1)</f>
        <v>1.0995116277760024E-8</v>
      </c>
      <c r="AB139" s="16">
        <f>$E137^(AC$1-1)</f>
        <v>4.3980465111040103E-9</v>
      </c>
      <c r="AC139" s="17">
        <f>$E137^(AD$1-1)</f>
        <v>1.759218604441604E-9</v>
      </c>
    </row>
    <row r="140" spans="2:29">
      <c r="B140" s="23" t="s">
        <v>7</v>
      </c>
      <c r="C140" s="7"/>
      <c r="D140" s="7"/>
      <c r="E140" s="8">
        <f>E136*(1+0.1)/(1+0.1-E137)-E135</f>
        <v>-2857.1428571428623</v>
      </c>
      <c r="F140" s="9" t="s">
        <v>8</v>
      </c>
      <c r="G140" s="10">
        <f>E135</f>
        <v>50000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2"/>
    </row>
    <row r="141" spans="2:29">
      <c r="B141" s="23" t="s">
        <v>9</v>
      </c>
      <c r="C141" s="7"/>
      <c r="D141" s="7"/>
      <c r="E141" s="8">
        <f>(E136*E137)/(1+0.1-E137)-E135</f>
        <v>-32857.142857142855</v>
      </c>
      <c r="F141" s="9" t="s">
        <v>10</v>
      </c>
      <c r="G141" s="18">
        <f>(G138-G140)</f>
        <v>-20000</v>
      </c>
      <c r="H141" s="18">
        <f>(H138-H140)*H139</f>
        <v>12000</v>
      </c>
      <c r="I141" s="18">
        <f>(I138-I140)*I139</f>
        <v>4800.0000000000009</v>
      </c>
      <c r="J141" s="18">
        <f>(J138-J140)*J139</f>
        <v>1920.0000000000005</v>
      </c>
      <c r="K141" s="18">
        <f>(K138-K140)*K139</f>
        <v>768.00000000000034</v>
      </c>
      <c r="L141" s="18">
        <f>(L138-L140)*L139</f>
        <v>307.20000000000016</v>
      </c>
      <c r="M141" s="18">
        <f>(M138-M140)*M139</f>
        <v>122.88000000000007</v>
      </c>
      <c r="N141" s="18">
        <f>(N138-N140)*N139</f>
        <v>49.152000000000037</v>
      </c>
      <c r="O141" s="18">
        <f>(O138-O140)*O139</f>
        <v>19.660800000000016</v>
      </c>
      <c r="P141" s="18">
        <f>(P138-P140)*P139</f>
        <v>7.8643200000000073</v>
      </c>
      <c r="Q141" s="18">
        <f>(Q138-Q140)*Q139</f>
        <v>3.1457280000000032</v>
      </c>
      <c r="R141" s="18">
        <f>(R138-R140)*R139</f>
        <v>1.2582912000000013</v>
      </c>
      <c r="S141" s="18">
        <f>(S138-S140)*S139</f>
        <v>0.50331648000000073</v>
      </c>
      <c r="T141" s="18">
        <f>(T138-T140)*T139</f>
        <v>0.20132659200000028</v>
      </c>
      <c r="U141" s="18">
        <f>(U138-U140)*U139</f>
        <v>8.053063680000011E-2</v>
      </c>
      <c r="V141" s="18">
        <f>(V138-V140)*V139</f>
        <v>3.2212254720000055E-2</v>
      </c>
      <c r="W141" s="18">
        <f>(W138-W140)*W139</f>
        <v>1.2884901888000021E-2</v>
      </c>
      <c r="X141" s="18">
        <f>(X138-X140)*X139</f>
        <v>5.1539607552000093E-3</v>
      </c>
      <c r="Y141" s="18">
        <f>(Y138-Y140)*Y139</f>
        <v>2.0615843020800038E-3</v>
      </c>
      <c r="Z141" s="18">
        <f>(Z138-Z140)*Z139</f>
        <v>8.2463372083200158E-4</v>
      </c>
      <c r="AA141" s="18">
        <f>(AA138-AA140)*AA139</f>
        <v>3.2985348833280075E-4</v>
      </c>
      <c r="AB141" s="18">
        <f>(AB138-AB140)*AB139</f>
        <v>1.319413953331203E-4</v>
      </c>
      <c r="AC141" s="19">
        <f>(AC138-AC140)*AC139</f>
        <v>5.2776558133248119E-5</v>
      </c>
    </row>
    <row r="142" spans="2:29">
      <c r="B142" s="24" t="s">
        <v>11</v>
      </c>
      <c r="C142" s="34"/>
      <c r="D142" s="34"/>
      <c r="E142" s="35">
        <f>E136/(1+0.1-E137)-E135</f>
        <v>-7142.8571428571449</v>
      </c>
      <c r="F142" s="9" t="s">
        <v>12</v>
      </c>
      <c r="G142" s="18">
        <f>(G141)/(1+0.1)^G$1</f>
        <v>-20000</v>
      </c>
      <c r="H142" s="18">
        <f t="shared" ref="H142" si="318">(H141)/(1+0.1)^H$1</f>
        <v>10909.090909090908</v>
      </c>
      <c r="I142" s="18">
        <f t="shared" ref="I142" si="319">(I141)/(1+0.1)^I$1</f>
        <v>3966.9421487603308</v>
      </c>
      <c r="J142" s="18">
        <f t="shared" ref="J142" si="320">(J141)/(1+0.1)^J$1</f>
        <v>1442.5244177310292</v>
      </c>
      <c r="K142" s="18">
        <f t="shared" ref="K142" si="321">(K141)/(1+0.1)^K$1</f>
        <v>524.55433372037442</v>
      </c>
      <c r="L142" s="18">
        <f t="shared" ref="L142" si="322">(L141)/(1+0.1)^L$1</f>
        <v>190.7470304437725</v>
      </c>
      <c r="M142" s="18">
        <f t="shared" ref="M142" si="323">(M141)/(1+0.1)^M$1</f>
        <v>69.362556525008173</v>
      </c>
      <c r="N142" s="18">
        <f t="shared" ref="N142" si="324">(N141)/(1+0.1)^N$1</f>
        <v>25.2227478272757</v>
      </c>
      <c r="O142" s="18">
        <f t="shared" ref="O142" si="325">(O141)/(1+0.1)^O$1</f>
        <v>9.1719083008275302</v>
      </c>
      <c r="P142" s="18">
        <f t="shared" ref="P142" si="326">(P141)/(1+0.1)^P$1</f>
        <v>3.3352393821191018</v>
      </c>
      <c r="Q142" s="18">
        <f t="shared" ref="Q142" si="327">(Q141)/(1+0.1)^Q$1</f>
        <v>1.2128143207705824</v>
      </c>
      <c r="R142" s="18">
        <f t="shared" ref="R142" si="328">(R141)/(1+0.1)^R$1</f>
        <v>0.44102338937112079</v>
      </c>
      <c r="S142" s="18">
        <f t="shared" ref="S142" si="329">(S141)/(1+0.1)^S$1</f>
        <v>0.16037214158949856</v>
      </c>
      <c r="T142" s="18">
        <f t="shared" ref="T142" si="330">(T141)/(1+0.1)^T$1</f>
        <v>5.8317142396181285E-2</v>
      </c>
      <c r="U142" s="18">
        <f t="shared" ref="U142" si="331">(U141)/(1+0.1)^U$1</f>
        <v>2.1206233598611374E-2</v>
      </c>
      <c r="V142" s="18">
        <f t="shared" ref="V142" si="332">(V141)/(1+0.1)^V$1</f>
        <v>7.7113576722223198E-3</v>
      </c>
      <c r="W142" s="18">
        <f t="shared" ref="W142" si="333">(W141)/(1+0.1)^W$1</f>
        <v>2.804130062626298E-3</v>
      </c>
      <c r="X142" s="18">
        <f t="shared" ref="X142" si="334">(X141)/(1+0.1)^X$1</f>
        <v>1.0196836591368358E-3</v>
      </c>
      <c r="Y142" s="18">
        <f t="shared" ref="Y142" si="335">(Y141)/(1+0.1)^Y$1</f>
        <v>3.7079405786794023E-4</v>
      </c>
      <c r="Z142" s="18">
        <f t="shared" ref="Z142" si="336">(Z141)/(1+0.1)^Z$1</f>
        <v>1.3483420286106916E-4</v>
      </c>
      <c r="AA142" s="18">
        <f t="shared" ref="AA142" si="337">(AA141)/(1+0.1)^AA$1</f>
        <v>4.9030619222206988E-5</v>
      </c>
      <c r="AB142" s="18">
        <f t="shared" ref="AB142" si="338">(AB141)/(1+0.1)^AB$1</f>
        <v>1.7829316080802538E-5</v>
      </c>
      <c r="AC142" s="18">
        <f t="shared" ref="AC142" si="339">(AC141)/(1+0.1)^AC$1</f>
        <v>6.4833876657463767E-6</v>
      </c>
    </row>
    <row r="143" spans="2:29">
      <c r="F143" s="9" t="s">
        <v>13</v>
      </c>
      <c r="G143" s="18">
        <f>G141</f>
        <v>-20000</v>
      </c>
      <c r="H143" s="18">
        <f>G143+H142</f>
        <v>-9090.9090909090919</v>
      </c>
      <c r="I143" s="18">
        <f t="shared" ref="I143:U143" si="340">H143+I142</f>
        <v>-5123.9669421487615</v>
      </c>
      <c r="J143" s="18">
        <f t="shared" si="340"/>
        <v>-3681.4425244177323</v>
      </c>
      <c r="K143" s="18">
        <f t="shared" si="340"/>
        <v>-3156.8881906973579</v>
      </c>
      <c r="L143" s="18">
        <f t="shared" si="340"/>
        <v>-2966.1411602535854</v>
      </c>
      <c r="M143" s="18">
        <f t="shared" si="340"/>
        <v>-2896.7786037285773</v>
      </c>
      <c r="N143" s="18">
        <f t="shared" si="340"/>
        <v>-2871.5558559013016</v>
      </c>
      <c r="O143" s="18">
        <f t="shared" si="340"/>
        <v>-2862.3839476004741</v>
      </c>
      <c r="P143" s="18">
        <f t="shared" si="340"/>
        <v>-2859.0487082183549</v>
      </c>
      <c r="Q143" s="18">
        <f t="shared" si="340"/>
        <v>-2857.8358938975844</v>
      </c>
      <c r="R143" s="18">
        <f t="shared" si="340"/>
        <v>-2857.3948705082134</v>
      </c>
      <c r="S143" s="18">
        <f t="shared" si="340"/>
        <v>-2857.2344983666239</v>
      </c>
      <c r="T143" s="18">
        <f t="shared" si="340"/>
        <v>-2857.1761812242275</v>
      </c>
      <c r="U143" s="18">
        <f t="shared" si="340"/>
        <v>-2857.1549749906289</v>
      </c>
      <c r="V143" s="18">
        <f>U143+V142</f>
        <v>-2857.1472636329568</v>
      </c>
      <c r="W143" s="18">
        <f t="shared" ref="W143:AC143" si="341">V143+W142</f>
        <v>-2857.1444595028943</v>
      </c>
      <c r="X143" s="18">
        <f t="shared" si="341"/>
        <v>-2857.143439819235</v>
      </c>
      <c r="Y143" s="18">
        <f t="shared" si="341"/>
        <v>-2857.1430690251773</v>
      </c>
      <c r="Z143" s="18">
        <f t="shared" si="341"/>
        <v>-2857.1429341909743</v>
      </c>
      <c r="AA143" s="18">
        <f t="shared" si="341"/>
        <v>-2857.142885160355</v>
      </c>
      <c r="AB143" s="18">
        <f t="shared" si="341"/>
        <v>-2857.1428673310388</v>
      </c>
      <c r="AC143" s="19">
        <f t="shared" si="341"/>
        <v>-2857.1428608476513</v>
      </c>
    </row>
    <row r="144" spans="2:29">
      <c r="F144" s="20" t="s">
        <v>14</v>
      </c>
      <c r="G144" s="21">
        <f>G142</f>
        <v>-20000</v>
      </c>
      <c r="H144" s="21">
        <f>G144+H142</f>
        <v>-9090.9090909090919</v>
      </c>
      <c r="I144" s="21">
        <f t="shared" ref="I144:AC144" si="342">H144+I142</f>
        <v>-5123.9669421487615</v>
      </c>
      <c r="J144" s="21">
        <f t="shared" si="342"/>
        <v>-3681.4425244177323</v>
      </c>
      <c r="K144" s="21">
        <f t="shared" si="342"/>
        <v>-3156.8881906973579</v>
      </c>
      <c r="L144" s="21">
        <f t="shared" si="342"/>
        <v>-2966.1411602535854</v>
      </c>
      <c r="M144" s="21">
        <f t="shared" si="342"/>
        <v>-2896.7786037285773</v>
      </c>
      <c r="N144" s="21">
        <f t="shared" si="342"/>
        <v>-2871.5558559013016</v>
      </c>
      <c r="O144" s="21">
        <f t="shared" si="342"/>
        <v>-2862.3839476004741</v>
      </c>
      <c r="P144" s="21">
        <f t="shared" si="342"/>
        <v>-2859.0487082183549</v>
      </c>
      <c r="Q144" s="21">
        <f t="shared" si="342"/>
        <v>-2857.8358938975844</v>
      </c>
      <c r="R144" s="21">
        <f t="shared" si="342"/>
        <v>-2857.3948705082134</v>
      </c>
      <c r="S144" s="21">
        <f t="shared" si="342"/>
        <v>-2857.2344983666239</v>
      </c>
      <c r="T144" s="21">
        <f t="shared" si="342"/>
        <v>-2857.1761812242275</v>
      </c>
      <c r="U144" s="21">
        <f t="shared" si="342"/>
        <v>-2857.1549749906289</v>
      </c>
      <c r="V144" s="21">
        <f t="shared" si="342"/>
        <v>-2857.1472636329568</v>
      </c>
      <c r="W144" s="21">
        <f t="shared" si="342"/>
        <v>-2857.1444595028943</v>
      </c>
      <c r="X144" s="21">
        <f t="shared" si="342"/>
        <v>-2857.143439819235</v>
      </c>
      <c r="Y144" s="21">
        <f t="shared" si="342"/>
        <v>-2857.1430690251773</v>
      </c>
      <c r="Z144" s="21">
        <f t="shared" si="342"/>
        <v>-2857.1429341909743</v>
      </c>
      <c r="AA144" s="21">
        <f t="shared" si="342"/>
        <v>-2857.142885160355</v>
      </c>
      <c r="AB144" s="21">
        <f t="shared" si="342"/>
        <v>-2857.1428673310388</v>
      </c>
      <c r="AC144" s="22">
        <f t="shared" si="342"/>
        <v>-2857.1428608476513</v>
      </c>
    </row>
    <row r="146" spans="3:29">
      <c r="C146" s="1">
        <v>14</v>
      </c>
      <c r="D146" s="1" t="s">
        <v>1</v>
      </c>
      <c r="E146" s="1">
        <v>50000</v>
      </c>
      <c r="F146" s="3"/>
      <c r="G146" s="4" t="str">
        <f>"Year "&amp;H$1</f>
        <v>Year 1</v>
      </c>
      <c r="H146" s="4" t="str">
        <f t="shared" ref="H146:AC146" si="343">"Year "&amp;I$1</f>
        <v>Year 2</v>
      </c>
      <c r="I146" s="4" t="str">
        <f t="shared" si="343"/>
        <v>Year 3</v>
      </c>
      <c r="J146" s="4" t="str">
        <f t="shared" si="343"/>
        <v>Year 4</v>
      </c>
      <c r="K146" s="4" t="str">
        <f t="shared" si="343"/>
        <v>Year 5</v>
      </c>
      <c r="L146" s="4" t="str">
        <f t="shared" si="343"/>
        <v>Year 6</v>
      </c>
      <c r="M146" s="4" t="str">
        <f t="shared" si="343"/>
        <v>Year 7</v>
      </c>
      <c r="N146" s="4" t="str">
        <f t="shared" si="343"/>
        <v>Year 8</v>
      </c>
      <c r="O146" s="4" t="str">
        <f t="shared" si="343"/>
        <v>Year 9</v>
      </c>
      <c r="P146" s="4" t="str">
        <f t="shared" si="343"/>
        <v>Year 10</v>
      </c>
      <c r="Q146" s="4" t="str">
        <f t="shared" si="343"/>
        <v>Year 11</v>
      </c>
      <c r="R146" s="4" t="str">
        <f t="shared" si="343"/>
        <v>Year 12</v>
      </c>
      <c r="S146" s="4" t="str">
        <f t="shared" si="343"/>
        <v>Year 13</v>
      </c>
      <c r="T146" s="4" t="str">
        <f t="shared" si="343"/>
        <v>Year 14</v>
      </c>
      <c r="U146" s="4" t="str">
        <f t="shared" si="343"/>
        <v>Year 15</v>
      </c>
      <c r="V146" s="4" t="str">
        <f t="shared" si="343"/>
        <v>Year 16</v>
      </c>
      <c r="W146" s="4" t="str">
        <f t="shared" si="343"/>
        <v>Year 17</v>
      </c>
      <c r="X146" s="4" t="str">
        <f t="shared" si="343"/>
        <v>Year 18</v>
      </c>
      <c r="Y146" s="4" t="str">
        <f t="shared" si="343"/>
        <v>Year 19</v>
      </c>
      <c r="Z146" s="4" t="str">
        <f t="shared" si="343"/>
        <v>Year 20</v>
      </c>
      <c r="AA146" s="4" t="str">
        <f t="shared" si="343"/>
        <v>Year 21</v>
      </c>
      <c r="AB146" s="4" t="str">
        <f t="shared" si="343"/>
        <v>Year 22</v>
      </c>
      <c r="AC146" s="5" t="str">
        <f t="shared" si="343"/>
        <v>Year 23</v>
      </c>
    </row>
    <row r="147" spans="3:29">
      <c r="D147" s="1" t="s">
        <v>2</v>
      </c>
      <c r="E147" s="1">
        <v>30000</v>
      </c>
      <c r="F147" s="33" t="s">
        <v>3</v>
      </c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8"/>
    </row>
    <row r="148" spans="3:29">
      <c r="D148" s="1" t="s">
        <v>4</v>
      </c>
      <c r="E148" s="1">
        <v>0.6</v>
      </c>
      <c r="F148" s="33">
        <f>C146</f>
        <v>14</v>
      </c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8"/>
    </row>
    <row r="149" spans="3:29" ht="16">
      <c r="F149" s="9" t="s">
        <v>5</v>
      </c>
      <c r="G149" s="13">
        <f>$E147</f>
        <v>30000</v>
      </c>
      <c r="H149" s="13">
        <f t="shared" ref="H149:AC149" si="344">$E147</f>
        <v>30000</v>
      </c>
      <c r="I149" s="13">
        <f t="shared" si="344"/>
        <v>30000</v>
      </c>
      <c r="J149" s="13">
        <f t="shared" si="344"/>
        <v>30000</v>
      </c>
      <c r="K149" s="13">
        <f t="shared" si="344"/>
        <v>30000</v>
      </c>
      <c r="L149" s="13">
        <f t="shared" si="344"/>
        <v>30000</v>
      </c>
      <c r="M149" s="13">
        <f t="shared" si="344"/>
        <v>30000</v>
      </c>
      <c r="N149" s="13">
        <f t="shared" si="344"/>
        <v>30000</v>
      </c>
      <c r="O149" s="13">
        <f t="shared" si="344"/>
        <v>30000</v>
      </c>
      <c r="P149" s="13">
        <f t="shared" si="344"/>
        <v>30000</v>
      </c>
      <c r="Q149" s="13">
        <f t="shared" si="344"/>
        <v>30000</v>
      </c>
      <c r="R149" s="13">
        <f t="shared" si="344"/>
        <v>30000</v>
      </c>
      <c r="S149" s="13">
        <f t="shared" si="344"/>
        <v>30000</v>
      </c>
      <c r="T149" s="13">
        <f t="shared" si="344"/>
        <v>30000</v>
      </c>
      <c r="U149" s="13">
        <f t="shared" si="344"/>
        <v>30000</v>
      </c>
      <c r="V149" s="13">
        <f t="shared" si="344"/>
        <v>30000</v>
      </c>
      <c r="W149" s="13">
        <f t="shared" si="344"/>
        <v>30000</v>
      </c>
      <c r="X149" s="13">
        <f t="shared" si="344"/>
        <v>30000</v>
      </c>
      <c r="Y149" s="13">
        <f t="shared" si="344"/>
        <v>30000</v>
      </c>
      <c r="Z149" s="13">
        <f t="shared" si="344"/>
        <v>30000</v>
      </c>
      <c r="AA149" s="13">
        <f t="shared" si="344"/>
        <v>30000</v>
      </c>
      <c r="AB149" s="13">
        <f t="shared" si="344"/>
        <v>30000</v>
      </c>
      <c r="AC149" s="14">
        <f t="shared" si="344"/>
        <v>30000</v>
      </c>
    </row>
    <row r="150" spans="3:29">
      <c r="F150" s="9" t="s">
        <v>6</v>
      </c>
      <c r="G150" s="15">
        <v>1</v>
      </c>
      <c r="H150" s="16">
        <f>E148^(I$1-1)</f>
        <v>0.6</v>
      </c>
      <c r="I150" s="16">
        <f>$E148^(J$1-1)</f>
        <v>0.36</v>
      </c>
      <c r="J150" s="16">
        <f>$E148^(K$1-1)</f>
        <v>0.216</v>
      </c>
      <c r="K150" s="16">
        <f>$E148^(L$1-1)</f>
        <v>0.12959999999999999</v>
      </c>
      <c r="L150" s="16">
        <f>$E148^(M$1-1)</f>
        <v>7.7759999999999996E-2</v>
      </c>
      <c r="M150" s="16">
        <f>$E148^(N$1-1)</f>
        <v>4.6655999999999996E-2</v>
      </c>
      <c r="N150" s="16">
        <f>$E148^(O$1-1)</f>
        <v>2.7993599999999997E-2</v>
      </c>
      <c r="O150" s="16">
        <f>$E148^(P$1-1)</f>
        <v>1.6796159999999997E-2</v>
      </c>
      <c r="P150" s="16">
        <f>$E148^(Q$1-1)</f>
        <v>1.0077695999999999E-2</v>
      </c>
      <c r="Q150" s="16">
        <f>$E148^(R$1-1)</f>
        <v>6.0466175999999991E-3</v>
      </c>
      <c r="R150" s="16">
        <f>$E148^(S$1-1)</f>
        <v>3.6279705599999994E-3</v>
      </c>
      <c r="S150" s="16">
        <f>$E148^(T$1-1)</f>
        <v>2.1767823359999995E-3</v>
      </c>
      <c r="T150" s="16">
        <f>$E148^(U$1-1)</f>
        <v>1.3060694015999998E-3</v>
      </c>
      <c r="U150" s="16">
        <f>$E148^(V$1-1)</f>
        <v>7.8364164095999977E-4</v>
      </c>
      <c r="V150" s="16">
        <f>$E148^(W$1-1)</f>
        <v>4.701849845759999E-4</v>
      </c>
      <c r="W150" s="16">
        <f>$E148^(X$1-1)</f>
        <v>2.8211099074559989E-4</v>
      </c>
      <c r="X150" s="16">
        <f>$E148^(Y$1-1)</f>
        <v>1.6926659444735994E-4</v>
      </c>
      <c r="Y150" s="16">
        <f>$E148^(Z$1-1)</f>
        <v>1.0155995666841596E-4</v>
      </c>
      <c r="Z150" s="16">
        <f>$E148^(AA$1-1)</f>
        <v>6.0935974001049578E-5</v>
      </c>
      <c r="AA150" s="16">
        <f>$E148^(AB$1-1)</f>
        <v>3.6561584400629747E-5</v>
      </c>
      <c r="AB150" s="16">
        <f>$E148^(AC$1-1)</f>
        <v>2.1936950640377847E-5</v>
      </c>
      <c r="AC150" s="17">
        <f>$E148^(AD$1-1)</f>
        <v>1.3162170384226707E-5</v>
      </c>
    </row>
    <row r="151" spans="3:29">
      <c r="F151" s="9" t="s">
        <v>8</v>
      </c>
      <c r="G151" s="10">
        <f>E146</f>
        <v>50000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2"/>
    </row>
    <row r="152" spans="3:29">
      <c r="F152" s="9" t="s">
        <v>10</v>
      </c>
      <c r="G152" s="18">
        <f>(G149-G151)</f>
        <v>-20000</v>
      </c>
      <c r="H152" s="18">
        <f>(H149-H151)*H150</f>
        <v>18000</v>
      </c>
      <c r="I152" s="18">
        <f>(I149-I151)*I150</f>
        <v>10800</v>
      </c>
      <c r="J152" s="18">
        <f>(J149-J151)*J150</f>
        <v>6480</v>
      </c>
      <c r="K152" s="18">
        <f>(K149-K151)*K150</f>
        <v>3888</v>
      </c>
      <c r="L152" s="18">
        <f>(L149-L151)*L150</f>
        <v>2332.7999999999997</v>
      </c>
      <c r="M152" s="18">
        <f>(M149-M151)*M150</f>
        <v>1399.6799999999998</v>
      </c>
      <c r="N152" s="18">
        <f>(N149-N151)*N150</f>
        <v>839.80799999999988</v>
      </c>
      <c r="O152" s="18">
        <f>(O149-O151)*O150</f>
        <v>503.88479999999993</v>
      </c>
      <c r="P152" s="18">
        <f>(P149-P151)*P150</f>
        <v>302.33087999999998</v>
      </c>
      <c r="Q152" s="18">
        <f>(Q149-Q151)*Q150</f>
        <v>181.39852799999997</v>
      </c>
      <c r="R152" s="18">
        <f>(R149-R151)*R150</f>
        <v>108.83911679999999</v>
      </c>
      <c r="S152" s="18">
        <f>(S149-S151)*S150</f>
        <v>65.303470079999983</v>
      </c>
      <c r="T152" s="18">
        <f>(T149-T151)*T150</f>
        <v>39.182082047999991</v>
      </c>
      <c r="U152" s="18">
        <f>(U149-U151)*U150</f>
        <v>23.509249228799995</v>
      </c>
      <c r="V152" s="18">
        <f>(V149-V151)*V150</f>
        <v>14.105549537279996</v>
      </c>
      <c r="W152" s="18">
        <f>(W149-W151)*W150</f>
        <v>8.4633297223679964</v>
      </c>
      <c r="X152" s="18">
        <f>(X149-X151)*X150</f>
        <v>5.077997833420798</v>
      </c>
      <c r="Y152" s="18">
        <f>(Y149-Y151)*Y150</f>
        <v>3.046798700052479</v>
      </c>
      <c r="Z152" s="18">
        <f>(Z149-Z151)*Z150</f>
        <v>1.8280792200314873</v>
      </c>
      <c r="AA152" s="18">
        <f>(AA149-AA151)*AA150</f>
        <v>1.0968475320188924</v>
      </c>
      <c r="AB152" s="18">
        <f>(AB149-AB151)*AB150</f>
        <v>0.6581085192113354</v>
      </c>
      <c r="AC152" s="19">
        <f>(AC149-AC151)*AC150</f>
        <v>0.3948651115268012</v>
      </c>
    </row>
    <row r="153" spans="3:29">
      <c r="F153" s="9" t="s">
        <v>12</v>
      </c>
      <c r="G153" s="18">
        <f>(G152)/(1+0.1)^G$1</f>
        <v>-20000</v>
      </c>
      <c r="H153" s="18">
        <f t="shared" ref="H153" si="345">(H152)/(1+0.1)^H$1</f>
        <v>16363.636363636362</v>
      </c>
      <c r="I153" s="18">
        <f t="shared" ref="I153" si="346">(I152)/(1+0.1)^I$1</f>
        <v>8925.619834710742</v>
      </c>
      <c r="J153" s="18">
        <f t="shared" ref="J153" si="347">(J152)/(1+0.1)^J$1</f>
        <v>4868.5199098422227</v>
      </c>
      <c r="K153" s="18">
        <f t="shared" ref="K153" si="348">(K152)/(1+0.1)^K$1</f>
        <v>2655.5563144593943</v>
      </c>
      <c r="L153" s="18">
        <f t="shared" ref="L153" si="349">(L152)/(1+0.1)^L$1</f>
        <v>1448.4852624323964</v>
      </c>
      <c r="M153" s="18">
        <f t="shared" ref="M153" si="350">(M152)/(1+0.1)^M$1</f>
        <v>790.08287041767073</v>
      </c>
      <c r="N153" s="18">
        <f t="shared" ref="N153" si="351">(N152)/(1+0.1)^N$1</f>
        <v>430.95429295509302</v>
      </c>
      <c r="O153" s="18">
        <f t="shared" ref="O153" si="352">(O152)/(1+0.1)^O$1</f>
        <v>235.06597797550532</v>
      </c>
      <c r="P153" s="18">
        <f t="shared" ref="P153" si="353">(P152)/(1+0.1)^P$1</f>
        <v>128.21780616845746</v>
      </c>
      <c r="Q153" s="18">
        <f t="shared" ref="Q153" si="354">(Q152)/(1+0.1)^Q$1</f>
        <v>69.936985182794956</v>
      </c>
      <c r="R153" s="18">
        <f t="shared" ref="R153" si="355">(R152)/(1+0.1)^R$1</f>
        <v>38.147446463342696</v>
      </c>
      <c r="S153" s="18">
        <f t="shared" ref="S153" si="356">(S152)/(1+0.1)^S$1</f>
        <v>20.807698070914199</v>
      </c>
      <c r="T153" s="18">
        <f t="shared" ref="T153" si="357">(T152)/(1+0.1)^T$1</f>
        <v>11.349653493225926</v>
      </c>
      <c r="U153" s="18">
        <f t="shared" ref="U153" si="358">(U152)/(1+0.1)^U$1</f>
        <v>6.1907200872141406</v>
      </c>
      <c r="V153" s="18">
        <f t="shared" ref="V153" si="359">(V152)/(1+0.1)^V$1</f>
        <v>3.3767564112077126</v>
      </c>
      <c r="W153" s="18">
        <f t="shared" ref="W153" si="360">(W152)/(1+0.1)^W$1</f>
        <v>1.8418671333860248</v>
      </c>
      <c r="X153" s="18">
        <f t="shared" ref="X153" si="361">(X152)/(1+0.1)^X$1</f>
        <v>1.0046548000287407</v>
      </c>
      <c r="Y153" s="18">
        <f t="shared" ref="Y153" si="362">(Y152)/(1+0.1)^Y$1</f>
        <v>0.54799352728840411</v>
      </c>
      <c r="Z153" s="18">
        <f t="shared" ref="Z153" si="363">(Z152)/(1+0.1)^Z$1</f>
        <v>0.29890556033912941</v>
      </c>
      <c r="AA153" s="18">
        <f t="shared" ref="AA153" si="364">(AA152)/(1+0.1)^AA$1</f>
        <v>0.16303939654861604</v>
      </c>
      <c r="AB153" s="18">
        <f t="shared" ref="AB153" si="365">(AB152)/(1+0.1)^AB$1</f>
        <v>8.8930579935608739E-2</v>
      </c>
      <c r="AC153" s="18">
        <f t="shared" ref="AC153" si="366">(AC152)/(1+0.1)^AC$1</f>
        <v>4.8507589055786574E-2</v>
      </c>
    </row>
    <row r="154" spans="3:29">
      <c r="F154" s="9" t="s">
        <v>13</v>
      </c>
      <c r="G154" s="18">
        <f>G152</f>
        <v>-20000</v>
      </c>
      <c r="H154" s="18">
        <f>G154+H153</f>
        <v>-3636.3636363636379</v>
      </c>
      <c r="I154" s="18">
        <f t="shared" ref="I154:U154" si="367">H154+I153</f>
        <v>5289.2561983471041</v>
      </c>
      <c r="J154" s="18">
        <f t="shared" si="367"/>
        <v>10157.776108189326</v>
      </c>
      <c r="K154" s="18">
        <f t="shared" si="367"/>
        <v>12813.33242264872</v>
      </c>
      <c r="L154" s="18">
        <f t="shared" si="367"/>
        <v>14261.817685081116</v>
      </c>
      <c r="M154" s="18">
        <f t="shared" si="367"/>
        <v>15051.900555498787</v>
      </c>
      <c r="N154" s="18">
        <f t="shared" si="367"/>
        <v>15482.854848453881</v>
      </c>
      <c r="O154" s="18">
        <f t="shared" si="367"/>
        <v>15717.920826429387</v>
      </c>
      <c r="P154" s="18">
        <f t="shared" si="367"/>
        <v>15846.138632597844</v>
      </c>
      <c r="Q154" s="18">
        <f t="shared" si="367"/>
        <v>15916.075617780638</v>
      </c>
      <c r="R154" s="18">
        <f t="shared" si="367"/>
        <v>15954.223064243981</v>
      </c>
      <c r="S154" s="18">
        <f t="shared" si="367"/>
        <v>15975.030762314895</v>
      </c>
      <c r="T154" s="18">
        <f t="shared" si="367"/>
        <v>15986.38041580812</v>
      </c>
      <c r="U154" s="18">
        <f t="shared" si="367"/>
        <v>15992.571135895334</v>
      </c>
      <c r="V154" s="18">
        <f>U154+V153</f>
        <v>15995.947892306542</v>
      </c>
      <c r="W154" s="18">
        <f t="shared" ref="W154:AC154" si="368">V154+W153</f>
        <v>15997.789759439927</v>
      </c>
      <c r="X154" s="18">
        <f t="shared" si="368"/>
        <v>15998.794414239956</v>
      </c>
      <c r="Y154" s="18">
        <f t="shared" si="368"/>
        <v>15999.342407767244</v>
      </c>
      <c r="Z154" s="18">
        <f t="shared" si="368"/>
        <v>15999.641313327584</v>
      </c>
      <c r="AA154" s="18">
        <f t="shared" si="368"/>
        <v>15999.804352724132</v>
      </c>
      <c r="AB154" s="18">
        <f t="shared" si="368"/>
        <v>15999.893283304067</v>
      </c>
      <c r="AC154" s="19">
        <f t="shared" si="368"/>
        <v>15999.941790893123</v>
      </c>
    </row>
    <row r="155" spans="3:29">
      <c r="F155" s="20" t="s">
        <v>14</v>
      </c>
      <c r="G155" s="21">
        <f>G153</f>
        <v>-20000</v>
      </c>
      <c r="H155" s="21">
        <f>G155+H153</f>
        <v>-3636.3636363636379</v>
      </c>
      <c r="I155" s="21">
        <f t="shared" ref="I155:AC155" si="369">H155+I153</f>
        <v>5289.2561983471041</v>
      </c>
      <c r="J155" s="21">
        <f t="shared" si="369"/>
        <v>10157.776108189326</v>
      </c>
      <c r="K155" s="21">
        <f t="shared" si="369"/>
        <v>12813.33242264872</v>
      </c>
      <c r="L155" s="21">
        <f t="shared" si="369"/>
        <v>14261.817685081116</v>
      </c>
      <c r="M155" s="21">
        <f t="shared" si="369"/>
        <v>15051.900555498787</v>
      </c>
      <c r="N155" s="21">
        <f t="shared" si="369"/>
        <v>15482.854848453881</v>
      </c>
      <c r="O155" s="21">
        <f t="shared" si="369"/>
        <v>15717.920826429387</v>
      </c>
      <c r="P155" s="21">
        <f t="shared" si="369"/>
        <v>15846.138632597844</v>
      </c>
      <c r="Q155" s="21">
        <f t="shared" si="369"/>
        <v>15916.075617780638</v>
      </c>
      <c r="R155" s="21">
        <f t="shared" si="369"/>
        <v>15954.223064243981</v>
      </c>
      <c r="S155" s="21">
        <f t="shared" si="369"/>
        <v>15975.030762314895</v>
      </c>
      <c r="T155" s="21">
        <f t="shared" si="369"/>
        <v>15986.38041580812</v>
      </c>
      <c r="U155" s="21">
        <f t="shared" si="369"/>
        <v>15992.571135895334</v>
      </c>
      <c r="V155" s="21">
        <f t="shared" si="369"/>
        <v>15995.947892306542</v>
      </c>
      <c r="W155" s="21">
        <f t="shared" si="369"/>
        <v>15997.789759439927</v>
      </c>
      <c r="X155" s="21">
        <f t="shared" si="369"/>
        <v>15998.794414239956</v>
      </c>
      <c r="Y155" s="21">
        <f t="shared" si="369"/>
        <v>15999.342407767244</v>
      </c>
      <c r="Z155" s="21">
        <f t="shared" si="369"/>
        <v>15999.641313327584</v>
      </c>
      <c r="AA155" s="21">
        <f t="shared" si="369"/>
        <v>15999.804352724132</v>
      </c>
      <c r="AB155" s="21">
        <f t="shared" si="369"/>
        <v>15999.893283304067</v>
      </c>
      <c r="AC155" s="22">
        <f t="shared" si="369"/>
        <v>15999.941790893123</v>
      </c>
    </row>
    <row r="157" spans="3:29">
      <c r="C157" s="1">
        <v>15</v>
      </c>
      <c r="D157" s="1" t="s">
        <v>1</v>
      </c>
      <c r="E157" s="1">
        <v>50000</v>
      </c>
      <c r="F157" s="3"/>
      <c r="G157" s="4" t="str">
        <f>"Year "&amp;H$1</f>
        <v>Year 1</v>
      </c>
      <c r="H157" s="4" t="str">
        <f t="shared" ref="H157:AC157" si="370">"Year "&amp;I$1</f>
        <v>Year 2</v>
      </c>
      <c r="I157" s="4" t="str">
        <f t="shared" si="370"/>
        <v>Year 3</v>
      </c>
      <c r="J157" s="4" t="str">
        <f t="shared" si="370"/>
        <v>Year 4</v>
      </c>
      <c r="K157" s="4" t="str">
        <f t="shared" si="370"/>
        <v>Year 5</v>
      </c>
      <c r="L157" s="4" t="str">
        <f t="shared" si="370"/>
        <v>Year 6</v>
      </c>
      <c r="M157" s="4" t="str">
        <f t="shared" si="370"/>
        <v>Year 7</v>
      </c>
      <c r="N157" s="4" t="str">
        <f t="shared" si="370"/>
        <v>Year 8</v>
      </c>
      <c r="O157" s="4" t="str">
        <f t="shared" si="370"/>
        <v>Year 9</v>
      </c>
      <c r="P157" s="4" t="str">
        <f t="shared" si="370"/>
        <v>Year 10</v>
      </c>
      <c r="Q157" s="4" t="str">
        <f t="shared" si="370"/>
        <v>Year 11</v>
      </c>
      <c r="R157" s="4" t="str">
        <f t="shared" si="370"/>
        <v>Year 12</v>
      </c>
      <c r="S157" s="4" t="str">
        <f t="shared" si="370"/>
        <v>Year 13</v>
      </c>
      <c r="T157" s="4" t="str">
        <f t="shared" si="370"/>
        <v>Year 14</v>
      </c>
      <c r="U157" s="4" t="str">
        <f t="shared" si="370"/>
        <v>Year 15</v>
      </c>
      <c r="V157" s="4" t="str">
        <f t="shared" si="370"/>
        <v>Year 16</v>
      </c>
      <c r="W157" s="4" t="str">
        <f t="shared" si="370"/>
        <v>Year 17</v>
      </c>
      <c r="X157" s="4" t="str">
        <f t="shared" si="370"/>
        <v>Year 18</v>
      </c>
      <c r="Y157" s="4" t="str">
        <f t="shared" si="370"/>
        <v>Year 19</v>
      </c>
      <c r="Z157" s="4" t="str">
        <f t="shared" si="370"/>
        <v>Year 20</v>
      </c>
      <c r="AA157" s="4" t="str">
        <f t="shared" si="370"/>
        <v>Year 21</v>
      </c>
      <c r="AB157" s="4" t="str">
        <f t="shared" si="370"/>
        <v>Year 22</v>
      </c>
      <c r="AC157" s="5" t="str">
        <f t="shared" si="370"/>
        <v>Year 23</v>
      </c>
    </row>
    <row r="158" spans="3:29">
      <c r="D158" s="1" t="s">
        <v>2</v>
      </c>
      <c r="E158" s="1">
        <v>30000</v>
      </c>
      <c r="F158" s="33" t="s">
        <v>3</v>
      </c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8"/>
    </row>
    <row r="159" spans="3:29">
      <c r="D159" s="1" t="s">
        <v>4</v>
      </c>
      <c r="E159" s="1">
        <v>0.6</v>
      </c>
      <c r="F159" s="33">
        <f>C157</f>
        <v>15</v>
      </c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8"/>
    </row>
    <row r="160" spans="3:29" ht="16">
      <c r="F160" s="9" t="s">
        <v>5</v>
      </c>
      <c r="G160" s="13">
        <f>$E158</f>
        <v>30000</v>
      </c>
      <c r="H160" s="13">
        <f t="shared" ref="H160:AC160" si="371">$E158</f>
        <v>30000</v>
      </c>
      <c r="I160" s="13">
        <f t="shared" si="371"/>
        <v>30000</v>
      </c>
      <c r="J160" s="13">
        <f t="shared" si="371"/>
        <v>30000</v>
      </c>
      <c r="K160" s="13">
        <f t="shared" si="371"/>
        <v>30000</v>
      </c>
      <c r="L160" s="13">
        <f t="shared" si="371"/>
        <v>30000</v>
      </c>
      <c r="M160" s="13">
        <f t="shared" si="371"/>
        <v>30000</v>
      </c>
      <c r="N160" s="13">
        <f t="shared" si="371"/>
        <v>30000</v>
      </c>
      <c r="O160" s="13">
        <f t="shared" si="371"/>
        <v>30000</v>
      </c>
      <c r="P160" s="13">
        <f t="shared" si="371"/>
        <v>30000</v>
      </c>
      <c r="Q160" s="13">
        <f t="shared" si="371"/>
        <v>30000</v>
      </c>
      <c r="R160" s="13">
        <f t="shared" si="371"/>
        <v>30000</v>
      </c>
      <c r="S160" s="13">
        <f t="shared" si="371"/>
        <v>30000</v>
      </c>
      <c r="T160" s="13">
        <f t="shared" si="371"/>
        <v>30000</v>
      </c>
      <c r="U160" s="13">
        <f t="shared" si="371"/>
        <v>30000</v>
      </c>
      <c r="V160" s="13">
        <f t="shared" si="371"/>
        <v>30000</v>
      </c>
      <c r="W160" s="13">
        <f t="shared" si="371"/>
        <v>30000</v>
      </c>
      <c r="X160" s="13">
        <f t="shared" si="371"/>
        <v>30000</v>
      </c>
      <c r="Y160" s="13">
        <f t="shared" si="371"/>
        <v>30000</v>
      </c>
      <c r="Z160" s="13">
        <f t="shared" si="371"/>
        <v>30000</v>
      </c>
      <c r="AA160" s="13">
        <f t="shared" si="371"/>
        <v>30000</v>
      </c>
      <c r="AB160" s="13">
        <f t="shared" si="371"/>
        <v>30000</v>
      </c>
      <c r="AC160" s="14">
        <f t="shared" si="371"/>
        <v>30000</v>
      </c>
    </row>
    <row r="161" spans="6:29">
      <c r="F161" s="9" t="s">
        <v>6</v>
      </c>
      <c r="G161" s="15">
        <v>1</v>
      </c>
      <c r="H161" s="16">
        <f>E159^(I$1-1)</f>
        <v>0.6</v>
      </c>
      <c r="I161" s="16">
        <f>$E159^(J$1-1)</f>
        <v>0.36</v>
      </c>
      <c r="J161" s="16">
        <f>$E159^(K$1-1)</f>
        <v>0.216</v>
      </c>
      <c r="K161" s="16">
        <f>$E159^(L$1-1)</f>
        <v>0.12959999999999999</v>
      </c>
      <c r="L161" s="16">
        <f>$E159^(M$1-1)</f>
        <v>7.7759999999999996E-2</v>
      </c>
      <c r="M161" s="16">
        <f>$E159^(N$1-1)</f>
        <v>4.6655999999999996E-2</v>
      </c>
      <c r="N161" s="16">
        <f>$E159^(O$1-1)</f>
        <v>2.7993599999999997E-2</v>
      </c>
      <c r="O161" s="16">
        <f>$E159^(P$1-1)</f>
        <v>1.6796159999999997E-2</v>
      </c>
      <c r="P161" s="16">
        <f>$E159^(Q$1-1)</f>
        <v>1.0077695999999999E-2</v>
      </c>
      <c r="Q161" s="16">
        <f>$E159^(R$1-1)</f>
        <v>6.0466175999999991E-3</v>
      </c>
      <c r="R161" s="16">
        <f>$E159^(S$1-1)</f>
        <v>3.6279705599999994E-3</v>
      </c>
      <c r="S161" s="16">
        <f>$E159^(T$1-1)</f>
        <v>2.1767823359999995E-3</v>
      </c>
      <c r="T161" s="16">
        <f>$E159^(U$1-1)</f>
        <v>1.3060694015999998E-3</v>
      </c>
      <c r="U161" s="16">
        <f>$E159^(V$1-1)</f>
        <v>7.8364164095999977E-4</v>
      </c>
      <c r="V161" s="16">
        <f>$E159^(W$1-1)</f>
        <v>4.701849845759999E-4</v>
      </c>
      <c r="W161" s="16">
        <f>$E159^(X$1-1)</f>
        <v>2.8211099074559989E-4</v>
      </c>
      <c r="X161" s="16">
        <f>$E159^(Y$1-1)</f>
        <v>1.6926659444735994E-4</v>
      </c>
      <c r="Y161" s="16">
        <f>$E159^(Z$1-1)</f>
        <v>1.0155995666841596E-4</v>
      </c>
      <c r="Z161" s="16">
        <f>$E159^(AA$1-1)</f>
        <v>6.0935974001049578E-5</v>
      </c>
      <c r="AA161" s="16">
        <f>$E159^(AB$1-1)</f>
        <v>3.6561584400629747E-5</v>
      </c>
      <c r="AB161" s="16">
        <f>$E159^(AC$1-1)</f>
        <v>2.1936950640377847E-5</v>
      </c>
      <c r="AC161" s="17">
        <f>$E159^(AD$1-1)</f>
        <v>1.3162170384226707E-5</v>
      </c>
    </row>
    <row r="162" spans="6:29">
      <c r="F162" s="9" t="s">
        <v>8</v>
      </c>
      <c r="G162" s="10">
        <f>E157</f>
        <v>50000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2"/>
    </row>
    <row r="163" spans="6:29">
      <c r="F163" s="9" t="s">
        <v>10</v>
      </c>
      <c r="G163" s="18">
        <f>(G160-G162)</f>
        <v>-20000</v>
      </c>
      <c r="H163" s="18">
        <f>(H160-H162)*H161</f>
        <v>18000</v>
      </c>
      <c r="I163" s="18">
        <f>(I160-I162)*I161</f>
        <v>10800</v>
      </c>
      <c r="J163" s="18">
        <f>(J160-J162)*J161</f>
        <v>6480</v>
      </c>
      <c r="K163" s="18">
        <f>(K160-K162)*K161</f>
        <v>3888</v>
      </c>
      <c r="L163" s="18">
        <f>(L160-L162)*L161</f>
        <v>2332.7999999999997</v>
      </c>
      <c r="M163" s="18">
        <f>(M160-M162)*M161</f>
        <v>1399.6799999999998</v>
      </c>
      <c r="N163" s="18">
        <f>(N160-N162)*N161</f>
        <v>839.80799999999988</v>
      </c>
      <c r="O163" s="18">
        <f>(O160-O162)*O161</f>
        <v>503.88479999999993</v>
      </c>
      <c r="P163" s="18">
        <f>(P160-P162)*P161</f>
        <v>302.33087999999998</v>
      </c>
      <c r="Q163" s="18">
        <f>(Q160-Q162)*Q161</f>
        <v>181.39852799999997</v>
      </c>
      <c r="R163" s="18">
        <f>(R160-R162)*R161</f>
        <v>108.83911679999999</v>
      </c>
      <c r="S163" s="18">
        <f>(S160-S162)*S161</f>
        <v>65.303470079999983</v>
      </c>
      <c r="T163" s="18">
        <f>(T160-T162)*T161</f>
        <v>39.182082047999991</v>
      </c>
      <c r="U163" s="18">
        <f>(U160-U162)*U161</f>
        <v>23.509249228799995</v>
      </c>
      <c r="V163" s="18">
        <f>(V160-V162)*V161</f>
        <v>14.105549537279996</v>
      </c>
      <c r="W163" s="18">
        <f>(W160-W162)*W161</f>
        <v>8.4633297223679964</v>
      </c>
      <c r="X163" s="18">
        <f>(X160-X162)*X161</f>
        <v>5.077997833420798</v>
      </c>
      <c r="Y163" s="18">
        <f>(Y160-Y162)*Y161</f>
        <v>3.046798700052479</v>
      </c>
      <c r="Z163" s="18">
        <f>(Z160-Z162)*Z161</f>
        <v>1.8280792200314873</v>
      </c>
      <c r="AA163" s="18">
        <f>(AA160-AA162)*AA161</f>
        <v>1.0968475320188924</v>
      </c>
      <c r="AB163" s="18">
        <f>(AB160-AB162)*AB161</f>
        <v>0.6581085192113354</v>
      </c>
      <c r="AC163" s="19">
        <f>(AC160-AC162)*AC161</f>
        <v>0.3948651115268012</v>
      </c>
    </row>
    <row r="164" spans="6:29">
      <c r="F164" s="9" t="s">
        <v>12</v>
      </c>
      <c r="G164" s="18">
        <f>(G163)/(1+0.1)^G$1</f>
        <v>-20000</v>
      </c>
      <c r="H164" s="18">
        <f t="shared" ref="H164" si="372">(H163)/(1+0.1)^H$1</f>
        <v>16363.636363636362</v>
      </c>
      <c r="I164" s="18">
        <f t="shared" ref="I164" si="373">(I163)/(1+0.1)^I$1</f>
        <v>8925.619834710742</v>
      </c>
      <c r="J164" s="18">
        <f t="shared" ref="J164" si="374">(J163)/(1+0.1)^J$1</f>
        <v>4868.5199098422227</v>
      </c>
      <c r="K164" s="18">
        <f t="shared" ref="K164" si="375">(K163)/(1+0.1)^K$1</f>
        <v>2655.5563144593943</v>
      </c>
      <c r="L164" s="18">
        <f t="shared" ref="L164" si="376">(L163)/(1+0.1)^L$1</f>
        <v>1448.4852624323964</v>
      </c>
      <c r="M164" s="18">
        <f t="shared" ref="M164" si="377">(M163)/(1+0.1)^M$1</f>
        <v>790.08287041767073</v>
      </c>
      <c r="N164" s="18">
        <f t="shared" ref="N164" si="378">(N163)/(1+0.1)^N$1</f>
        <v>430.95429295509302</v>
      </c>
      <c r="O164" s="18">
        <f t="shared" ref="O164" si="379">(O163)/(1+0.1)^O$1</f>
        <v>235.06597797550532</v>
      </c>
      <c r="P164" s="18">
        <f t="shared" ref="P164" si="380">(P163)/(1+0.1)^P$1</f>
        <v>128.21780616845746</v>
      </c>
      <c r="Q164" s="18">
        <f t="shared" ref="Q164" si="381">(Q163)/(1+0.1)^Q$1</f>
        <v>69.936985182794956</v>
      </c>
      <c r="R164" s="18">
        <f t="shared" ref="R164" si="382">(R163)/(1+0.1)^R$1</f>
        <v>38.147446463342696</v>
      </c>
      <c r="S164" s="18">
        <f t="shared" ref="S164" si="383">(S163)/(1+0.1)^S$1</f>
        <v>20.807698070914199</v>
      </c>
      <c r="T164" s="18">
        <f t="shared" ref="T164" si="384">(T163)/(1+0.1)^T$1</f>
        <v>11.349653493225926</v>
      </c>
      <c r="U164" s="18">
        <f t="shared" ref="U164" si="385">(U163)/(1+0.1)^U$1</f>
        <v>6.1907200872141406</v>
      </c>
      <c r="V164" s="18">
        <f t="shared" ref="V164" si="386">(V163)/(1+0.1)^V$1</f>
        <v>3.3767564112077126</v>
      </c>
      <c r="W164" s="18">
        <f t="shared" ref="W164" si="387">(W163)/(1+0.1)^W$1</f>
        <v>1.8418671333860248</v>
      </c>
      <c r="X164" s="18">
        <f t="shared" ref="X164" si="388">(X163)/(1+0.1)^X$1</f>
        <v>1.0046548000287407</v>
      </c>
      <c r="Y164" s="18">
        <f t="shared" ref="Y164" si="389">(Y163)/(1+0.1)^Y$1</f>
        <v>0.54799352728840411</v>
      </c>
      <c r="Z164" s="18">
        <f t="shared" ref="Z164" si="390">(Z163)/(1+0.1)^Z$1</f>
        <v>0.29890556033912941</v>
      </c>
      <c r="AA164" s="18">
        <f t="shared" ref="AA164" si="391">(AA163)/(1+0.1)^AA$1</f>
        <v>0.16303939654861604</v>
      </c>
      <c r="AB164" s="18">
        <f t="shared" ref="AB164" si="392">(AB163)/(1+0.1)^AB$1</f>
        <v>8.8930579935608739E-2</v>
      </c>
      <c r="AC164" s="18">
        <f t="shared" ref="AC164" si="393">(AC163)/(1+0.1)^AC$1</f>
        <v>4.8507589055786574E-2</v>
      </c>
    </row>
    <row r="165" spans="6:29">
      <c r="F165" s="9" t="s">
        <v>13</v>
      </c>
      <c r="G165" s="18">
        <f>G163</f>
        <v>-20000</v>
      </c>
      <c r="H165" s="18">
        <f>G165+H164</f>
        <v>-3636.3636363636379</v>
      </c>
      <c r="I165" s="18">
        <f t="shared" ref="I165:U165" si="394">H165+I164</f>
        <v>5289.2561983471041</v>
      </c>
      <c r="J165" s="18">
        <f t="shared" si="394"/>
        <v>10157.776108189326</v>
      </c>
      <c r="K165" s="18">
        <f t="shared" si="394"/>
        <v>12813.33242264872</v>
      </c>
      <c r="L165" s="18">
        <f t="shared" si="394"/>
        <v>14261.817685081116</v>
      </c>
      <c r="M165" s="18">
        <f t="shared" si="394"/>
        <v>15051.900555498787</v>
      </c>
      <c r="N165" s="18">
        <f t="shared" si="394"/>
        <v>15482.854848453881</v>
      </c>
      <c r="O165" s="18">
        <f t="shared" si="394"/>
        <v>15717.920826429387</v>
      </c>
      <c r="P165" s="18">
        <f t="shared" si="394"/>
        <v>15846.138632597844</v>
      </c>
      <c r="Q165" s="18">
        <f t="shared" si="394"/>
        <v>15916.075617780638</v>
      </c>
      <c r="R165" s="18">
        <f t="shared" si="394"/>
        <v>15954.223064243981</v>
      </c>
      <c r="S165" s="18">
        <f t="shared" si="394"/>
        <v>15975.030762314895</v>
      </c>
      <c r="T165" s="18">
        <f t="shared" si="394"/>
        <v>15986.38041580812</v>
      </c>
      <c r="U165" s="18">
        <f t="shared" si="394"/>
        <v>15992.571135895334</v>
      </c>
      <c r="V165" s="18">
        <f>U165+V164</f>
        <v>15995.947892306542</v>
      </c>
      <c r="W165" s="18">
        <f t="shared" ref="W165:AC165" si="395">V165+W164</f>
        <v>15997.789759439927</v>
      </c>
      <c r="X165" s="18">
        <f t="shared" si="395"/>
        <v>15998.794414239956</v>
      </c>
      <c r="Y165" s="18">
        <f t="shared" si="395"/>
        <v>15999.342407767244</v>
      </c>
      <c r="Z165" s="18">
        <f t="shared" si="395"/>
        <v>15999.641313327584</v>
      </c>
      <c r="AA165" s="18">
        <f t="shared" si="395"/>
        <v>15999.804352724132</v>
      </c>
      <c r="AB165" s="18">
        <f t="shared" si="395"/>
        <v>15999.893283304067</v>
      </c>
      <c r="AC165" s="19">
        <f t="shared" si="395"/>
        <v>15999.941790893123</v>
      </c>
    </row>
    <row r="166" spans="6:29">
      <c r="F166" s="20" t="s">
        <v>14</v>
      </c>
      <c r="G166" s="21">
        <f>G164</f>
        <v>-20000</v>
      </c>
      <c r="H166" s="21">
        <f>G166+H164</f>
        <v>-3636.3636363636379</v>
      </c>
      <c r="I166" s="21">
        <f t="shared" ref="I166:AC166" si="396">H166+I164</f>
        <v>5289.2561983471041</v>
      </c>
      <c r="J166" s="21">
        <f t="shared" si="396"/>
        <v>10157.776108189326</v>
      </c>
      <c r="K166" s="21">
        <f t="shared" si="396"/>
        <v>12813.33242264872</v>
      </c>
      <c r="L166" s="21">
        <f t="shared" si="396"/>
        <v>14261.817685081116</v>
      </c>
      <c r="M166" s="21">
        <f t="shared" si="396"/>
        <v>15051.900555498787</v>
      </c>
      <c r="N166" s="21">
        <f t="shared" si="396"/>
        <v>15482.854848453881</v>
      </c>
      <c r="O166" s="21">
        <f t="shared" si="396"/>
        <v>15717.920826429387</v>
      </c>
      <c r="P166" s="21">
        <f t="shared" si="396"/>
        <v>15846.138632597844</v>
      </c>
      <c r="Q166" s="21">
        <f t="shared" si="396"/>
        <v>15916.075617780638</v>
      </c>
      <c r="R166" s="21">
        <f t="shared" si="396"/>
        <v>15954.223064243981</v>
      </c>
      <c r="S166" s="21">
        <f t="shared" si="396"/>
        <v>15975.030762314895</v>
      </c>
      <c r="T166" s="21">
        <f t="shared" si="396"/>
        <v>15986.38041580812</v>
      </c>
      <c r="U166" s="21">
        <f t="shared" si="396"/>
        <v>15992.571135895334</v>
      </c>
      <c r="V166" s="21">
        <f t="shared" si="396"/>
        <v>15995.947892306542</v>
      </c>
      <c r="W166" s="21">
        <f t="shared" si="396"/>
        <v>15997.789759439927</v>
      </c>
      <c r="X166" s="21">
        <f t="shared" si="396"/>
        <v>15998.794414239956</v>
      </c>
      <c r="Y166" s="21">
        <f t="shared" si="396"/>
        <v>15999.342407767244</v>
      </c>
      <c r="Z166" s="21">
        <f t="shared" si="396"/>
        <v>15999.641313327584</v>
      </c>
      <c r="AA166" s="21">
        <f t="shared" si="396"/>
        <v>15999.804352724132</v>
      </c>
      <c r="AB166" s="21">
        <f t="shared" si="396"/>
        <v>15999.893283304067</v>
      </c>
      <c r="AC166" s="22">
        <f t="shared" si="396"/>
        <v>15999.941790893123</v>
      </c>
    </row>
  </sheetData>
  <conditionalFormatting sqref="E13 G13:XFD13 AD25:XFD34 AD36:XFD45 AD47:XFD56 AD58:XFD67 E4:XFD7 AD69:XFD78 D90:AC90 D101:AC101 AD80:XFD166 D79:XFD79 D68:XFD68 D57:XFD57 D46:XFD46 C44:C45 C77:C78 C110:C111 C143:C144 C148:C166 C24:XFD24 C35:XFD35 C33:C34 B33:B35 B44:B46 B55:C57 B77:B79 B88:C90 C22:C23 B22:B24 F8:XFD8 B66:C68 B99:C101 B110:B112 C132:C134 C124:D131 C135:D142 C167:XFD1048576 F121:AC121 F122 F123:AC123 F132:AC132 F143:AC143 F149:AC151 F152:G152 F154:AC154 E149:E154 F160:AC162 F163:G163 F165:AC165 F166 E160:E166 B124:B1048576 F133 D134:AC134 E132:E133 F144 E143:E144 E146:F146 D145:AC145 E155:F155 E157:F157 D156:AC156 F153 F164 A1:XFD2 A3:D13 A14:A1048576">
    <cfRule type="cellIs" dxfId="208" priority="237" operator="lessThan">
      <formula>0.1</formula>
    </cfRule>
  </conditionalFormatting>
  <conditionalFormatting sqref="C46 C79 C112 C145">
    <cfRule type="cellIs" dxfId="207" priority="228" operator="lessThan">
      <formula>0.1</formula>
    </cfRule>
  </conditionalFormatting>
  <conditionalFormatting sqref="AD9:XFD9 F9:G9 E12:F12 AD12:XFD12 E10:XFD11">
    <cfRule type="cellIs" dxfId="206" priority="219" operator="lessThan">
      <formula>0.1</formula>
    </cfRule>
  </conditionalFormatting>
  <conditionalFormatting sqref="H9:AC9">
    <cfRule type="cellIs" dxfId="205" priority="218" operator="lessThan">
      <formula>0.1</formula>
    </cfRule>
  </conditionalFormatting>
  <conditionalFormatting sqref="AD3:XFD3 E3:F3">
    <cfRule type="cellIs" dxfId="204" priority="216" operator="lessThan">
      <formula>0.1</formula>
    </cfRule>
  </conditionalFormatting>
  <conditionalFormatting sqref="G3:AC3">
    <cfRule type="cellIs" dxfId="203" priority="215" operator="lessThan">
      <formula>0.1</formula>
    </cfRule>
  </conditionalFormatting>
  <conditionalFormatting sqref="G12:AC12">
    <cfRule type="cellIs" dxfId="202" priority="210" operator="lessThan">
      <formula>0.1</formula>
    </cfRule>
  </conditionalFormatting>
  <conditionalFormatting sqref="AD15:XFD19">
    <cfRule type="cellIs" dxfId="201" priority="207" operator="lessThan">
      <formula>0.1</formula>
    </cfRule>
  </conditionalFormatting>
  <conditionalFormatting sqref="C147">
    <cfRule type="cellIs" dxfId="200" priority="206" operator="lessThan">
      <formula>0.1</formula>
    </cfRule>
  </conditionalFormatting>
  <conditionalFormatting sqref="AD20:XFD23">
    <cfRule type="cellIs" dxfId="199" priority="205" operator="lessThan">
      <formula>0.1</formula>
    </cfRule>
  </conditionalFormatting>
  <conditionalFormatting sqref="C146">
    <cfRule type="cellIs" dxfId="198" priority="202" operator="lessThan">
      <formula>0.1</formula>
    </cfRule>
  </conditionalFormatting>
  <conditionalFormatting sqref="AD14:XFD14">
    <cfRule type="cellIs" dxfId="197" priority="203" operator="lessThan">
      <formula>0.1</formula>
    </cfRule>
  </conditionalFormatting>
  <conditionalFormatting sqref="F80">
    <cfRule type="cellIs" dxfId="196" priority="162" operator="lessThan">
      <formula>0.1</formula>
    </cfRule>
  </conditionalFormatting>
  <conditionalFormatting sqref="G78:AC78">
    <cfRule type="cellIs" dxfId="195" priority="166" operator="lessThan">
      <formula>0.1</formula>
    </cfRule>
  </conditionalFormatting>
  <conditionalFormatting sqref="D88:D89 F83:AC85 G81:AC82">
    <cfRule type="cellIs" dxfId="194" priority="165" operator="lessThan">
      <formula>0.1</formula>
    </cfRule>
  </conditionalFormatting>
  <conditionalFormatting sqref="F86:G86 E88:AC88 E89:F89 F87">
    <cfRule type="cellIs" dxfId="193" priority="164" operator="lessThan">
      <formula>0.1</formula>
    </cfRule>
  </conditionalFormatting>
  <conditionalFormatting sqref="H86:AC86">
    <cfRule type="cellIs" dxfId="192" priority="163" operator="lessThan">
      <formula>0.1</formula>
    </cfRule>
  </conditionalFormatting>
  <conditionalFormatting sqref="G80:AC80">
    <cfRule type="cellIs" dxfId="191" priority="161" operator="lessThan">
      <formula>0.1</formula>
    </cfRule>
  </conditionalFormatting>
  <conditionalFormatting sqref="G69:AC69">
    <cfRule type="cellIs" dxfId="190" priority="167" operator="lessThan">
      <formula>0.1</formula>
    </cfRule>
  </conditionalFormatting>
  <conditionalFormatting sqref="F69">
    <cfRule type="cellIs" dxfId="189" priority="168" operator="lessThan">
      <formula>0.1</formula>
    </cfRule>
  </conditionalFormatting>
  <conditionalFormatting sqref="D22:D23 F17:AC19 G15:AC16">
    <cfRule type="cellIs" dxfId="188" priority="201" operator="lessThan">
      <formula>0.1</formula>
    </cfRule>
  </conditionalFormatting>
  <conditionalFormatting sqref="F20:G20 E22:AC22 E23:F23 F21">
    <cfRule type="cellIs" dxfId="187" priority="200" operator="lessThan">
      <formula>0.1</formula>
    </cfRule>
  </conditionalFormatting>
  <conditionalFormatting sqref="H20:AC20">
    <cfRule type="cellIs" dxfId="186" priority="199" operator="lessThan">
      <formula>0.1</formula>
    </cfRule>
  </conditionalFormatting>
  <conditionalFormatting sqref="F14">
    <cfRule type="cellIs" dxfId="185" priority="198" operator="lessThan">
      <formula>0.1</formula>
    </cfRule>
  </conditionalFormatting>
  <conditionalFormatting sqref="G14:AC14">
    <cfRule type="cellIs" dxfId="184" priority="197" operator="lessThan">
      <formula>0.1</formula>
    </cfRule>
  </conditionalFormatting>
  <conditionalFormatting sqref="G23:AC23">
    <cfRule type="cellIs" dxfId="183" priority="196" operator="lessThan">
      <formula>0.1</formula>
    </cfRule>
  </conditionalFormatting>
  <conditionalFormatting sqref="D33:D34 F28:AC30 G26:AC27">
    <cfRule type="cellIs" dxfId="182" priority="195" operator="lessThan">
      <formula>0.1</formula>
    </cfRule>
  </conditionalFormatting>
  <conditionalFormatting sqref="F31:G31 E33:AC33 E34:F34 F32">
    <cfRule type="cellIs" dxfId="181" priority="194" operator="lessThan">
      <formula>0.1</formula>
    </cfRule>
  </conditionalFormatting>
  <conditionalFormatting sqref="H31:AC31">
    <cfRule type="cellIs" dxfId="180" priority="193" operator="lessThan">
      <formula>0.1</formula>
    </cfRule>
  </conditionalFormatting>
  <conditionalFormatting sqref="F25">
    <cfRule type="cellIs" dxfId="179" priority="192" operator="lessThan">
      <formula>0.1</formula>
    </cfRule>
  </conditionalFormatting>
  <conditionalFormatting sqref="G25:AC25">
    <cfRule type="cellIs" dxfId="178" priority="191" operator="lessThan">
      <formula>0.1</formula>
    </cfRule>
  </conditionalFormatting>
  <conditionalFormatting sqref="G34:AC34">
    <cfRule type="cellIs" dxfId="177" priority="190" operator="lessThan">
      <formula>0.1</formula>
    </cfRule>
  </conditionalFormatting>
  <conditionalFormatting sqref="D44:D45 F39:AC41 G37:AC38">
    <cfRule type="cellIs" dxfId="176" priority="189" operator="lessThan">
      <formula>0.1</formula>
    </cfRule>
  </conditionalFormatting>
  <conditionalFormatting sqref="F42:G42 E44:AC44 E45:F45 F43">
    <cfRule type="cellIs" dxfId="175" priority="188" operator="lessThan">
      <formula>0.1</formula>
    </cfRule>
  </conditionalFormatting>
  <conditionalFormatting sqref="H42:AC42">
    <cfRule type="cellIs" dxfId="174" priority="187" operator="lessThan">
      <formula>0.1</formula>
    </cfRule>
  </conditionalFormatting>
  <conditionalFormatting sqref="F36">
    <cfRule type="cellIs" dxfId="173" priority="186" operator="lessThan">
      <formula>0.1</formula>
    </cfRule>
  </conditionalFormatting>
  <conditionalFormatting sqref="G36:AC36">
    <cfRule type="cellIs" dxfId="172" priority="185" operator="lessThan">
      <formula>0.1</formula>
    </cfRule>
  </conditionalFormatting>
  <conditionalFormatting sqref="G45:AC45">
    <cfRule type="cellIs" dxfId="171" priority="184" operator="lessThan">
      <formula>0.1</formula>
    </cfRule>
  </conditionalFormatting>
  <conditionalFormatting sqref="D55:D56 F50:AC52 G48:AC49">
    <cfRule type="cellIs" dxfId="170" priority="183" operator="lessThan">
      <formula>0.1</formula>
    </cfRule>
  </conditionalFormatting>
  <conditionalFormatting sqref="F53:G53 E55:AC55 E56:F56 F54">
    <cfRule type="cellIs" dxfId="169" priority="182" operator="lessThan">
      <formula>0.1</formula>
    </cfRule>
  </conditionalFormatting>
  <conditionalFormatting sqref="H53:AC53">
    <cfRule type="cellIs" dxfId="168" priority="181" operator="lessThan">
      <formula>0.1</formula>
    </cfRule>
  </conditionalFormatting>
  <conditionalFormatting sqref="F47">
    <cfRule type="cellIs" dxfId="167" priority="180" operator="lessThan">
      <formula>0.1</formula>
    </cfRule>
  </conditionalFormatting>
  <conditionalFormatting sqref="G47:AC47">
    <cfRule type="cellIs" dxfId="166" priority="179" operator="lessThan">
      <formula>0.1</formula>
    </cfRule>
  </conditionalFormatting>
  <conditionalFormatting sqref="G56:AC56">
    <cfRule type="cellIs" dxfId="165" priority="178" operator="lessThan">
      <formula>0.1</formula>
    </cfRule>
  </conditionalFormatting>
  <conditionalFormatting sqref="D66:D67 F61:AC63 G59:AC60">
    <cfRule type="cellIs" dxfId="164" priority="177" operator="lessThan">
      <formula>0.1</formula>
    </cfRule>
  </conditionalFormatting>
  <conditionalFormatting sqref="F64:G64 E66:AC66 E67:F67 F65">
    <cfRule type="cellIs" dxfId="163" priority="176" operator="lessThan">
      <formula>0.1</formula>
    </cfRule>
  </conditionalFormatting>
  <conditionalFormatting sqref="H64:AC64">
    <cfRule type="cellIs" dxfId="162" priority="175" operator="lessThan">
      <formula>0.1</formula>
    </cfRule>
  </conditionalFormatting>
  <conditionalFormatting sqref="F58">
    <cfRule type="cellIs" dxfId="161" priority="174" operator="lessThan">
      <formula>0.1</formula>
    </cfRule>
  </conditionalFormatting>
  <conditionalFormatting sqref="G58:AC58">
    <cfRule type="cellIs" dxfId="160" priority="173" operator="lessThan">
      <formula>0.1</formula>
    </cfRule>
  </conditionalFormatting>
  <conditionalFormatting sqref="G67:AC67">
    <cfRule type="cellIs" dxfId="159" priority="172" operator="lessThan">
      <formula>0.1</formula>
    </cfRule>
  </conditionalFormatting>
  <conditionalFormatting sqref="D77:D78 F72:AC74 G70:AC71">
    <cfRule type="cellIs" dxfId="158" priority="171" operator="lessThan">
      <formula>0.1</formula>
    </cfRule>
  </conditionalFormatting>
  <conditionalFormatting sqref="F75:G75 E77:AC77 E78:F78 F76">
    <cfRule type="cellIs" dxfId="157" priority="170" operator="lessThan">
      <formula>0.1</formula>
    </cfRule>
  </conditionalFormatting>
  <conditionalFormatting sqref="H75:AC75">
    <cfRule type="cellIs" dxfId="156" priority="169" operator="lessThan">
      <formula>0.1</formula>
    </cfRule>
  </conditionalFormatting>
  <conditionalFormatting sqref="G89:AC89">
    <cfRule type="cellIs" dxfId="155" priority="160" operator="lessThan">
      <formula>0.1</formula>
    </cfRule>
  </conditionalFormatting>
  <conditionalFormatting sqref="G111:AC111">
    <cfRule type="cellIs" dxfId="154" priority="148" operator="lessThan">
      <formula>0.1</formula>
    </cfRule>
  </conditionalFormatting>
  <conditionalFormatting sqref="D99:D100 F94:AC96 G92:AC93">
    <cfRule type="cellIs" dxfId="153" priority="159" operator="lessThan">
      <formula>0.1</formula>
    </cfRule>
  </conditionalFormatting>
  <conditionalFormatting sqref="F97:G97 E99:AC99 E100:F100 F98">
    <cfRule type="cellIs" dxfId="152" priority="158" operator="lessThan">
      <formula>0.1</formula>
    </cfRule>
  </conditionalFormatting>
  <conditionalFormatting sqref="H97:AC97">
    <cfRule type="cellIs" dxfId="151" priority="157" operator="lessThan">
      <formula>0.1</formula>
    </cfRule>
  </conditionalFormatting>
  <conditionalFormatting sqref="F91">
    <cfRule type="cellIs" dxfId="150" priority="156" operator="lessThan">
      <formula>0.1</formula>
    </cfRule>
  </conditionalFormatting>
  <conditionalFormatting sqref="G91:AC91">
    <cfRule type="cellIs" dxfId="149" priority="155" operator="lessThan">
      <formula>0.1</formula>
    </cfRule>
  </conditionalFormatting>
  <conditionalFormatting sqref="G100:AC100">
    <cfRule type="cellIs" dxfId="148" priority="154" operator="lessThan">
      <formula>0.1</formula>
    </cfRule>
  </conditionalFormatting>
  <conditionalFormatting sqref="D110:D111 F105:AC107 G103:AC104">
    <cfRule type="cellIs" dxfId="147" priority="153" operator="lessThan">
      <formula>0.1</formula>
    </cfRule>
  </conditionalFormatting>
  <conditionalFormatting sqref="F108:G108 E110:AC110 E111:F111 F109">
    <cfRule type="cellIs" dxfId="146" priority="152" operator="lessThan">
      <formula>0.1</formula>
    </cfRule>
  </conditionalFormatting>
  <conditionalFormatting sqref="H108:AC108">
    <cfRule type="cellIs" dxfId="145" priority="151" operator="lessThan">
      <formula>0.1</formula>
    </cfRule>
  </conditionalFormatting>
  <conditionalFormatting sqref="F102">
    <cfRule type="cellIs" dxfId="144" priority="150" operator="lessThan">
      <formula>0.1</formula>
    </cfRule>
  </conditionalFormatting>
  <conditionalFormatting sqref="G102:AC102">
    <cfRule type="cellIs" dxfId="143" priority="149" operator="lessThan">
      <formula>0.1</formula>
    </cfRule>
  </conditionalFormatting>
  <conditionalFormatting sqref="D112:AC112">
    <cfRule type="cellIs" dxfId="142" priority="147" operator="lessThan">
      <formula>0.1</formula>
    </cfRule>
  </conditionalFormatting>
  <conditionalFormatting sqref="G122:AC122">
    <cfRule type="cellIs" dxfId="141" priority="141" operator="lessThan">
      <formula>0.1</formula>
    </cfRule>
  </conditionalFormatting>
  <conditionalFormatting sqref="F116:AC118 G114:AC115">
    <cfRule type="cellIs" dxfId="140" priority="146" operator="lessThan">
      <formula>0.1</formula>
    </cfRule>
  </conditionalFormatting>
  <conditionalFormatting sqref="F119:G119 F120">
    <cfRule type="cellIs" dxfId="139" priority="145" operator="lessThan">
      <formula>0.1</formula>
    </cfRule>
  </conditionalFormatting>
  <conditionalFormatting sqref="H119:AC119">
    <cfRule type="cellIs" dxfId="138" priority="144" operator="lessThan">
      <formula>0.1</formula>
    </cfRule>
  </conditionalFormatting>
  <conditionalFormatting sqref="F113">
    <cfRule type="cellIs" dxfId="137" priority="143" operator="lessThan">
      <formula>0.1</formula>
    </cfRule>
  </conditionalFormatting>
  <conditionalFormatting sqref="G113:AC113">
    <cfRule type="cellIs" dxfId="136" priority="142" operator="lessThan">
      <formula>0.1</formula>
    </cfRule>
  </conditionalFormatting>
  <conditionalFormatting sqref="G133:AC133">
    <cfRule type="cellIs" dxfId="135" priority="135" operator="lessThan">
      <formula>0.1</formula>
    </cfRule>
  </conditionalFormatting>
  <conditionalFormatting sqref="D132:D133 F127:AC129 G125:AC126">
    <cfRule type="cellIs" dxfId="134" priority="140" operator="lessThan">
      <formula>0.1</formula>
    </cfRule>
  </conditionalFormatting>
  <conditionalFormatting sqref="F130:G130 F131">
    <cfRule type="cellIs" dxfId="133" priority="139" operator="lessThan">
      <formula>0.1</formula>
    </cfRule>
  </conditionalFormatting>
  <conditionalFormatting sqref="H130:AC130">
    <cfRule type="cellIs" dxfId="132" priority="138" operator="lessThan">
      <formula>0.1</formula>
    </cfRule>
  </conditionalFormatting>
  <conditionalFormatting sqref="F124">
    <cfRule type="cellIs" dxfId="131" priority="137" operator="lessThan">
      <formula>0.1</formula>
    </cfRule>
  </conditionalFormatting>
  <conditionalFormatting sqref="G124:AC124">
    <cfRule type="cellIs" dxfId="130" priority="136" operator="lessThan">
      <formula>0.1</formula>
    </cfRule>
  </conditionalFormatting>
  <conditionalFormatting sqref="G144:AC144">
    <cfRule type="cellIs" dxfId="129" priority="129" operator="lessThan">
      <formula>0.1</formula>
    </cfRule>
  </conditionalFormatting>
  <conditionalFormatting sqref="D143:D144 F138:AC140 G136:AC137">
    <cfRule type="cellIs" dxfId="128" priority="134" operator="lessThan">
      <formula>0.1</formula>
    </cfRule>
  </conditionalFormatting>
  <conditionalFormatting sqref="F141:G141 F142">
    <cfRule type="cellIs" dxfId="127" priority="133" operator="lessThan">
      <formula>0.1</formula>
    </cfRule>
  </conditionalFormatting>
  <conditionalFormatting sqref="H141:AC141">
    <cfRule type="cellIs" dxfId="126" priority="132" operator="lessThan">
      <formula>0.1</formula>
    </cfRule>
  </conditionalFormatting>
  <conditionalFormatting sqref="E15:E18 B16:D21">
    <cfRule type="cellIs" dxfId="125" priority="111" operator="lessThan">
      <formula>0.1</formula>
    </cfRule>
  </conditionalFormatting>
  <conditionalFormatting sqref="F135">
    <cfRule type="cellIs" dxfId="124" priority="131" operator="lessThan">
      <formula>0.1</formula>
    </cfRule>
  </conditionalFormatting>
  <conditionalFormatting sqref="G135:AC135">
    <cfRule type="cellIs" dxfId="123" priority="130" operator="lessThan">
      <formula>0.1</formula>
    </cfRule>
  </conditionalFormatting>
  <conditionalFormatting sqref="G155:AC155">
    <cfRule type="cellIs" dxfId="122" priority="123" operator="lessThan">
      <formula>0.1</formula>
    </cfRule>
  </conditionalFormatting>
  <conditionalFormatting sqref="D148:D155 E147:E148 G147:AC148">
    <cfRule type="cellIs" dxfId="121" priority="128" operator="lessThan">
      <formula>0.1</formula>
    </cfRule>
  </conditionalFormatting>
  <conditionalFormatting sqref="D147">
    <cfRule type="cellIs" dxfId="120" priority="127" operator="lessThan">
      <formula>0.1</formula>
    </cfRule>
  </conditionalFormatting>
  <conditionalFormatting sqref="H152:AC152">
    <cfRule type="cellIs" dxfId="119" priority="126" operator="lessThan">
      <formula>0.1</formula>
    </cfRule>
  </conditionalFormatting>
  <conditionalFormatting sqref="D146">
    <cfRule type="cellIs" dxfId="118" priority="124" operator="lessThan">
      <formula>0.1</formula>
    </cfRule>
  </conditionalFormatting>
  <conditionalFormatting sqref="G146:AC146">
    <cfRule type="cellIs" dxfId="117" priority="125" operator="lessThan">
      <formula>0.1</formula>
    </cfRule>
  </conditionalFormatting>
  <conditionalFormatting sqref="G166:AC166">
    <cfRule type="cellIs" dxfId="116" priority="117" operator="lessThan">
      <formula>0.1</formula>
    </cfRule>
  </conditionalFormatting>
  <conditionalFormatting sqref="D159:D166 E158:E159 G158:AC159">
    <cfRule type="cellIs" dxfId="115" priority="122" operator="lessThan">
      <formula>0.1</formula>
    </cfRule>
  </conditionalFormatting>
  <conditionalFormatting sqref="D158">
    <cfRule type="cellIs" dxfId="114" priority="121" operator="lessThan">
      <formula>0.1</formula>
    </cfRule>
  </conditionalFormatting>
  <conditionalFormatting sqref="H163:AC163">
    <cfRule type="cellIs" dxfId="113" priority="120" operator="lessThan">
      <formula>0.1</formula>
    </cfRule>
  </conditionalFormatting>
  <conditionalFormatting sqref="D157">
    <cfRule type="cellIs" dxfId="112" priority="118" operator="lessThan">
      <formula>0.1</formula>
    </cfRule>
  </conditionalFormatting>
  <conditionalFormatting sqref="G157:AC157">
    <cfRule type="cellIs" dxfId="111" priority="119" operator="lessThan">
      <formula>0.1</formula>
    </cfRule>
  </conditionalFormatting>
  <conditionalFormatting sqref="F158:F159">
    <cfRule type="cellIs" dxfId="110" priority="58" operator="lessThan">
      <formula>0.1</formula>
    </cfRule>
  </conditionalFormatting>
  <conditionalFormatting sqref="F92:F93">
    <cfRule type="cellIs" dxfId="109" priority="64" operator="lessThan">
      <formula>0.1</formula>
    </cfRule>
  </conditionalFormatting>
  <conditionalFormatting sqref="F26:F27">
    <cfRule type="cellIs" dxfId="108" priority="70" operator="lessThan">
      <formula>0.1</formula>
    </cfRule>
  </conditionalFormatting>
  <conditionalFormatting sqref="E124">
    <cfRule type="cellIs" dxfId="107" priority="74" operator="lessThan">
      <formula>0.1</formula>
    </cfRule>
  </conditionalFormatting>
  <conditionalFormatting sqref="B69:D69">
    <cfRule type="cellIs" dxfId="106" priority="88" operator="lessThan">
      <formula>0.1</formula>
    </cfRule>
  </conditionalFormatting>
  <conditionalFormatting sqref="E98">
    <cfRule type="cellIs" dxfId="105" priority="36" operator="lessThan">
      <formula>0.1</formula>
    </cfRule>
  </conditionalFormatting>
  <conditionalFormatting sqref="E97">
    <cfRule type="cellIs" dxfId="104" priority="34" operator="lessThan">
      <formula>0.1</formula>
    </cfRule>
  </conditionalFormatting>
  <conditionalFormatting sqref="E135">
    <cfRule type="cellIs" dxfId="103" priority="72" operator="lessThan">
      <formula>0.1</formula>
    </cfRule>
  </conditionalFormatting>
  <conditionalFormatting sqref="F136:F137">
    <cfRule type="cellIs" dxfId="102" priority="60" operator="lessThan">
      <formula>0.1</formula>
    </cfRule>
  </conditionalFormatting>
  <conditionalFormatting sqref="E42">
    <cfRule type="cellIs" dxfId="101" priority="52" operator="lessThan">
      <formula>0.1</formula>
    </cfRule>
  </conditionalFormatting>
  <conditionalFormatting sqref="E63">
    <cfRule type="cellIs" dxfId="100" priority="44" operator="lessThan">
      <formula>0.1</formula>
    </cfRule>
  </conditionalFormatting>
  <conditionalFormatting sqref="E8">
    <cfRule type="cellIs" dxfId="99" priority="113" operator="lessThan">
      <formula>0.1</formula>
    </cfRule>
  </conditionalFormatting>
  <conditionalFormatting sqref="F114:F115">
    <cfRule type="cellIs" dxfId="98" priority="62" operator="lessThan">
      <formula>0.1</formula>
    </cfRule>
  </conditionalFormatting>
  <conditionalFormatting sqref="E91">
    <cfRule type="cellIs" dxfId="97" priority="81" operator="lessThan">
      <formula>0.1</formula>
    </cfRule>
  </conditionalFormatting>
  <conditionalFormatting sqref="B102:D102">
    <cfRule type="cellIs" dxfId="96" priority="76" operator="lessThan">
      <formula>0.1</formula>
    </cfRule>
  </conditionalFormatting>
  <conditionalFormatting sqref="F15:F16">
    <cfRule type="cellIs" dxfId="95" priority="71" operator="lessThan">
      <formula>0.1</formula>
    </cfRule>
  </conditionalFormatting>
  <conditionalFormatting sqref="F103:F104">
    <cfRule type="cellIs" dxfId="94" priority="63" operator="lessThan">
      <formula>0.1</formula>
    </cfRule>
  </conditionalFormatting>
  <conditionalFormatting sqref="E31">
    <cfRule type="cellIs" dxfId="93" priority="55" operator="lessThan">
      <formula>0.1</formula>
    </cfRule>
  </conditionalFormatting>
  <conditionalFormatting sqref="E19">
    <cfRule type="cellIs" dxfId="92" priority="47" operator="lessThan">
      <formula>0.1</formula>
    </cfRule>
  </conditionalFormatting>
  <conditionalFormatting sqref="E87">
    <cfRule type="cellIs" dxfId="91" priority="39" operator="lessThan">
      <formula>0.1</formula>
    </cfRule>
  </conditionalFormatting>
  <conditionalFormatting sqref="E108">
    <cfRule type="cellIs" dxfId="90" priority="31" operator="lessThan">
      <formula>0.1</formula>
    </cfRule>
  </conditionalFormatting>
  <conditionalFormatting sqref="E140">
    <cfRule type="cellIs" dxfId="89" priority="26" operator="lessThan">
      <formula>0.1</formula>
    </cfRule>
  </conditionalFormatting>
  <conditionalFormatting sqref="E9">
    <cfRule type="cellIs" dxfId="88" priority="112" operator="lessThan">
      <formula>0.1</formula>
    </cfRule>
  </conditionalFormatting>
  <conditionalFormatting sqref="B15:D15">
    <cfRule type="cellIs" dxfId="87" priority="110" operator="lessThan">
      <formula>0.1</formula>
    </cfRule>
  </conditionalFormatting>
  <conditionalFormatting sqref="B59:D59">
    <cfRule type="cellIs" dxfId="86" priority="94" operator="lessThan">
      <formula>0.1</formula>
    </cfRule>
  </conditionalFormatting>
  <conditionalFormatting sqref="B14:D14">
    <cfRule type="cellIs" dxfId="85" priority="108" operator="lessThan">
      <formula>0.1</formula>
    </cfRule>
  </conditionalFormatting>
  <conditionalFormatting sqref="E14">
    <cfRule type="cellIs" dxfId="84" priority="109" operator="lessThan">
      <formula>0.1</formula>
    </cfRule>
  </conditionalFormatting>
  <conditionalFormatting sqref="B58:D58">
    <cfRule type="cellIs" dxfId="83" priority="92" operator="lessThan">
      <formula>0.1</formula>
    </cfRule>
  </conditionalFormatting>
  <conditionalFormatting sqref="E141">
    <cfRule type="cellIs" dxfId="82" priority="25" operator="lessThan">
      <formula>0.1</formula>
    </cfRule>
  </conditionalFormatting>
  <conditionalFormatting sqref="E26:E29 B27:D32">
    <cfRule type="cellIs" dxfId="81" priority="107" operator="lessThan">
      <formula>0.1</formula>
    </cfRule>
  </conditionalFormatting>
  <conditionalFormatting sqref="B26:D26">
    <cfRule type="cellIs" dxfId="80" priority="106" operator="lessThan">
      <formula>0.1</formula>
    </cfRule>
  </conditionalFormatting>
  <conditionalFormatting sqref="E80">
    <cfRule type="cellIs" dxfId="79" priority="85" operator="lessThan">
      <formula>0.1</formula>
    </cfRule>
  </conditionalFormatting>
  <conditionalFormatting sqref="B25:D25">
    <cfRule type="cellIs" dxfId="78" priority="104" operator="lessThan">
      <formula>0.1</formula>
    </cfRule>
  </conditionalFormatting>
  <conditionalFormatting sqref="E25">
    <cfRule type="cellIs" dxfId="77" priority="105" operator="lessThan">
      <formula>0.1</formula>
    </cfRule>
  </conditionalFormatting>
  <conditionalFormatting sqref="E92:E95 B93:D98">
    <cfRule type="cellIs" dxfId="76" priority="83" operator="lessThan">
      <formula>0.1</formula>
    </cfRule>
  </conditionalFormatting>
  <conditionalFormatting sqref="E37:E40 B38:D43">
    <cfRule type="cellIs" dxfId="75" priority="103" operator="lessThan">
      <formula>0.1</formula>
    </cfRule>
  </conditionalFormatting>
  <conditionalFormatting sqref="B37:D37">
    <cfRule type="cellIs" dxfId="74" priority="102" operator="lessThan">
      <formula>0.1</formula>
    </cfRule>
  </conditionalFormatting>
  <conditionalFormatting sqref="B36:D36">
    <cfRule type="cellIs" dxfId="73" priority="100" operator="lessThan">
      <formula>0.1</formula>
    </cfRule>
  </conditionalFormatting>
  <conditionalFormatting sqref="E36">
    <cfRule type="cellIs" dxfId="72" priority="101" operator="lessThan">
      <formula>0.1</formula>
    </cfRule>
  </conditionalFormatting>
  <conditionalFormatting sqref="B91:D91">
    <cfRule type="cellIs" dxfId="71" priority="80" operator="lessThan">
      <formula>0.1</formula>
    </cfRule>
  </conditionalFormatting>
  <conditionalFormatting sqref="E48:E51 B49:D54">
    <cfRule type="cellIs" dxfId="70" priority="99" operator="lessThan">
      <formula>0.1</formula>
    </cfRule>
  </conditionalFormatting>
  <conditionalFormatting sqref="B48:D48">
    <cfRule type="cellIs" dxfId="69" priority="98" operator="lessThan">
      <formula>0.1</formula>
    </cfRule>
  </conditionalFormatting>
  <conditionalFormatting sqref="B47:D47">
    <cfRule type="cellIs" dxfId="68" priority="96" operator="lessThan">
      <formula>0.1</formula>
    </cfRule>
  </conditionalFormatting>
  <conditionalFormatting sqref="E47">
    <cfRule type="cellIs" dxfId="67" priority="97" operator="lessThan">
      <formula>0.1</formula>
    </cfRule>
  </conditionalFormatting>
  <conditionalFormatting sqref="E103:E106 B104:D109">
    <cfRule type="cellIs" dxfId="66" priority="79" operator="lessThan">
      <formula>0.1</formula>
    </cfRule>
  </conditionalFormatting>
  <conditionalFormatting sqref="B103:D103">
    <cfRule type="cellIs" dxfId="65" priority="78" operator="lessThan">
      <formula>0.1</formula>
    </cfRule>
  </conditionalFormatting>
  <conditionalFormatting sqref="E59:E62 B60:D65">
    <cfRule type="cellIs" dxfId="64" priority="95" operator="lessThan">
      <formula>0.1</formula>
    </cfRule>
  </conditionalFormatting>
  <conditionalFormatting sqref="E58">
    <cfRule type="cellIs" dxfId="63" priority="93" operator="lessThan">
      <formula>0.1</formula>
    </cfRule>
  </conditionalFormatting>
  <conditionalFormatting sqref="E70:E73 B71:D76">
    <cfRule type="cellIs" dxfId="62" priority="91" operator="lessThan">
      <formula>0.1</formula>
    </cfRule>
  </conditionalFormatting>
  <conditionalFormatting sqref="B70:D70">
    <cfRule type="cellIs" dxfId="61" priority="90" operator="lessThan">
      <formula>0.1</formula>
    </cfRule>
  </conditionalFormatting>
  <conditionalFormatting sqref="E69">
    <cfRule type="cellIs" dxfId="60" priority="89" operator="lessThan">
      <formula>0.1</formula>
    </cfRule>
  </conditionalFormatting>
  <conditionalFormatting sqref="E81:E84 B82:D87">
    <cfRule type="cellIs" dxfId="59" priority="87" operator="lessThan">
      <formula>0.1</formula>
    </cfRule>
  </conditionalFormatting>
  <conditionalFormatting sqref="B81:D81">
    <cfRule type="cellIs" dxfId="58" priority="86" operator="lessThan">
      <formula>0.1</formula>
    </cfRule>
  </conditionalFormatting>
  <conditionalFormatting sqref="B80:D80">
    <cfRule type="cellIs" dxfId="57" priority="84" operator="lessThan">
      <formula>0.1</formula>
    </cfRule>
  </conditionalFormatting>
  <conditionalFormatting sqref="B92:D92">
    <cfRule type="cellIs" dxfId="56" priority="82" operator="lessThan">
      <formula>0.1</formula>
    </cfRule>
  </conditionalFormatting>
  <conditionalFormatting sqref="E125:E128">
    <cfRule type="cellIs" dxfId="55" priority="75" operator="lessThan">
      <formula>0.1</formula>
    </cfRule>
  </conditionalFormatting>
  <conditionalFormatting sqref="E102">
    <cfRule type="cellIs" dxfId="54" priority="77" operator="lessThan">
      <formula>0.1</formula>
    </cfRule>
  </conditionalFormatting>
  <conditionalFormatting sqref="E136:E139">
    <cfRule type="cellIs" dxfId="53" priority="73" operator="lessThan">
      <formula>0.1</formula>
    </cfRule>
  </conditionalFormatting>
  <conditionalFormatting sqref="F37:F38">
    <cfRule type="cellIs" dxfId="52" priority="69" operator="lessThan">
      <formula>0.1</formula>
    </cfRule>
  </conditionalFormatting>
  <conditionalFormatting sqref="F48:F49">
    <cfRule type="cellIs" dxfId="51" priority="68" operator="lessThan">
      <formula>0.1</formula>
    </cfRule>
  </conditionalFormatting>
  <conditionalFormatting sqref="F59:F60">
    <cfRule type="cellIs" dxfId="50" priority="67" operator="lessThan">
      <formula>0.1</formula>
    </cfRule>
  </conditionalFormatting>
  <conditionalFormatting sqref="F70:F71">
    <cfRule type="cellIs" dxfId="49" priority="66" operator="lessThan">
      <formula>0.1</formula>
    </cfRule>
  </conditionalFormatting>
  <conditionalFormatting sqref="F81:F82">
    <cfRule type="cellIs" dxfId="48" priority="65" operator="lessThan">
      <formula>0.1</formula>
    </cfRule>
  </conditionalFormatting>
  <conditionalFormatting sqref="F125:F126">
    <cfRule type="cellIs" dxfId="47" priority="61" operator="lessThan">
      <formula>0.1</formula>
    </cfRule>
  </conditionalFormatting>
  <conditionalFormatting sqref="F147:F148">
    <cfRule type="cellIs" dxfId="46" priority="59" operator="lessThan">
      <formula>0.1</formula>
    </cfRule>
  </conditionalFormatting>
  <conditionalFormatting sqref="E32">
    <cfRule type="cellIs" dxfId="45" priority="57" operator="lessThan">
      <formula>0.1</formula>
    </cfRule>
  </conditionalFormatting>
  <conditionalFormatting sqref="E30">
    <cfRule type="cellIs" dxfId="44" priority="56" operator="lessThan">
      <formula>0.1</formula>
    </cfRule>
  </conditionalFormatting>
  <conditionalFormatting sqref="E43">
    <cfRule type="cellIs" dxfId="43" priority="54" operator="lessThan">
      <formula>0.1</formula>
    </cfRule>
  </conditionalFormatting>
  <conditionalFormatting sqref="E41">
    <cfRule type="cellIs" dxfId="42" priority="53" operator="lessThan">
      <formula>0.1</formula>
    </cfRule>
  </conditionalFormatting>
  <conditionalFormatting sqref="E54">
    <cfRule type="cellIs" dxfId="41" priority="51" operator="lessThan">
      <formula>0.1</formula>
    </cfRule>
  </conditionalFormatting>
  <conditionalFormatting sqref="E52">
    <cfRule type="cellIs" dxfId="40" priority="50" operator="lessThan">
      <formula>0.1</formula>
    </cfRule>
  </conditionalFormatting>
  <conditionalFormatting sqref="E53">
    <cfRule type="cellIs" dxfId="39" priority="49" operator="lessThan">
      <formula>0.1</formula>
    </cfRule>
  </conditionalFormatting>
  <conditionalFormatting sqref="E21">
    <cfRule type="cellIs" dxfId="38" priority="48" operator="lessThan">
      <formula>0.1</formula>
    </cfRule>
  </conditionalFormatting>
  <conditionalFormatting sqref="E20">
    <cfRule type="cellIs" dxfId="37" priority="46" operator="lessThan">
      <formula>0.1</formula>
    </cfRule>
  </conditionalFormatting>
  <conditionalFormatting sqref="E65">
    <cfRule type="cellIs" dxfId="36" priority="45" operator="lessThan">
      <formula>0.1</formula>
    </cfRule>
  </conditionalFormatting>
  <conditionalFormatting sqref="E64">
    <cfRule type="cellIs" dxfId="35" priority="43" operator="lessThan">
      <formula>0.1</formula>
    </cfRule>
  </conditionalFormatting>
  <conditionalFormatting sqref="E76">
    <cfRule type="cellIs" dxfId="34" priority="42" operator="lessThan">
      <formula>0.1</formula>
    </cfRule>
  </conditionalFormatting>
  <conditionalFormatting sqref="E74">
    <cfRule type="cellIs" dxfId="33" priority="41" operator="lessThan">
      <formula>0.1</formula>
    </cfRule>
  </conditionalFormatting>
  <conditionalFormatting sqref="E75">
    <cfRule type="cellIs" dxfId="32" priority="40" operator="lessThan">
      <formula>0.1</formula>
    </cfRule>
  </conditionalFormatting>
  <conditionalFormatting sqref="E85">
    <cfRule type="cellIs" dxfId="31" priority="38" operator="lessThan">
      <formula>0.1</formula>
    </cfRule>
  </conditionalFormatting>
  <conditionalFormatting sqref="E86">
    <cfRule type="cellIs" dxfId="30" priority="37" operator="lessThan">
      <formula>0.1</formula>
    </cfRule>
  </conditionalFormatting>
  <conditionalFormatting sqref="E96">
    <cfRule type="cellIs" dxfId="29" priority="35" operator="lessThan">
      <formula>0.1</formula>
    </cfRule>
  </conditionalFormatting>
  <conditionalFormatting sqref="E109">
    <cfRule type="cellIs" dxfId="28" priority="33" operator="lessThan">
      <formula>0.1</formula>
    </cfRule>
  </conditionalFormatting>
  <conditionalFormatting sqref="E107">
    <cfRule type="cellIs" dxfId="27" priority="32" operator="lessThan">
      <formula>0.1</formula>
    </cfRule>
  </conditionalFormatting>
  <conditionalFormatting sqref="E142">
    <cfRule type="cellIs" dxfId="26" priority="27" operator="lessThan">
      <formula>0.1</formula>
    </cfRule>
  </conditionalFormatting>
  <conditionalFormatting sqref="E131">
    <cfRule type="cellIs" dxfId="25" priority="30" operator="lessThan">
      <formula>0.1</formula>
    </cfRule>
  </conditionalFormatting>
  <conditionalFormatting sqref="E129">
    <cfRule type="cellIs" dxfId="24" priority="29" operator="lessThan">
      <formula>0.1</formula>
    </cfRule>
  </conditionalFormatting>
  <conditionalFormatting sqref="E130">
    <cfRule type="cellIs" dxfId="23" priority="28" operator="lessThan">
      <formula>0.1</formula>
    </cfRule>
  </conditionalFormatting>
  <conditionalFormatting sqref="B123:C123 E123">
    <cfRule type="cellIs" dxfId="22" priority="24" operator="lessThan">
      <formula>0.1</formula>
    </cfRule>
  </conditionalFormatting>
  <conditionalFormatting sqref="D123">
    <cfRule type="cellIs" dxfId="21" priority="23" operator="lessThan">
      <formula>0.1</formula>
    </cfRule>
  </conditionalFormatting>
  <conditionalFormatting sqref="C121:C122 C113:D120 B113:B122 E121:E122">
    <cfRule type="cellIs" dxfId="20" priority="22" operator="lessThan">
      <formula>0.1</formula>
    </cfRule>
  </conditionalFormatting>
  <conditionalFormatting sqref="D121:D122">
    <cfRule type="cellIs" dxfId="19" priority="21" operator="lessThan">
      <formula>0.1</formula>
    </cfRule>
  </conditionalFormatting>
  <conditionalFormatting sqref="E113">
    <cfRule type="cellIs" dxfId="18" priority="19" operator="lessThan">
      <formula>0.1</formula>
    </cfRule>
  </conditionalFormatting>
  <conditionalFormatting sqref="E114:E117">
    <cfRule type="cellIs" dxfId="17" priority="20" operator="lessThan">
      <formula>0.1</formula>
    </cfRule>
  </conditionalFormatting>
  <conditionalFormatting sqref="E120">
    <cfRule type="cellIs" dxfId="16" priority="18" operator="lessThan">
      <formula>0.1</formula>
    </cfRule>
  </conditionalFormatting>
  <conditionalFormatting sqref="E118">
    <cfRule type="cellIs" dxfId="15" priority="17" operator="lessThan">
      <formula>0.1</formula>
    </cfRule>
  </conditionalFormatting>
  <conditionalFormatting sqref="E119">
    <cfRule type="cellIs" dxfId="14" priority="16" operator="lessThan">
      <formula>0.1</formula>
    </cfRule>
  </conditionalFormatting>
  <conditionalFormatting sqref="G21:AC21">
    <cfRule type="cellIs" dxfId="13" priority="15" operator="lessThan">
      <formula>0.1</formula>
    </cfRule>
  </conditionalFormatting>
  <conditionalFormatting sqref="G32:AC32">
    <cfRule type="cellIs" dxfId="12" priority="14" operator="lessThan">
      <formula>0.1</formula>
    </cfRule>
  </conditionalFormatting>
  <conditionalFormatting sqref="G43:AC43">
    <cfRule type="cellIs" dxfId="11" priority="13" operator="lessThan">
      <formula>0.1</formula>
    </cfRule>
  </conditionalFormatting>
  <conditionalFormatting sqref="G54:AC54">
    <cfRule type="cellIs" dxfId="10" priority="12" operator="lessThan">
      <formula>0.1</formula>
    </cfRule>
  </conditionalFormatting>
  <conditionalFormatting sqref="G65:AC65">
    <cfRule type="cellIs" dxfId="9" priority="11" operator="lessThan">
      <formula>0.1</formula>
    </cfRule>
  </conditionalFormatting>
  <conditionalFormatting sqref="G76:AC76">
    <cfRule type="cellIs" dxfId="8" priority="10" operator="lessThan">
      <formula>0.1</formula>
    </cfRule>
  </conditionalFormatting>
  <conditionalFormatting sqref="G87:AC87">
    <cfRule type="cellIs" dxfId="7" priority="9" operator="lessThan">
      <formula>0.1</formula>
    </cfRule>
  </conditionalFormatting>
  <conditionalFormatting sqref="G98:AC98">
    <cfRule type="cellIs" dxfId="6" priority="8" operator="lessThan">
      <formula>0.1</formula>
    </cfRule>
  </conditionalFormatting>
  <conditionalFormatting sqref="G109:AC109">
    <cfRule type="cellIs" dxfId="5" priority="7" operator="lessThan">
      <formula>0.1</formula>
    </cfRule>
  </conditionalFormatting>
  <conditionalFormatting sqref="G120:AC120">
    <cfRule type="cellIs" dxfId="4" priority="6" operator="lessThan">
      <formula>0.1</formula>
    </cfRule>
  </conditionalFormatting>
  <conditionalFormatting sqref="G131:AC131">
    <cfRule type="cellIs" dxfId="3" priority="5" operator="lessThan">
      <formula>0.1</formula>
    </cfRule>
  </conditionalFormatting>
  <conditionalFormatting sqref="G142:AC142">
    <cfRule type="cellIs" dxfId="2" priority="4" operator="lessThan">
      <formula>0.1</formula>
    </cfRule>
  </conditionalFormatting>
  <conditionalFormatting sqref="G153:AC153">
    <cfRule type="cellIs" dxfId="1" priority="3" operator="lessThan">
      <formula>0.1</formula>
    </cfRule>
  </conditionalFormatting>
  <conditionalFormatting sqref="G164:AC164">
    <cfRule type="cellIs" dxfId="0" priority="1" operator="lessThan">
      <formula>0.1</formula>
    </cfRule>
  </conditionalFormatting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MBC -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Ann O'connell</dc:creator>
  <cp:lastModifiedBy>Margaret Ann O'connell</cp:lastModifiedBy>
  <dcterms:created xsi:type="dcterms:W3CDTF">2018-01-28T23:25:40Z</dcterms:created>
  <dcterms:modified xsi:type="dcterms:W3CDTF">2018-01-28T23:37:27Z</dcterms:modified>
</cp:coreProperties>
</file>