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e Law\Downloads\Semester 2\Customer Analytics\Week02 CLV Excel Demo\"/>
    </mc:Choice>
  </mc:AlternateContent>
  <bookViews>
    <workbookView xWindow="8800" yWindow="460" windowWidth="39940" windowHeight="22800" tabRatio="500" activeTab="1"/>
  </bookViews>
  <sheets>
    <sheet name="no discounting" sheetId="2" r:id="rId1"/>
    <sheet name="with discounting" sheetId="1" r:id="rId2"/>
    <sheet name="All formulas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13" i="3"/>
  <c r="D13" i="3"/>
  <c r="C14" i="3"/>
  <c r="D14" i="3"/>
  <c r="C12" i="3"/>
  <c r="D12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B2" i="3"/>
  <c r="D3" i="3"/>
  <c r="E3" i="3"/>
  <c r="F3" i="3"/>
  <c r="G3" i="3"/>
  <c r="H3" i="3"/>
  <c r="I3" i="3"/>
  <c r="J3" i="3"/>
  <c r="K3" i="3"/>
  <c r="L3" i="3"/>
  <c r="M3" i="3"/>
  <c r="N3" i="3"/>
  <c r="O3" i="3"/>
  <c r="P3" i="3"/>
  <c r="C3" i="3"/>
  <c r="R2" i="3"/>
  <c r="C2" i="1"/>
  <c r="C3" i="1"/>
  <c r="C4" i="1"/>
  <c r="C5" i="1"/>
  <c r="C6" i="1"/>
  <c r="D2" i="1"/>
  <c r="D3" i="1"/>
  <c r="D4" i="1"/>
  <c r="D5" i="1"/>
  <c r="D6" i="1"/>
  <c r="E2" i="1"/>
  <c r="E3" i="1"/>
  <c r="E4" i="1"/>
  <c r="E5" i="1"/>
  <c r="E6" i="1"/>
  <c r="F2" i="1"/>
  <c r="F3" i="1"/>
  <c r="F4" i="1"/>
  <c r="F5" i="1"/>
  <c r="F6" i="1"/>
  <c r="G2" i="1"/>
  <c r="G3" i="1"/>
  <c r="G4" i="1"/>
  <c r="G5" i="1"/>
  <c r="G6" i="1"/>
  <c r="H2" i="1"/>
  <c r="H3" i="1"/>
  <c r="H4" i="1"/>
  <c r="H5" i="1"/>
  <c r="H6" i="1"/>
  <c r="I2" i="1"/>
  <c r="I3" i="1"/>
  <c r="I4" i="1"/>
  <c r="I5" i="1"/>
  <c r="I6" i="1"/>
  <c r="J2" i="1"/>
  <c r="J3" i="1"/>
  <c r="J4" i="1"/>
  <c r="J5" i="1"/>
  <c r="J6" i="1"/>
  <c r="K2" i="1"/>
  <c r="K3" i="1"/>
  <c r="K4" i="1"/>
  <c r="K5" i="1"/>
  <c r="K6" i="1"/>
  <c r="L2" i="1"/>
  <c r="L3" i="1"/>
  <c r="L4" i="1"/>
  <c r="L5" i="1"/>
  <c r="L6" i="1"/>
  <c r="M2" i="1"/>
  <c r="M3" i="1"/>
  <c r="M4" i="1"/>
  <c r="M5" i="1"/>
  <c r="M6" i="1"/>
  <c r="N2" i="1"/>
  <c r="N3" i="1"/>
  <c r="N4" i="1"/>
  <c r="N5" i="1"/>
  <c r="N6" i="1"/>
  <c r="O2" i="1"/>
  <c r="O3" i="1"/>
  <c r="O4" i="1"/>
  <c r="O5" i="1"/>
  <c r="O6" i="1"/>
  <c r="P2" i="1"/>
  <c r="P3" i="1"/>
  <c r="P4" i="1"/>
  <c r="P5" i="1"/>
  <c r="P6" i="1"/>
  <c r="B2" i="1"/>
  <c r="B3" i="1"/>
  <c r="B4" i="1"/>
  <c r="B5" i="1"/>
  <c r="B6" i="1"/>
  <c r="B15" i="1"/>
  <c r="B16" i="1"/>
  <c r="R5" i="1"/>
  <c r="R4" i="1"/>
  <c r="C2" i="2"/>
  <c r="C3" i="2"/>
  <c r="C4" i="2"/>
  <c r="C5" i="2"/>
  <c r="D2" i="2"/>
  <c r="D3" i="2"/>
  <c r="D4" i="2"/>
  <c r="D5" i="2"/>
  <c r="E2" i="2"/>
  <c r="E3" i="2"/>
  <c r="E4" i="2"/>
  <c r="E5" i="2"/>
  <c r="F2" i="2"/>
  <c r="F3" i="2"/>
  <c r="F4" i="2"/>
  <c r="F5" i="2"/>
  <c r="G2" i="2"/>
  <c r="G3" i="2"/>
  <c r="G4" i="2"/>
  <c r="G5" i="2"/>
  <c r="H2" i="2"/>
  <c r="H3" i="2"/>
  <c r="H4" i="2"/>
  <c r="H5" i="2"/>
  <c r="I2" i="2"/>
  <c r="I3" i="2"/>
  <c r="I4" i="2"/>
  <c r="I5" i="2"/>
  <c r="J2" i="2"/>
  <c r="J3" i="2"/>
  <c r="J4" i="2"/>
  <c r="J5" i="2"/>
  <c r="K2" i="2"/>
  <c r="K3" i="2"/>
  <c r="K4" i="2"/>
  <c r="K5" i="2"/>
  <c r="L2" i="2"/>
  <c r="L3" i="2"/>
  <c r="L4" i="2"/>
  <c r="L5" i="2"/>
  <c r="M2" i="2"/>
  <c r="M3" i="2"/>
  <c r="M4" i="2"/>
  <c r="M5" i="2"/>
  <c r="N2" i="2"/>
  <c r="N3" i="2"/>
  <c r="N4" i="2"/>
  <c r="N5" i="2"/>
  <c r="O2" i="2"/>
  <c r="O3" i="2"/>
  <c r="O4" i="2"/>
  <c r="O5" i="2"/>
  <c r="P2" i="2"/>
  <c r="P3" i="2"/>
  <c r="P4" i="2"/>
  <c r="P5" i="2"/>
  <c r="B2" i="2"/>
  <c r="B4" i="2"/>
  <c r="B13" i="2"/>
  <c r="B14" i="2"/>
  <c r="R4" i="3"/>
  <c r="R3" i="3"/>
  <c r="B5" i="2"/>
  <c r="R5" i="2"/>
  <c r="R4" i="2"/>
</calcChain>
</file>

<file path=xl/sharedStrings.xml><?xml version="1.0" encoding="utf-8"?>
<sst xmlns="http://schemas.openxmlformats.org/spreadsheetml/2006/main" count="41" uniqueCount="28">
  <si>
    <t>M</t>
  </si>
  <si>
    <t>discount rate</t>
  </si>
  <si>
    <t>Total</t>
  </si>
  <si>
    <t>Probability of Being Alive</t>
  </si>
  <si>
    <t>retention rate</t>
  </si>
  <si>
    <t>t</t>
  </si>
  <si>
    <t>Margin Contribution</t>
  </si>
  <si>
    <t>R</t>
  </si>
  <si>
    <t>M(1+D)/(1+D-R)</t>
  </si>
  <si>
    <t>MR/(1+D-R)</t>
  </si>
  <si>
    <t>M/(1+D-R)</t>
  </si>
  <si>
    <t>Acquisition Cost</t>
  </si>
  <si>
    <t>Margin</t>
  </si>
  <si>
    <t>CLV calculated (minus acquisition cost)</t>
  </si>
  <si>
    <t>CLV calculated (ignore acquisiton cost)</t>
  </si>
  <si>
    <t>Margin Multiplier</t>
  </si>
  <si>
    <t>Situation 1</t>
  </si>
  <si>
    <t>Situation 2</t>
  </si>
  <si>
    <t>Situation 3</t>
  </si>
  <si>
    <t>AC</t>
  </si>
  <si>
    <t>d</t>
  </si>
  <si>
    <t>CLV Summed (Ignore AC)</t>
  </si>
  <si>
    <t>CLV calculated (Formula 1: ignore acquisiton cost)</t>
  </si>
  <si>
    <t>CLV calculated (Formula 1: minus acquisition cost)</t>
  </si>
  <si>
    <t>Discounted Margin Contribution</t>
  </si>
  <si>
    <t>Formula 1</t>
  </si>
  <si>
    <t>Formula 2</t>
  </si>
  <si>
    <t>Formula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</si>
</sst>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1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selection activeCell="B13" sqref="B13"/>
    </sheetView>
  </sheetViews>
  <sheetFormatPr defaultColWidth="10.6640625" defaultRowHeight="15.5" x14ac:dyDescent="0.35"/>
  <cols>
    <col min="1" max="1" width="29.6640625" customWidth="1"/>
  </cols>
  <sheetData>
    <row r="1" spans="1:36" x14ac:dyDescent="0.3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R1" s="2" t="s">
        <v>2</v>
      </c>
    </row>
    <row r="2" spans="1:36" s="4" customFormat="1" x14ac:dyDescent="0.35">
      <c r="A2" s="4" t="s">
        <v>0</v>
      </c>
      <c r="B2" s="4">
        <f t="shared" ref="B2:P2" si="0">$B$7</f>
        <v>100</v>
      </c>
      <c r="C2" s="4">
        <f t="shared" si="0"/>
        <v>100</v>
      </c>
      <c r="D2" s="4">
        <f t="shared" si="0"/>
        <v>100</v>
      </c>
      <c r="E2" s="4">
        <f t="shared" si="0"/>
        <v>100</v>
      </c>
      <c r="F2" s="4">
        <f t="shared" si="0"/>
        <v>100</v>
      </c>
      <c r="G2" s="4">
        <f t="shared" si="0"/>
        <v>100</v>
      </c>
      <c r="H2" s="4">
        <f t="shared" si="0"/>
        <v>100</v>
      </c>
      <c r="I2" s="4">
        <f t="shared" si="0"/>
        <v>100</v>
      </c>
      <c r="J2" s="4">
        <f t="shared" si="0"/>
        <v>100</v>
      </c>
      <c r="K2" s="4">
        <f t="shared" si="0"/>
        <v>100</v>
      </c>
      <c r="L2" s="4">
        <f t="shared" si="0"/>
        <v>100</v>
      </c>
      <c r="M2" s="4">
        <f t="shared" si="0"/>
        <v>100</v>
      </c>
      <c r="N2" s="4">
        <f t="shared" si="0"/>
        <v>100</v>
      </c>
      <c r="O2" s="4">
        <f t="shared" si="0"/>
        <v>100</v>
      </c>
      <c r="P2" s="4">
        <f t="shared" si="0"/>
        <v>100</v>
      </c>
      <c r="R2" s="5"/>
    </row>
    <row r="3" spans="1:36" x14ac:dyDescent="0.35">
      <c r="A3" t="s">
        <v>3</v>
      </c>
      <c r="B3" s="1">
        <f>$B$8^(B1-1)</f>
        <v>1</v>
      </c>
      <c r="C3" s="1">
        <f t="shared" ref="B3:K3" si="1">$B$8^(C1-1)</f>
        <v>0.8</v>
      </c>
      <c r="D3" s="1">
        <f t="shared" si="1"/>
        <v>0.64000000000000012</v>
      </c>
      <c r="E3" s="1">
        <f t="shared" si="1"/>
        <v>0.51200000000000012</v>
      </c>
      <c r="F3" s="1">
        <f t="shared" si="1"/>
        <v>0.40960000000000019</v>
      </c>
      <c r="G3" s="1">
        <f t="shared" si="1"/>
        <v>0.32768000000000019</v>
      </c>
      <c r="H3" s="1">
        <f t="shared" si="1"/>
        <v>0.26214400000000015</v>
      </c>
      <c r="I3" s="1">
        <f t="shared" si="1"/>
        <v>0.20971520000000016</v>
      </c>
      <c r="J3" s="1">
        <f t="shared" si="1"/>
        <v>0.16777216000000014</v>
      </c>
      <c r="K3" s="1">
        <f t="shared" si="1"/>
        <v>0.13421772800000012</v>
      </c>
      <c r="L3" s="1">
        <f t="shared" ref="L3:P3" si="2">$B$8^(L1-1)</f>
        <v>0.10737418240000011</v>
      </c>
      <c r="M3" s="1">
        <f t="shared" si="2"/>
        <v>8.5899345920000092E-2</v>
      </c>
      <c r="N3" s="1">
        <f t="shared" si="2"/>
        <v>6.8719476736000096E-2</v>
      </c>
      <c r="O3" s="1">
        <f t="shared" si="2"/>
        <v>5.4975581388800078E-2</v>
      </c>
      <c r="P3" s="1">
        <f t="shared" si="2"/>
        <v>4.3980465111040062E-2</v>
      </c>
      <c r="Q3" s="1"/>
      <c r="R3" s="3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4" customFormat="1" x14ac:dyDescent="0.35">
      <c r="A4" s="4" t="s">
        <v>6</v>
      </c>
      <c r="B4" s="4">
        <f>B2*B3</f>
        <v>100</v>
      </c>
      <c r="C4" s="4">
        <f t="shared" ref="C4:P4" si="3">C2*C3</f>
        <v>80</v>
      </c>
      <c r="D4" s="4">
        <f t="shared" si="3"/>
        <v>64.000000000000014</v>
      </c>
      <c r="E4" s="4">
        <f t="shared" si="3"/>
        <v>51.20000000000001</v>
      </c>
      <c r="F4" s="4">
        <f t="shared" si="3"/>
        <v>40.960000000000022</v>
      </c>
      <c r="G4" s="4">
        <f t="shared" si="3"/>
        <v>32.768000000000022</v>
      </c>
      <c r="H4" s="4">
        <f t="shared" si="3"/>
        <v>26.214400000000015</v>
      </c>
      <c r="I4" s="4">
        <f t="shared" si="3"/>
        <v>20.971520000000016</v>
      </c>
      <c r="J4" s="4">
        <f t="shared" si="3"/>
        <v>16.777216000000013</v>
      </c>
      <c r="K4" s="4">
        <f t="shared" si="3"/>
        <v>13.421772800000012</v>
      </c>
      <c r="L4" s="4">
        <f t="shared" si="3"/>
        <v>10.737418240000011</v>
      </c>
      <c r="M4" s="4">
        <f t="shared" si="3"/>
        <v>8.5899345920000094</v>
      </c>
      <c r="N4" s="4">
        <f t="shared" si="3"/>
        <v>6.87194767360001</v>
      </c>
      <c r="O4" s="4">
        <f t="shared" si="3"/>
        <v>5.4975581388800077</v>
      </c>
      <c r="P4" s="4">
        <f t="shared" si="3"/>
        <v>4.3980465111040061</v>
      </c>
      <c r="R4" s="5">
        <f>SUM(A4:P4)</f>
        <v>482.40781395558406</v>
      </c>
    </row>
    <row r="5" spans="1:36" s="4" customFormat="1" x14ac:dyDescent="0.35">
      <c r="A5" s="4" t="s">
        <v>24</v>
      </c>
      <c r="B5" s="4">
        <f>B4/(1+$B$10)^(B1-1)</f>
        <v>100</v>
      </c>
      <c r="C5" s="4">
        <f t="shared" ref="C5:P5" si="4">C4/(1+$B$10)^(C1-1)</f>
        <v>80</v>
      </c>
      <c r="D5" s="4">
        <f t="shared" si="4"/>
        <v>64.000000000000014</v>
      </c>
      <c r="E5" s="4">
        <f t="shared" si="4"/>
        <v>51.20000000000001</v>
      </c>
      <c r="F5" s="4">
        <f t="shared" si="4"/>
        <v>40.960000000000022</v>
      </c>
      <c r="G5" s="4">
        <f t="shared" si="4"/>
        <v>32.768000000000022</v>
      </c>
      <c r="H5" s="4">
        <f t="shared" si="4"/>
        <v>26.214400000000015</v>
      </c>
      <c r="I5" s="4">
        <f t="shared" si="4"/>
        <v>20.971520000000016</v>
      </c>
      <c r="J5" s="4">
        <f t="shared" si="4"/>
        <v>16.777216000000013</v>
      </c>
      <c r="K5" s="4">
        <f t="shared" si="4"/>
        <v>13.421772800000012</v>
      </c>
      <c r="L5" s="4">
        <f t="shared" si="4"/>
        <v>10.737418240000011</v>
      </c>
      <c r="M5" s="4">
        <f t="shared" si="4"/>
        <v>8.5899345920000094</v>
      </c>
      <c r="N5" s="4">
        <f t="shared" si="4"/>
        <v>6.87194767360001</v>
      </c>
      <c r="O5" s="4">
        <f t="shared" si="4"/>
        <v>5.4975581388800077</v>
      </c>
      <c r="P5" s="4">
        <f t="shared" si="4"/>
        <v>4.3980465111040061</v>
      </c>
      <c r="R5" s="5">
        <f>SUM(A5:P5)</f>
        <v>482.40781395558406</v>
      </c>
    </row>
    <row r="7" spans="1:36" s="4" customFormat="1" x14ac:dyDescent="0.35">
      <c r="A7" s="4" t="s">
        <v>12</v>
      </c>
      <c r="B7" s="4">
        <v>100</v>
      </c>
    </row>
    <row r="8" spans="1:36" x14ac:dyDescent="0.35">
      <c r="A8" t="s">
        <v>4</v>
      </c>
      <c r="B8" s="1">
        <v>0.8</v>
      </c>
    </row>
    <row r="9" spans="1:36" s="4" customFormat="1" x14ac:dyDescent="0.35">
      <c r="A9" s="4" t="s">
        <v>11</v>
      </c>
      <c r="B9" s="4">
        <v>100</v>
      </c>
    </row>
    <row r="10" spans="1:36" x14ac:dyDescent="0.35">
      <c r="A10" t="s">
        <v>1</v>
      </c>
      <c r="B10" s="1">
        <v>0</v>
      </c>
    </row>
    <row r="13" spans="1:36" s="4" customFormat="1" x14ac:dyDescent="0.35">
      <c r="A13" s="4" t="s">
        <v>22</v>
      </c>
      <c r="B13" s="4">
        <f>(B2*(1+B10))/(1+B10-B8)</f>
        <v>500.00000000000011</v>
      </c>
    </row>
    <row r="14" spans="1:36" s="4" customFormat="1" x14ac:dyDescent="0.35">
      <c r="A14" s="4" t="s">
        <v>23</v>
      </c>
      <c r="B14" s="4">
        <f>B13-B9</f>
        <v>400.00000000000011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tabSelected="1" workbookViewId="0">
      <selection activeCell="B4" sqref="B4"/>
    </sheetView>
  </sheetViews>
  <sheetFormatPr defaultColWidth="10.6640625" defaultRowHeight="15.5" x14ac:dyDescent="0.35"/>
  <cols>
    <col min="1" max="1" width="29.6640625" customWidth="1"/>
  </cols>
  <sheetData>
    <row r="1" spans="1:36" x14ac:dyDescent="0.3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R1" s="2" t="s">
        <v>2</v>
      </c>
    </row>
    <row r="2" spans="1:36" s="4" customFormat="1" x14ac:dyDescent="0.35">
      <c r="A2" s="4" t="s">
        <v>0</v>
      </c>
      <c r="B2" s="4">
        <f t="shared" ref="B2:P2" si="0">$B$9</f>
        <v>100</v>
      </c>
      <c r="C2" s="4">
        <f t="shared" si="0"/>
        <v>100</v>
      </c>
      <c r="D2" s="4">
        <f t="shared" si="0"/>
        <v>100</v>
      </c>
      <c r="E2" s="4">
        <f t="shared" si="0"/>
        <v>100</v>
      </c>
      <c r="F2" s="4">
        <f t="shared" si="0"/>
        <v>100</v>
      </c>
      <c r="G2" s="4">
        <f t="shared" si="0"/>
        <v>100</v>
      </c>
      <c r="H2" s="4">
        <f t="shared" si="0"/>
        <v>100</v>
      </c>
      <c r="I2" s="4">
        <f t="shared" si="0"/>
        <v>100</v>
      </c>
      <c r="J2" s="4">
        <f t="shared" si="0"/>
        <v>100</v>
      </c>
      <c r="K2" s="4">
        <f t="shared" si="0"/>
        <v>100</v>
      </c>
      <c r="L2" s="4">
        <f t="shared" si="0"/>
        <v>100</v>
      </c>
      <c r="M2" s="4">
        <f t="shared" si="0"/>
        <v>100</v>
      </c>
      <c r="N2" s="4">
        <f t="shared" si="0"/>
        <v>100</v>
      </c>
      <c r="O2" s="4">
        <f t="shared" si="0"/>
        <v>100</v>
      </c>
      <c r="P2" s="4">
        <f t="shared" si="0"/>
        <v>100</v>
      </c>
      <c r="R2" s="5"/>
    </row>
    <row r="3" spans="1:36" x14ac:dyDescent="0.35">
      <c r="A3" t="s">
        <v>3</v>
      </c>
      <c r="B3" s="1">
        <f t="shared" ref="B3:P3" si="1">$B$10^(B1-1)</f>
        <v>1</v>
      </c>
      <c r="C3" s="1">
        <f t="shared" si="1"/>
        <v>0.8</v>
      </c>
      <c r="D3" s="1">
        <f t="shared" si="1"/>
        <v>0.64000000000000012</v>
      </c>
      <c r="E3" s="1">
        <f t="shared" si="1"/>
        <v>0.51200000000000012</v>
      </c>
      <c r="F3" s="1">
        <f t="shared" si="1"/>
        <v>0.40960000000000019</v>
      </c>
      <c r="G3" s="1">
        <f t="shared" si="1"/>
        <v>0.32768000000000019</v>
      </c>
      <c r="H3" s="1">
        <f t="shared" si="1"/>
        <v>0.26214400000000015</v>
      </c>
      <c r="I3" s="1">
        <f t="shared" si="1"/>
        <v>0.20971520000000016</v>
      </c>
      <c r="J3" s="1">
        <f t="shared" si="1"/>
        <v>0.16777216000000014</v>
      </c>
      <c r="K3" s="1">
        <f t="shared" si="1"/>
        <v>0.13421772800000012</v>
      </c>
      <c r="L3" s="1">
        <f t="shared" si="1"/>
        <v>0.10737418240000011</v>
      </c>
      <c r="M3" s="1">
        <f t="shared" si="1"/>
        <v>8.5899345920000092E-2</v>
      </c>
      <c r="N3" s="1">
        <f t="shared" si="1"/>
        <v>6.8719476736000096E-2</v>
      </c>
      <c r="O3" s="1">
        <f t="shared" si="1"/>
        <v>5.4975581388800078E-2</v>
      </c>
      <c r="P3" s="1">
        <f t="shared" si="1"/>
        <v>4.3980465111040062E-2</v>
      </c>
      <c r="Q3" s="1"/>
      <c r="R3" s="3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4" customFormat="1" x14ac:dyDescent="0.35">
      <c r="A4" s="4" t="s">
        <v>6</v>
      </c>
      <c r="B4" s="4">
        <f>B2*B3</f>
        <v>100</v>
      </c>
      <c r="C4" s="4">
        <f t="shared" ref="C4:P4" si="2">C2*C3</f>
        <v>80</v>
      </c>
      <c r="D4" s="4">
        <f t="shared" si="2"/>
        <v>64.000000000000014</v>
      </c>
      <c r="E4" s="4">
        <f t="shared" si="2"/>
        <v>51.20000000000001</v>
      </c>
      <c r="F4" s="4">
        <f t="shared" si="2"/>
        <v>40.960000000000022</v>
      </c>
      <c r="G4" s="4">
        <f t="shared" si="2"/>
        <v>32.768000000000022</v>
      </c>
      <c r="H4" s="4">
        <f t="shared" si="2"/>
        <v>26.214400000000015</v>
      </c>
      <c r="I4" s="4">
        <f t="shared" si="2"/>
        <v>20.971520000000016</v>
      </c>
      <c r="J4" s="4">
        <f t="shared" si="2"/>
        <v>16.777216000000013</v>
      </c>
      <c r="K4" s="4">
        <f t="shared" si="2"/>
        <v>13.421772800000012</v>
      </c>
      <c r="L4" s="4">
        <f t="shared" si="2"/>
        <v>10.737418240000011</v>
      </c>
      <c r="M4" s="4">
        <f t="shared" si="2"/>
        <v>8.5899345920000094</v>
      </c>
      <c r="N4" s="4">
        <f t="shared" si="2"/>
        <v>6.87194767360001</v>
      </c>
      <c r="O4" s="4">
        <f t="shared" si="2"/>
        <v>5.4975581388800077</v>
      </c>
      <c r="P4" s="4">
        <f t="shared" si="2"/>
        <v>4.3980465111040061</v>
      </c>
      <c r="R4" s="5">
        <f>SUM(A4:P4)</f>
        <v>482.40781395558406</v>
      </c>
    </row>
    <row r="5" spans="1:36" s="4" customFormat="1" x14ac:dyDescent="0.35">
      <c r="A5" s="4" t="s">
        <v>24</v>
      </c>
      <c r="B5" s="4">
        <f t="shared" ref="B5:P5" si="3">B4/(1+$B$12)^(B1-1)</f>
        <v>100</v>
      </c>
      <c r="C5" s="4">
        <f t="shared" si="3"/>
        <v>72.72727272727272</v>
      </c>
      <c r="D5" s="4">
        <f t="shared" si="3"/>
        <v>52.892561983471076</v>
      </c>
      <c r="E5" s="4">
        <f t="shared" si="3"/>
        <v>38.467317806160779</v>
      </c>
      <c r="F5" s="4">
        <f t="shared" si="3"/>
        <v>27.976231131753302</v>
      </c>
      <c r="G5" s="4">
        <f t="shared" si="3"/>
        <v>20.346349914002403</v>
      </c>
      <c r="H5" s="4">
        <f t="shared" si="3"/>
        <v>14.797345392001745</v>
      </c>
      <c r="I5" s="4">
        <f t="shared" si="3"/>
        <v>10.761705739637632</v>
      </c>
      <c r="J5" s="4">
        <f t="shared" si="3"/>
        <v>7.826695083372825</v>
      </c>
      <c r="K5" s="4">
        <f t="shared" si="3"/>
        <v>5.6921418788166003</v>
      </c>
      <c r="L5" s="4">
        <f t="shared" si="3"/>
        <v>4.1397395482302546</v>
      </c>
      <c r="M5" s="4">
        <f t="shared" si="3"/>
        <v>3.0107196714401852</v>
      </c>
      <c r="N5" s="4">
        <f t="shared" si="3"/>
        <v>2.1896143065019538</v>
      </c>
      <c r="O5" s="4">
        <f t="shared" si="3"/>
        <v>1.5924467683650569</v>
      </c>
      <c r="P5" s="4">
        <f t="shared" si="3"/>
        <v>1.1581431042654957</v>
      </c>
      <c r="R5" s="5">
        <f>SUM(A5:P5)</f>
        <v>363.57828505529204</v>
      </c>
    </row>
    <row r="6" spans="1:36" x14ac:dyDescent="0.35">
      <c r="A6" s="4" t="s">
        <v>15</v>
      </c>
      <c r="B6" s="6">
        <f>B5/B4</f>
        <v>1</v>
      </c>
      <c r="C6" s="6">
        <f t="shared" ref="C6:P6" si="4">C5/C4</f>
        <v>0.90909090909090895</v>
      </c>
      <c r="D6" s="6">
        <f t="shared" si="4"/>
        <v>0.82644628099173534</v>
      </c>
      <c r="E6" s="6">
        <f t="shared" si="4"/>
        <v>0.75131480090157754</v>
      </c>
      <c r="F6" s="6">
        <f t="shared" si="4"/>
        <v>0.68301345536507052</v>
      </c>
      <c r="G6" s="6">
        <f t="shared" si="4"/>
        <v>0.62092132305915493</v>
      </c>
      <c r="H6" s="6">
        <f t="shared" si="4"/>
        <v>0.56447393005377722</v>
      </c>
      <c r="I6" s="6">
        <f t="shared" si="4"/>
        <v>0.51315811823070645</v>
      </c>
      <c r="J6" s="6">
        <f t="shared" si="4"/>
        <v>0.46650738020973315</v>
      </c>
      <c r="K6" s="6">
        <f t="shared" si="4"/>
        <v>0.42409761837248466</v>
      </c>
      <c r="L6" s="6">
        <f t="shared" si="4"/>
        <v>0.38554328942953148</v>
      </c>
      <c r="M6" s="6">
        <f t="shared" si="4"/>
        <v>0.3504938994813922</v>
      </c>
      <c r="N6" s="6">
        <f t="shared" si="4"/>
        <v>0.31863081771035656</v>
      </c>
      <c r="O6" s="6">
        <f t="shared" si="4"/>
        <v>0.28966437973668774</v>
      </c>
      <c r="P6" s="6">
        <f t="shared" si="4"/>
        <v>0.26333125430607973</v>
      </c>
    </row>
    <row r="7" spans="1:36" s="4" customFormat="1" x14ac:dyDescent="0.35"/>
    <row r="9" spans="1:36" s="4" customFormat="1" x14ac:dyDescent="0.35">
      <c r="A9" s="4" t="s">
        <v>12</v>
      </c>
      <c r="B9" s="4">
        <v>100</v>
      </c>
    </row>
    <row r="10" spans="1:36" x14ac:dyDescent="0.35">
      <c r="A10" t="s">
        <v>4</v>
      </c>
      <c r="B10" s="1">
        <v>0.8</v>
      </c>
    </row>
    <row r="11" spans="1:36" x14ac:dyDescent="0.35">
      <c r="A11" s="4" t="s">
        <v>11</v>
      </c>
      <c r="B11" s="4">
        <v>100</v>
      </c>
    </row>
    <row r="12" spans="1:36" x14ac:dyDescent="0.35">
      <c r="A12" t="s">
        <v>1</v>
      </c>
      <c r="B12" s="1">
        <v>0.1</v>
      </c>
    </row>
    <row r="13" spans="1:36" s="4" customFormat="1" x14ac:dyDescent="0.35">
      <c r="A13"/>
      <c r="B13"/>
    </row>
    <row r="14" spans="1:36" s="4" customFormat="1" x14ac:dyDescent="0.35">
      <c r="A14"/>
      <c r="B14"/>
    </row>
    <row r="15" spans="1:36" x14ac:dyDescent="0.35">
      <c r="A15" s="4" t="s">
        <v>22</v>
      </c>
      <c r="B15" s="4">
        <f>(B2*(1+B12))/(1+B12-B10)</f>
        <v>366.66666666666669</v>
      </c>
    </row>
    <row r="16" spans="1:36" x14ac:dyDescent="0.35">
      <c r="A16" s="4" t="s">
        <v>23</v>
      </c>
      <c r="B16" s="4">
        <f>B15-B11</f>
        <v>266.66666666666669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C14" sqref="C14"/>
    </sheetView>
  </sheetViews>
  <sheetFormatPr defaultColWidth="10.6640625" defaultRowHeight="15.5" x14ac:dyDescent="0.35"/>
  <cols>
    <col min="2" max="2" width="16.83203125" customWidth="1"/>
    <col min="3" max="3" width="14.83203125" customWidth="1"/>
  </cols>
  <sheetData>
    <row r="1" spans="1:18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R1" s="5" t="s">
        <v>21</v>
      </c>
    </row>
    <row r="2" spans="1:18" s="4" customFormat="1" x14ac:dyDescent="0.35">
      <c r="A2" s="4" t="s">
        <v>16</v>
      </c>
      <c r="B2" s="4">
        <f>$B$7*$B$8^(B$1-1)/(1+$B$9)^(B$1-1)</f>
        <v>100</v>
      </c>
      <c r="C2" s="4">
        <f t="shared" ref="C2:P2" si="0">$B$7*$B$8^(C$1-1)/(1+$B$9)^(C$1-1)</f>
        <v>72.72727272727272</v>
      </c>
      <c r="D2" s="4">
        <f t="shared" si="0"/>
        <v>52.892561983471076</v>
      </c>
      <c r="E2" s="4">
        <f t="shared" si="0"/>
        <v>38.467317806160779</v>
      </c>
      <c r="F2" s="4">
        <f t="shared" si="0"/>
        <v>27.976231131753302</v>
      </c>
      <c r="G2" s="4">
        <f t="shared" si="0"/>
        <v>20.346349914002403</v>
      </c>
      <c r="H2" s="4">
        <f t="shared" si="0"/>
        <v>14.797345392001745</v>
      </c>
      <c r="I2" s="4">
        <f t="shared" si="0"/>
        <v>10.761705739637632</v>
      </c>
      <c r="J2" s="4">
        <f t="shared" si="0"/>
        <v>7.826695083372825</v>
      </c>
      <c r="K2" s="4">
        <f t="shared" si="0"/>
        <v>5.6921418788166003</v>
      </c>
      <c r="L2" s="4">
        <f t="shared" si="0"/>
        <v>4.1397395482302546</v>
      </c>
      <c r="M2" s="4">
        <f t="shared" si="0"/>
        <v>3.0107196714401852</v>
      </c>
      <c r="N2" s="4">
        <f t="shared" si="0"/>
        <v>2.1896143065019538</v>
      </c>
      <c r="O2" s="4">
        <f t="shared" si="0"/>
        <v>1.5924467683650569</v>
      </c>
      <c r="P2" s="4">
        <f t="shared" si="0"/>
        <v>1.1581431042654957</v>
      </c>
      <c r="R2" s="5">
        <f>SUM(B2:P2)</f>
        <v>363.57828505529204</v>
      </c>
    </row>
    <row r="3" spans="1:18" s="4" customFormat="1" x14ac:dyDescent="0.35">
      <c r="A3" s="4" t="s">
        <v>17</v>
      </c>
      <c r="B3" s="4">
        <v>0</v>
      </c>
      <c r="C3" s="4">
        <f>C2</f>
        <v>72.72727272727272</v>
      </c>
      <c r="D3" s="4">
        <f t="shared" ref="D3:P3" si="1">D2</f>
        <v>52.892561983471076</v>
      </c>
      <c r="E3" s="4">
        <f t="shared" si="1"/>
        <v>38.467317806160779</v>
      </c>
      <c r="F3" s="4">
        <f t="shared" si="1"/>
        <v>27.976231131753302</v>
      </c>
      <c r="G3" s="4">
        <f t="shared" si="1"/>
        <v>20.346349914002403</v>
      </c>
      <c r="H3" s="4">
        <f t="shared" si="1"/>
        <v>14.797345392001745</v>
      </c>
      <c r="I3" s="4">
        <f t="shared" si="1"/>
        <v>10.761705739637632</v>
      </c>
      <c r="J3" s="4">
        <f t="shared" si="1"/>
        <v>7.826695083372825</v>
      </c>
      <c r="K3" s="4">
        <f t="shared" si="1"/>
        <v>5.6921418788166003</v>
      </c>
      <c r="L3" s="4">
        <f t="shared" si="1"/>
        <v>4.1397395482302546</v>
      </c>
      <c r="M3" s="4">
        <f t="shared" si="1"/>
        <v>3.0107196714401852</v>
      </c>
      <c r="N3" s="4">
        <f t="shared" si="1"/>
        <v>2.1896143065019538</v>
      </c>
      <c r="O3" s="4">
        <f t="shared" si="1"/>
        <v>1.5924467683650569</v>
      </c>
      <c r="P3" s="4">
        <f t="shared" si="1"/>
        <v>1.1581431042654957</v>
      </c>
      <c r="R3" s="5">
        <f>SUM(C3:Q3)</f>
        <v>263.57828505529199</v>
      </c>
    </row>
    <row r="4" spans="1:18" s="4" customFormat="1" x14ac:dyDescent="0.35">
      <c r="A4" s="4" t="s">
        <v>18</v>
      </c>
      <c r="B4" s="4">
        <f>$B$7*$B$8^(B$1-1)/(1+$B$9)^(B$1)</f>
        <v>90.909090909090907</v>
      </c>
      <c r="C4" s="4">
        <f t="shared" ref="C4:P4" si="2">$B$7*$B$8^(C$1-1)/(1+$B$9)^(C$1)</f>
        <v>66.115702479338836</v>
      </c>
      <c r="D4" s="4">
        <f t="shared" si="2"/>
        <v>48.08414725770097</v>
      </c>
      <c r="E4" s="4">
        <f t="shared" si="2"/>
        <v>34.970288914691615</v>
      </c>
      <c r="F4" s="4">
        <f t="shared" si="2"/>
        <v>25.432937392503</v>
      </c>
      <c r="G4" s="4">
        <f t="shared" si="2"/>
        <v>18.496681740002181</v>
      </c>
      <c r="H4" s="4">
        <f t="shared" si="2"/>
        <v>13.452132174547039</v>
      </c>
      <c r="I4" s="4">
        <f t="shared" si="2"/>
        <v>9.7833688542160306</v>
      </c>
      <c r="J4" s="4">
        <f t="shared" si="2"/>
        <v>7.1151773485207492</v>
      </c>
      <c r="K4" s="4">
        <f t="shared" si="2"/>
        <v>5.1746744352878178</v>
      </c>
      <c r="L4" s="4">
        <f t="shared" si="2"/>
        <v>3.763399589300231</v>
      </c>
      <c r="M4" s="4">
        <f t="shared" si="2"/>
        <v>2.7370178831274408</v>
      </c>
      <c r="N4" s="4">
        <f t="shared" si="2"/>
        <v>1.9905584604563213</v>
      </c>
      <c r="O4" s="4">
        <f t="shared" si="2"/>
        <v>1.4476788803318696</v>
      </c>
      <c r="P4" s="4">
        <f t="shared" si="2"/>
        <v>1.0528573675140871</v>
      </c>
      <c r="R4" s="5">
        <f>SUM(B4:Q4)</f>
        <v>330.52571368662916</v>
      </c>
    </row>
    <row r="7" spans="1:18" x14ac:dyDescent="0.35">
      <c r="A7" t="s">
        <v>0</v>
      </c>
      <c r="B7" s="4">
        <v>100</v>
      </c>
    </row>
    <row r="8" spans="1:18" x14ac:dyDescent="0.35">
      <c r="A8" t="s">
        <v>7</v>
      </c>
      <c r="B8">
        <v>0.8</v>
      </c>
    </row>
    <row r="9" spans="1:18" x14ac:dyDescent="0.35">
      <c r="A9" t="s">
        <v>20</v>
      </c>
      <c r="B9">
        <v>0.1</v>
      </c>
    </row>
    <row r="10" spans="1:18" x14ac:dyDescent="0.35">
      <c r="A10" t="s">
        <v>19</v>
      </c>
      <c r="B10" s="4">
        <v>100</v>
      </c>
    </row>
    <row r="11" spans="1:18" x14ac:dyDescent="0.35">
      <c r="A11" s="4"/>
      <c r="B11" s="4"/>
      <c r="C11" s="4" t="s">
        <v>14</v>
      </c>
      <c r="D11" s="4" t="s">
        <v>13</v>
      </c>
      <c r="E11" s="4"/>
    </row>
    <row r="12" spans="1:18" x14ac:dyDescent="0.35">
      <c r="A12" s="4" t="s">
        <v>25</v>
      </c>
      <c r="B12" s="4" t="s">
        <v>8</v>
      </c>
      <c r="C12" s="4">
        <f>B7*(1+B9)/(1+B9-B8)</f>
        <v>366.66666666666669</v>
      </c>
      <c r="D12" s="4">
        <f>C12-$B$10</f>
        <v>266.66666666666669</v>
      </c>
      <c r="E12" s="4"/>
    </row>
    <row r="13" spans="1:18" x14ac:dyDescent="0.35">
      <c r="A13" s="4" t="s">
        <v>26</v>
      </c>
      <c r="B13" s="4" t="s">
        <v>9</v>
      </c>
      <c r="C13" s="4">
        <f>B7*B8/(1+B9-B8)</f>
        <v>266.66666666666663</v>
      </c>
      <c r="D13" s="4">
        <f t="shared" ref="D13:D14" si="3">C13-$B$10</f>
        <v>166.66666666666663</v>
      </c>
      <c r="E13" s="4"/>
    </row>
    <row r="14" spans="1:18" x14ac:dyDescent="0.35">
      <c r="A14" s="4" t="s">
        <v>27</v>
      </c>
      <c r="B14" s="4" t="s">
        <v>10</v>
      </c>
      <c r="C14" s="4">
        <f>B7/(1+B9-B8)</f>
        <v>333.33333333333326</v>
      </c>
      <c r="D14" s="4">
        <f t="shared" si="3"/>
        <v>233.33333333333326</v>
      </c>
      <c r="E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discounting</vt:lpstr>
      <vt:lpstr>with discounting</vt:lpstr>
      <vt:lpstr>All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Fernbach</dc:creator>
  <cp:lastModifiedBy>The Law</cp:lastModifiedBy>
  <dcterms:created xsi:type="dcterms:W3CDTF">2015-01-06T17:22:42Z</dcterms:created>
  <dcterms:modified xsi:type="dcterms:W3CDTF">2018-01-23T23:48:09Z</dcterms:modified>
</cp:coreProperties>
</file>