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unphop\Desktop\#\CMU\Y3\Y3-datamining\hw1\"/>
    </mc:Choice>
  </mc:AlternateContent>
  <bookViews>
    <workbookView xWindow="0" yWindow="0" windowWidth="19155" windowHeight="4185"/>
  </bookViews>
  <sheets>
    <sheet name="data" sheetId="2" r:id="rId1"/>
    <sheet name="problem 1" sheetId="1" r:id="rId2"/>
    <sheet name="problem 2" sheetId="4" r:id="rId3"/>
  </sheets>
  <definedNames>
    <definedName name="_xlnm._FilterDatabase" localSheetId="0" hidden="1">data!$B$693:$B$693</definedName>
    <definedName name="_xlcn.WorksheetConnection_hw1.xlsxcrx1" hidden="1">crx[]</definedName>
    <definedName name="ExternalData_1" localSheetId="0" hidden="1">data!$A$1:$P$691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" name="Table" connection="Connection"/>
          <x15:modelTable id="crx" name="crx" connection="WorksheetConnection_hw1.xlsx!crx"/>
        </x15:modelTables>
      </x15:dataModel>
    </ext>
  </extLst>
</workbook>
</file>

<file path=xl/calcChain.xml><?xml version="1.0" encoding="utf-8"?>
<calcChain xmlns="http://schemas.openxmlformats.org/spreadsheetml/2006/main">
  <c r="AN40" i="4" l="1"/>
  <c r="AO40" i="4"/>
  <c r="AP40" i="4"/>
  <c r="AQ40" i="4"/>
  <c r="AR40" i="4"/>
  <c r="AS40" i="4"/>
  <c r="AT40" i="4"/>
  <c r="AU40" i="4"/>
  <c r="AV40" i="4"/>
  <c r="AW40" i="4"/>
  <c r="AN41" i="4"/>
  <c r="AO41" i="4"/>
  <c r="AP41" i="4"/>
  <c r="AQ41" i="4"/>
  <c r="AR41" i="4"/>
  <c r="AS41" i="4"/>
  <c r="AT41" i="4"/>
  <c r="AU41" i="4"/>
  <c r="AV41" i="4"/>
  <c r="AW41" i="4"/>
  <c r="AN42" i="4"/>
  <c r="AO42" i="4"/>
  <c r="AP42" i="4"/>
  <c r="AQ42" i="4"/>
  <c r="AR42" i="4"/>
  <c r="AS42" i="4"/>
  <c r="AT42" i="4"/>
  <c r="AU42" i="4"/>
  <c r="AV42" i="4"/>
  <c r="AW42" i="4"/>
  <c r="AN43" i="4"/>
  <c r="AO43" i="4"/>
  <c r="AP43" i="4"/>
  <c r="AQ43" i="4"/>
  <c r="AR43" i="4"/>
  <c r="AS43" i="4"/>
  <c r="AT43" i="4"/>
  <c r="AU43" i="4"/>
  <c r="AV43" i="4"/>
  <c r="AW43" i="4"/>
  <c r="AN44" i="4"/>
  <c r="AO44" i="4"/>
  <c r="AP44" i="4"/>
  <c r="AQ44" i="4"/>
  <c r="AR44" i="4"/>
  <c r="AS44" i="4"/>
  <c r="AT44" i="4"/>
  <c r="AU44" i="4"/>
  <c r="AV44" i="4"/>
  <c r="AW44" i="4"/>
  <c r="AN45" i="4"/>
  <c r="AO45" i="4"/>
  <c r="AP45" i="4"/>
  <c r="AQ45" i="4"/>
  <c r="AR45" i="4"/>
  <c r="AS45" i="4"/>
  <c r="AT45" i="4"/>
  <c r="AU45" i="4"/>
  <c r="AV45" i="4"/>
  <c r="AW45" i="4"/>
  <c r="AN46" i="4"/>
  <c r="AO46" i="4"/>
  <c r="AP46" i="4"/>
  <c r="AQ46" i="4"/>
  <c r="AR46" i="4"/>
  <c r="AS46" i="4"/>
  <c r="AT46" i="4"/>
  <c r="AU46" i="4"/>
  <c r="AV46" i="4"/>
  <c r="AW46" i="4"/>
  <c r="AN47" i="4"/>
  <c r="AO47" i="4"/>
  <c r="AP47" i="4"/>
  <c r="AQ47" i="4"/>
  <c r="AR47" i="4"/>
  <c r="AS47" i="4"/>
  <c r="AT47" i="4"/>
  <c r="AU47" i="4"/>
  <c r="AV47" i="4"/>
  <c r="AW47" i="4"/>
  <c r="AN48" i="4"/>
  <c r="AO48" i="4"/>
  <c r="AP48" i="4"/>
  <c r="AQ48" i="4"/>
  <c r="AR48" i="4"/>
  <c r="AS48" i="4"/>
  <c r="AT48" i="4"/>
  <c r="AU48" i="4"/>
  <c r="AV48" i="4"/>
  <c r="AW48" i="4"/>
  <c r="AN49" i="4"/>
  <c r="AO49" i="4"/>
  <c r="AP49" i="4"/>
  <c r="AQ49" i="4"/>
  <c r="AR49" i="4"/>
  <c r="AS49" i="4"/>
  <c r="AT49" i="4"/>
  <c r="AU49" i="4"/>
  <c r="AV49" i="4"/>
  <c r="AW49" i="4"/>
  <c r="AN50" i="4"/>
  <c r="AO50" i="4"/>
  <c r="AP50" i="4"/>
  <c r="AQ50" i="4"/>
  <c r="AR50" i="4"/>
  <c r="AS50" i="4"/>
  <c r="AT50" i="4"/>
  <c r="AU50" i="4"/>
  <c r="AV50" i="4"/>
  <c r="AW50" i="4"/>
  <c r="AN51" i="4"/>
  <c r="AO51" i="4"/>
  <c r="AP51" i="4"/>
  <c r="AQ51" i="4"/>
  <c r="AR51" i="4"/>
  <c r="AS51" i="4"/>
  <c r="AT51" i="4"/>
  <c r="AU51" i="4"/>
  <c r="AV51" i="4"/>
  <c r="AW51" i="4"/>
  <c r="AN52" i="4"/>
  <c r="AO52" i="4"/>
  <c r="AP52" i="4"/>
  <c r="AQ52" i="4"/>
  <c r="AR52" i="4"/>
  <c r="AS52" i="4"/>
  <c r="AT52" i="4"/>
  <c r="AU52" i="4"/>
  <c r="AV52" i="4"/>
  <c r="AW52" i="4"/>
  <c r="AN53" i="4"/>
  <c r="AO53" i="4"/>
  <c r="AP53" i="4"/>
  <c r="AQ53" i="4"/>
  <c r="AR53" i="4"/>
  <c r="AS53" i="4"/>
  <c r="AT53" i="4"/>
  <c r="AU53" i="4"/>
  <c r="AV53" i="4"/>
  <c r="AW53" i="4"/>
  <c r="AN54" i="4"/>
  <c r="AO54" i="4"/>
  <c r="AP54" i="4"/>
  <c r="AQ54" i="4"/>
  <c r="AR54" i="4"/>
  <c r="AS54" i="4"/>
  <c r="AT54" i="4"/>
  <c r="AU54" i="4"/>
  <c r="AV54" i="4"/>
  <c r="AW54" i="4"/>
  <c r="AN55" i="4"/>
  <c r="AO55" i="4"/>
  <c r="AP55" i="4"/>
  <c r="AQ55" i="4"/>
  <c r="AR55" i="4"/>
  <c r="AS55" i="4"/>
  <c r="AT55" i="4"/>
  <c r="AU55" i="4"/>
  <c r="AV55" i="4"/>
  <c r="AW55" i="4"/>
  <c r="AN56" i="4"/>
  <c r="AO56" i="4"/>
  <c r="AP56" i="4"/>
  <c r="AQ56" i="4"/>
  <c r="AR56" i="4"/>
  <c r="AS56" i="4"/>
  <c r="AT56" i="4"/>
  <c r="AU56" i="4"/>
  <c r="AV56" i="4"/>
  <c r="AW56" i="4"/>
  <c r="AN57" i="4"/>
  <c r="AO57" i="4"/>
  <c r="AP57" i="4"/>
  <c r="AQ57" i="4"/>
  <c r="AR57" i="4"/>
  <c r="AS57" i="4"/>
  <c r="AT57" i="4"/>
  <c r="AU57" i="4"/>
  <c r="AV57" i="4"/>
  <c r="AW57" i="4"/>
  <c r="AN58" i="4"/>
  <c r="AO58" i="4"/>
  <c r="AP58" i="4"/>
  <c r="AQ58" i="4"/>
  <c r="AR58" i="4"/>
  <c r="AS58" i="4"/>
  <c r="AT58" i="4"/>
  <c r="AU58" i="4"/>
  <c r="AV58" i="4"/>
  <c r="AW58" i="4"/>
  <c r="AN59" i="4"/>
  <c r="AO59" i="4"/>
  <c r="AP59" i="4"/>
  <c r="AQ59" i="4"/>
  <c r="AR59" i="4"/>
  <c r="AS59" i="4"/>
  <c r="AT59" i="4"/>
  <c r="AU59" i="4"/>
  <c r="AV59" i="4"/>
  <c r="AW59" i="4"/>
  <c r="AN60" i="4"/>
  <c r="AO60" i="4"/>
  <c r="AP60" i="4"/>
  <c r="AQ60" i="4"/>
  <c r="AR60" i="4"/>
  <c r="AS60" i="4"/>
  <c r="AT60" i="4"/>
  <c r="AU60" i="4"/>
  <c r="AV60" i="4"/>
  <c r="AW60" i="4"/>
  <c r="AN61" i="4"/>
  <c r="AO61" i="4"/>
  <c r="AP61" i="4"/>
  <c r="AQ61" i="4"/>
  <c r="AR61" i="4"/>
  <c r="AS61" i="4"/>
  <c r="AT61" i="4"/>
  <c r="AU61" i="4"/>
  <c r="AV61" i="4"/>
  <c r="AW61" i="4"/>
  <c r="AN62" i="4"/>
  <c r="AO62" i="4"/>
  <c r="AP62" i="4"/>
  <c r="AQ62" i="4"/>
  <c r="AR62" i="4"/>
  <c r="AS62" i="4"/>
  <c r="AT62" i="4"/>
  <c r="AU62" i="4"/>
  <c r="AV62" i="4"/>
  <c r="AW62" i="4"/>
  <c r="AN63" i="4"/>
  <c r="AO63" i="4"/>
  <c r="AP63" i="4"/>
  <c r="AQ63" i="4"/>
  <c r="AR63" i="4"/>
  <c r="AS63" i="4"/>
  <c r="AT63" i="4"/>
  <c r="AU63" i="4"/>
  <c r="AV63" i="4"/>
  <c r="AW63" i="4"/>
  <c r="AN64" i="4"/>
  <c r="AO64" i="4"/>
  <c r="AP64" i="4"/>
  <c r="AQ64" i="4"/>
  <c r="AR64" i="4"/>
  <c r="AS64" i="4"/>
  <c r="AT64" i="4"/>
  <c r="AU64" i="4"/>
  <c r="AV64" i="4"/>
  <c r="AW64" i="4"/>
  <c r="AN65" i="4"/>
  <c r="AO65" i="4"/>
  <c r="AP65" i="4"/>
  <c r="AQ65" i="4"/>
  <c r="AR65" i="4"/>
  <c r="AS65" i="4"/>
  <c r="AT65" i="4"/>
  <c r="AU65" i="4"/>
  <c r="AV65" i="4"/>
  <c r="AW65" i="4"/>
  <c r="AN66" i="4"/>
  <c r="AO66" i="4"/>
  <c r="AP66" i="4"/>
  <c r="AQ66" i="4"/>
  <c r="AR66" i="4"/>
  <c r="AS66" i="4"/>
  <c r="AT66" i="4"/>
  <c r="AU66" i="4"/>
  <c r="AV66" i="4"/>
  <c r="AW66" i="4"/>
  <c r="AN67" i="4"/>
  <c r="AO67" i="4"/>
  <c r="AP67" i="4"/>
  <c r="AQ67" i="4"/>
  <c r="AR67" i="4"/>
  <c r="AS67" i="4"/>
  <c r="AT67" i="4"/>
  <c r="AU67" i="4"/>
  <c r="AV67" i="4"/>
  <c r="AW67" i="4"/>
  <c r="AN68" i="4"/>
  <c r="AO68" i="4"/>
  <c r="AP68" i="4"/>
  <c r="AQ68" i="4"/>
  <c r="AR68" i="4"/>
  <c r="AS68" i="4"/>
  <c r="AT68" i="4"/>
  <c r="AU68" i="4"/>
  <c r="AV68" i="4"/>
  <c r="AW68" i="4"/>
  <c r="AN69" i="4"/>
  <c r="AO69" i="4"/>
  <c r="AP69" i="4"/>
  <c r="AQ69" i="4"/>
  <c r="AR69" i="4"/>
  <c r="AS69" i="4"/>
  <c r="AT69" i="4"/>
  <c r="AU69" i="4"/>
  <c r="AV69" i="4"/>
  <c r="AW69" i="4"/>
  <c r="AN70" i="4"/>
  <c r="AO70" i="4"/>
  <c r="AP70" i="4"/>
  <c r="AQ70" i="4"/>
  <c r="AR70" i="4"/>
  <c r="AS70" i="4"/>
  <c r="AT70" i="4"/>
  <c r="AU70" i="4"/>
  <c r="AV70" i="4"/>
  <c r="AW70" i="4"/>
  <c r="AN71" i="4"/>
  <c r="AO71" i="4"/>
  <c r="AP71" i="4"/>
  <c r="AQ71" i="4"/>
  <c r="AR71" i="4"/>
  <c r="AS71" i="4"/>
  <c r="AT71" i="4"/>
  <c r="AU71" i="4"/>
  <c r="AV71" i="4"/>
  <c r="AW71" i="4"/>
  <c r="AN72" i="4"/>
  <c r="AO72" i="4"/>
  <c r="AP72" i="4"/>
  <c r="AQ72" i="4"/>
  <c r="AR72" i="4"/>
  <c r="AS72" i="4"/>
  <c r="AT72" i="4"/>
  <c r="AU72" i="4"/>
  <c r="AV72" i="4"/>
  <c r="AW72" i="4"/>
  <c r="AN73" i="4"/>
  <c r="AO73" i="4"/>
  <c r="AP73" i="4"/>
  <c r="AQ73" i="4"/>
  <c r="AR73" i="4"/>
  <c r="AS73" i="4"/>
  <c r="AT73" i="4"/>
  <c r="AU73" i="4"/>
  <c r="AV73" i="4"/>
  <c r="AW73" i="4"/>
  <c r="AO39" i="4"/>
  <c r="AP39" i="4"/>
  <c r="AQ39" i="4"/>
  <c r="AR39" i="4"/>
  <c r="AS39" i="4"/>
  <c r="AT39" i="4"/>
  <c r="AU39" i="4"/>
  <c r="AV39" i="4"/>
  <c r="AW39" i="4"/>
  <c r="AN39" i="4"/>
  <c r="AO6" i="4"/>
  <c r="AP6" i="4"/>
  <c r="AQ6" i="4"/>
  <c r="AR6" i="4"/>
  <c r="AS6" i="4"/>
  <c r="AT6" i="4"/>
  <c r="AU6" i="4"/>
  <c r="AV6" i="4"/>
  <c r="AW6" i="4"/>
  <c r="AO7" i="4"/>
  <c r="AP7" i="4"/>
  <c r="AQ7" i="4"/>
  <c r="AR7" i="4"/>
  <c r="AS7" i="4"/>
  <c r="AT7" i="4"/>
  <c r="AU7" i="4"/>
  <c r="AV7" i="4"/>
  <c r="AW7" i="4"/>
  <c r="AO8" i="4"/>
  <c r="AP8" i="4"/>
  <c r="AQ8" i="4"/>
  <c r="AR8" i="4"/>
  <c r="AS8" i="4"/>
  <c r="AT8" i="4"/>
  <c r="AU8" i="4"/>
  <c r="AV8" i="4"/>
  <c r="AW8" i="4"/>
  <c r="AO9" i="4"/>
  <c r="AP9" i="4"/>
  <c r="AQ9" i="4"/>
  <c r="AR9" i="4"/>
  <c r="AS9" i="4"/>
  <c r="AT9" i="4"/>
  <c r="AU9" i="4"/>
  <c r="AV9" i="4"/>
  <c r="AW9" i="4"/>
  <c r="AO10" i="4"/>
  <c r="AP10" i="4"/>
  <c r="AQ10" i="4"/>
  <c r="AR10" i="4"/>
  <c r="AS10" i="4"/>
  <c r="AT10" i="4"/>
  <c r="AU10" i="4"/>
  <c r="AV10" i="4"/>
  <c r="AW10" i="4"/>
  <c r="AO11" i="4"/>
  <c r="AP11" i="4"/>
  <c r="AQ11" i="4"/>
  <c r="AR11" i="4"/>
  <c r="AS11" i="4"/>
  <c r="AT11" i="4"/>
  <c r="AU11" i="4"/>
  <c r="AV11" i="4"/>
  <c r="AW11" i="4"/>
  <c r="AO12" i="4"/>
  <c r="AP12" i="4"/>
  <c r="AQ12" i="4"/>
  <c r="AR12" i="4"/>
  <c r="AS12" i="4"/>
  <c r="AT12" i="4"/>
  <c r="AU12" i="4"/>
  <c r="AV12" i="4"/>
  <c r="AW12" i="4"/>
  <c r="AO13" i="4"/>
  <c r="AP13" i="4"/>
  <c r="AQ13" i="4"/>
  <c r="AR13" i="4"/>
  <c r="AS13" i="4"/>
  <c r="AT13" i="4"/>
  <c r="AU13" i="4"/>
  <c r="AV13" i="4"/>
  <c r="AW13" i="4"/>
  <c r="AO14" i="4"/>
  <c r="AP14" i="4"/>
  <c r="AQ14" i="4"/>
  <c r="AR14" i="4"/>
  <c r="AS14" i="4"/>
  <c r="AT14" i="4"/>
  <c r="AU14" i="4"/>
  <c r="AV14" i="4"/>
  <c r="AW14" i="4"/>
  <c r="AO15" i="4"/>
  <c r="AP15" i="4"/>
  <c r="AQ15" i="4"/>
  <c r="AR15" i="4"/>
  <c r="AS15" i="4"/>
  <c r="AT15" i="4"/>
  <c r="AU15" i="4"/>
  <c r="AV15" i="4"/>
  <c r="AW15" i="4"/>
  <c r="AO16" i="4"/>
  <c r="AP16" i="4"/>
  <c r="AQ16" i="4"/>
  <c r="AR16" i="4"/>
  <c r="AS16" i="4"/>
  <c r="AT16" i="4"/>
  <c r="AU16" i="4"/>
  <c r="AV16" i="4"/>
  <c r="AW16" i="4"/>
  <c r="AO17" i="4"/>
  <c r="AP17" i="4"/>
  <c r="AQ17" i="4"/>
  <c r="AR17" i="4"/>
  <c r="AS17" i="4"/>
  <c r="AT17" i="4"/>
  <c r="AU17" i="4"/>
  <c r="AV17" i="4"/>
  <c r="AW17" i="4"/>
  <c r="AO18" i="4"/>
  <c r="AP18" i="4"/>
  <c r="AQ18" i="4"/>
  <c r="AR18" i="4"/>
  <c r="AS18" i="4"/>
  <c r="AT18" i="4"/>
  <c r="AU18" i="4"/>
  <c r="AV18" i="4"/>
  <c r="AW18" i="4"/>
  <c r="AO19" i="4"/>
  <c r="AP19" i="4"/>
  <c r="AQ19" i="4"/>
  <c r="AR19" i="4"/>
  <c r="AS19" i="4"/>
  <c r="AT19" i="4"/>
  <c r="AU19" i="4"/>
  <c r="AV19" i="4"/>
  <c r="AW19" i="4"/>
  <c r="AO20" i="4"/>
  <c r="AP20" i="4"/>
  <c r="AQ20" i="4"/>
  <c r="AR20" i="4"/>
  <c r="AS20" i="4"/>
  <c r="AT20" i="4"/>
  <c r="AU20" i="4"/>
  <c r="AV20" i="4"/>
  <c r="AW20" i="4"/>
  <c r="AO21" i="4"/>
  <c r="AP21" i="4"/>
  <c r="AQ21" i="4"/>
  <c r="AR21" i="4"/>
  <c r="AS21" i="4"/>
  <c r="AT21" i="4"/>
  <c r="AU21" i="4"/>
  <c r="AV21" i="4"/>
  <c r="AW21" i="4"/>
  <c r="AO22" i="4"/>
  <c r="AP22" i="4"/>
  <c r="AQ22" i="4"/>
  <c r="AR22" i="4"/>
  <c r="AS22" i="4"/>
  <c r="AT22" i="4"/>
  <c r="AU22" i="4"/>
  <c r="AV22" i="4"/>
  <c r="AW22" i="4"/>
  <c r="AO23" i="4"/>
  <c r="AP23" i="4"/>
  <c r="AQ23" i="4"/>
  <c r="AR23" i="4"/>
  <c r="AS23" i="4"/>
  <c r="AT23" i="4"/>
  <c r="AU23" i="4"/>
  <c r="AV23" i="4"/>
  <c r="AW23" i="4"/>
  <c r="AO24" i="4"/>
  <c r="AP24" i="4"/>
  <c r="AQ24" i="4"/>
  <c r="AR24" i="4"/>
  <c r="AS24" i="4"/>
  <c r="AT24" i="4"/>
  <c r="AU24" i="4"/>
  <c r="AV24" i="4"/>
  <c r="AW24" i="4"/>
  <c r="AO25" i="4"/>
  <c r="AP25" i="4"/>
  <c r="AQ25" i="4"/>
  <c r="AR25" i="4"/>
  <c r="AS25" i="4"/>
  <c r="AT25" i="4"/>
  <c r="AU25" i="4"/>
  <c r="AV25" i="4"/>
  <c r="AW25" i="4"/>
  <c r="AO26" i="4"/>
  <c r="AP26" i="4"/>
  <c r="AQ26" i="4"/>
  <c r="AR26" i="4"/>
  <c r="AS26" i="4"/>
  <c r="AT26" i="4"/>
  <c r="AU26" i="4"/>
  <c r="AV26" i="4"/>
  <c r="AW26" i="4"/>
  <c r="AO27" i="4"/>
  <c r="AP27" i="4"/>
  <c r="AQ27" i="4"/>
  <c r="AR27" i="4"/>
  <c r="AS27" i="4"/>
  <c r="AT27" i="4"/>
  <c r="AU27" i="4"/>
  <c r="AV27" i="4"/>
  <c r="AW27" i="4"/>
  <c r="AO28" i="4"/>
  <c r="AP28" i="4"/>
  <c r="AQ28" i="4"/>
  <c r="AR28" i="4"/>
  <c r="AS28" i="4"/>
  <c r="AT28" i="4"/>
  <c r="AU28" i="4"/>
  <c r="AV28" i="4"/>
  <c r="AW28" i="4"/>
  <c r="AO29" i="4"/>
  <c r="AP29" i="4"/>
  <c r="AQ29" i="4"/>
  <c r="AR29" i="4"/>
  <c r="AS29" i="4"/>
  <c r="AT29" i="4"/>
  <c r="AU29" i="4"/>
  <c r="AV29" i="4"/>
  <c r="AW29" i="4"/>
  <c r="AO30" i="4"/>
  <c r="AP30" i="4"/>
  <c r="AQ30" i="4"/>
  <c r="AR30" i="4"/>
  <c r="AS30" i="4"/>
  <c r="AT30" i="4"/>
  <c r="AU30" i="4"/>
  <c r="AV30" i="4"/>
  <c r="AW30" i="4"/>
  <c r="AO31" i="4"/>
  <c r="AP31" i="4"/>
  <c r="AQ31" i="4"/>
  <c r="AR31" i="4"/>
  <c r="AS31" i="4"/>
  <c r="AT31" i="4"/>
  <c r="AU31" i="4"/>
  <c r="AV31" i="4"/>
  <c r="AW31" i="4"/>
  <c r="AO32" i="4"/>
  <c r="AP32" i="4"/>
  <c r="AQ32" i="4"/>
  <c r="AR32" i="4"/>
  <c r="AS32" i="4"/>
  <c r="AT32" i="4"/>
  <c r="AU32" i="4"/>
  <c r="AV32" i="4"/>
  <c r="AW32" i="4"/>
  <c r="AO33" i="4"/>
  <c r="AP33" i="4"/>
  <c r="AQ33" i="4"/>
  <c r="AR33" i="4"/>
  <c r="AS33" i="4"/>
  <c r="AT33" i="4"/>
  <c r="AU33" i="4"/>
  <c r="AV33" i="4"/>
  <c r="AW33" i="4"/>
  <c r="AO34" i="4"/>
  <c r="AP34" i="4"/>
  <c r="AQ34" i="4"/>
  <c r="AR34" i="4"/>
  <c r="AS34" i="4"/>
  <c r="AT34" i="4"/>
  <c r="AU34" i="4"/>
  <c r="AV34" i="4"/>
  <c r="AW34" i="4"/>
  <c r="AO35" i="4"/>
  <c r="AP35" i="4"/>
  <c r="AQ35" i="4"/>
  <c r="AR35" i="4"/>
  <c r="AS35" i="4"/>
  <c r="AT35" i="4"/>
  <c r="AU35" i="4"/>
  <c r="AV35" i="4"/>
  <c r="AW35" i="4"/>
  <c r="AO36" i="4"/>
  <c r="AP36" i="4"/>
  <c r="AQ36" i="4"/>
  <c r="AR36" i="4"/>
  <c r="AS36" i="4"/>
  <c r="AT36" i="4"/>
  <c r="AU36" i="4"/>
  <c r="AV36" i="4"/>
  <c r="AW36" i="4"/>
  <c r="AO37" i="4"/>
  <c r="AP37" i="4"/>
  <c r="AQ37" i="4"/>
  <c r="AR37" i="4"/>
  <c r="AS37" i="4"/>
  <c r="AT37" i="4"/>
  <c r="AU37" i="4"/>
  <c r="AV37" i="4"/>
  <c r="AW37" i="4"/>
  <c r="AO38" i="4"/>
  <c r="AP38" i="4"/>
  <c r="AQ38" i="4"/>
  <c r="AR38" i="4"/>
  <c r="AS38" i="4"/>
  <c r="AT38" i="4"/>
  <c r="AU38" i="4"/>
  <c r="AV38" i="4"/>
  <c r="AW38" i="4"/>
  <c r="AP5" i="4"/>
  <c r="AQ5" i="4"/>
  <c r="AR5" i="4"/>
  <c r="AS5" i="4"/>
  <c r="AT5" i="4"/>
  <c r="AU5" i="4"/>
  <c r="AV5" i="4"/>
  <c r="AW5" i="4"/>
  <c r="AO5" i="4"/>
  <c r="AN6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5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D4" i="4"/>
  <c r="AE4" i="4"/>
  <c r="AF4" i="4"/>
  <c r="AG4" i="4"/>
  <c r="AH4" i="4"/>
  <c r="AI4" i="4"/>
  <c r="AJ4" i="4"/>
  <c r="AK4" i="4"/>
  <c r="AL4" i="4"/>
  <c r="AC4" i="4"/>
  <c r="AD3" i="4"/>
  <c r="AE3" i="4"/>
  <c r="AF3" i="4"/>
  <c r="AG3" i="4"/>
  <c r="AH3" i="4"/>
  <c r="AI3" i="4"/>
  <c r="AJ3" i="4"/>
  <c r="AK3" i="4"/>
  <c r="AL3" i="4"/>
  <c r="AC3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5" i="4"/>
  <c r="B11" i="4"/>
  <c r="B13" i="4" s="1"/>
  <c r="Z7" i="4"/>
  <c r="R3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G3" i="4"/>
  <c r="G4" i="4"/>
  <c r="U5" i="4"/>
  <c r="Y5" i="4"/>
  <c r="H3" i="4"/>
  <c r="H4" i="4" s="1"/>
  <c r="S9" i="4" s="1"/>
  <c r="I3" i="4"/>
  <c r="I4" i="4" s="1"/>
  <c r="T5" i="4" s="1"/>
  <c r="J3" i="4"/>
  <c r="J4" i="4" s="1"/>
  <c r="K3" i="4"/>
  <c r="K4" i="4" s="1"/>
  <c r="V5" i="4" s="1"/>
  <c r="L3" i="4"/>
  <c r="L4" i="4" s="1"/>
  <c r="W10" i="4" s="1"/>
  <c r="M3" i="4"/>
  <c r="M4" i="4" s="1"/>
  <c r="X5" i="4" s="1"/>
  <c r="N3" i="4"/>
  <c r="N4" i="4" s="1"/>
  <c r="O3" i="4"/>
  <c r="O4" i="4" s="1"/>
  <c r="P3" i="4"/>
  <c r="P4" i="4" s="1"/>
  <c r="AA5" i="4" s="1"/>
  <c r="AS3" i="4" l="1"/>
  <c r="AS4" i="4" s="1"/>
  <c r="AW3" i="4"/>
  <c r="AW4" i="4" s="1"/>
  <c r="AV3" i="4"/>
  <c r="AV4" i="4" s="1"/>
  <c r="AR3" i="4"/>
  <c r="AR4" i="4" s="1"/>
  <c r="AU3" i="4"/>
  <c r="AU4" i="4" s="1"/>
  <c r="AQ3" i="4"/>
  <c r="AQ4" i="4" s="1"/>
  <c r="AO3" i="4"/>
  <c r="AO4" i="4" s="1"/>
  <c r="AT3" i="4"/>
  <c r="AT4" i="4" s="1"/>
  <c r="AP3" i="4"/>
  <c r="AP4" i="4" s="1"/>
  <c r="AN3" i="4"/>
  <c r="AN4" i="4" s="1"/>
  <c r="R5" i="4"/>
  <c r="W5" i="4"/>
  <c r="S5" i="4"/>
  <c r="X7" i="4"/>
  <c r="X11" i="4"/>
  <c r="T10" i="4"/>
  <c r="T23" i="4"/>
  <c r="T45" i="4"/>
  <c r="T7" i="4"/>
  <c r="T29" i="4"/>
  <c r="T50" i="4"/>
  <c r="T39" i="4"/>
  <c r="T13" i="4"/>
  <c r="T34" i="4"/>
  <c r="T55" i="4"/>
  <c r="T18" i="4"/>
  <c r="R42" i="4"/>
  <c r="R265" i="4"/>
  <c r="R170" i="4"/>
  <c r="Z6" i="4"/>
  <c r="Z5" i="4"/>
  <c r="Y9" i="4"/>
  <c r="Y6" i="4"/>
  <c r="Y8" i="4"/>
  <c r="Y7" i="4"/>
  <c r="V7" i="4"/>
  <c r="V11" i="4"/>
  <c r="V15" i="4"/>
  <c r="V19" i="4"/>
  <c r="V23" i="4"/>
  <c r="V27" i="4"/>
  <c r="V31" i="4"/>
  <c r="V35" i="4"/>
  <c r="V39" i="4"/>
  <c r="V43" i="4"/>
  <c r="V47" i="4"/>
  <c r="V51" i="4"/>
  <c r="V55" i="4"/>
  <c r="V8" i="4"/>
  <c r="V12" i="4"/>
  <c r="V16" i="4"/>
  <c r="V20" i="4"/>
  <c r="V24" i="4"/>
  <c r="V28" i="4"/>
  <c r="V6" i="4"/>
  <c r="V14" i="4"/>
  <c r="V22" i="4"/>
  <c r="V30" i="4"/>
  <c r="V36" i="4"/>
  <c r="V41" i="4"/>
  <c r="V46" i="4"/>
  <c r="V52" i="4"/>
  <c r="V57" i="4"/>
  <c r="V9" i="4"/>
  <c r="V17" i="4"/>
  <c r="V25" i="4"/>
  <c r="V32" i="4"/>
  <c r="V37" i="4"/>
  <c r="V42" i="4"/>
  <c r="V48" i="4"/>
  <c r="V53" i="4"/>
  <c r="V13" i="4"/>
  <c r="V21" i="4"/>
  <c r="V29" i="4"/>
  <c r="V34" i="4"/>
  <c r="V40" i="4"/>
  <c r="V45" i="4"/>
  <c r="V50" i="4"/>
  <c r="V56" i="4"/>
  <c r="V10" i="4"/>
  <c r="V18" i="4"/>
  <c r="V26" i="4"/>
  <c r="V33" i="4"/>
  <c r="V38" i="4"/>
  <c r="V44" i="4"/>
  <c r="V49" i="4"/>
  <c r="V54" i="4"/>
  <c r="U7" i="4"/>
  <c r="U11" i="4"/>
  <c r="U15" i="4"/>
  <c r="U19" i="4"/>
  <c r="U23" i="4"/>
  <c r="U27" i="4"/>
  <c r="U31" i="4"/>
  <c r="U35" i="4"/>
  <c r="U39" i="4"/>
  <c r="U43" i="4"/>
  <c r="U47" i="4"/>
  <c r="U51" i="4"/>
  <c r="U55" i="4"/>
  <c r="U59" i="4"/>
  <c r="U63" i="4"/>
  <c r="U67" i="4"/>
  <c r="U71" i="4"/>
  <c r="U75" i="4"/>
  <c r="U10" i="4"/>
  <c r="U16" i="4"/>
  <c r="U21" i="4"/>
  <c r="U26" i="4"/>
  <c r="U32" i="4"/>
  <c r="U37" i="4"/>
  <c r="U42" i="4"/>
  <c r="U48" i="4"/>
  <c r="U53" i="4"/>
  <c r="U58" i="4"/>
  <c r="U64" i="4"/>
  <c r="U69" i="4"/>
  <c r="U74" i="4"/>
  <c r="U6" i="4"/>
  <c r="U12" i="4"/>
  <c r="U17" i="4"/>
  <c r="U22" i="4"/>
  <c r="U28" i="4"/>
  <c r="U33" i="4"/>
  <c r="U38" i="4"/>
  <c r="U44" i="4"/>
  <c r="U49" i="4"/>
  <c r="U54" i="4"/>
  <c r="U60" i="4"/>
  <c r="U65" i="4"/>
  <c r="U70" i="4"/>
  <c r="U76" i="4"/>
  <c r="U9" i="4"/>
  <c r="U14" i="4"/>
  <c r="U20" i="4"/>
  <c r="U25" i="4"/>
  <c r="U30" i="4"/>
  <c r="U36" i="4"/>
  <c r="U41" i="4"/>
  <c r="U46" i="4"/>
  <c r="U52" i="4"/>
  <c r="U57" i="4"/>
  <c r="U62" i="4"/>
  <c r="U68" i="4"/>
  <c r="U73" i="4"/>
  <c r="U8" i="4"/>
  <c r="U13" i="4"/>
  <c r="U18" i="4"/>
  <c r="U24" i="4"/>
  <c r="U29" i="4"/>
  <c r="U34" i="4"/>
  <c r="U40" i="4"/>
  <c r="U45" i="4"/>
  <c r="U50" i="4"/>
  <c r="U56" i="4"/>
  <c r="U61" i="4"/>
  <c r="U66" i="4"/>
  <c r="U72" i="4"/>
  <c r="R327" i="4"/>
  <c r="R243" i="4"/>
  <c r="R138" i="4"/>
  <c r="S130" i="4"/>
  <c r="S126" i="4"/>
  <c r="S122" i="4"/>
  <c r="S117" i="4"/>
  <c r="S112" i="4"/>
  <c r="S107" i="4"/>
  <c r="S101" i="4"/>
  <c r="S96" i="4"/>
  <c r="S91" i="4"/>
  <c r="S85" i="4"/>
  <c r="S80" i="4"/>
  <c r="S75" i="4"/>
  <c r="S69" i="4"/>
  <c r="S64" i="4"/>
  <c r="S59" i="4"/>
  <c r="S53" i="4"/>
  <c r="S48" i="4"/>
  <c r="S43" i="4"/>
  <c r="S37" i="4"/>
  <c r="S32" i="4"/>
  <c r="S27" i="4"/>
  <c r="S21" i="4"/>
  <c r="S16" i="4"/>
  <c r="S11" i="4"/>
  <c r="T59" i="4"/>
  <c r="T54" i="4"/>
  <c r="T49" i="4"/>
  <c r="T43" i="4"/>
  <c r="T38" i="4"/>
  <c r="T33" i="4"/>
  <c r="T27" i="4"/>
  <c r="T22" i="4"/>
  <c r="T17" i="4"/>
  <c r="T11" i="4"/>
  <c r="T6" i="4"/>
  <c r="W18" i="4"/>
  <c r="X8" i="4"/>
  <c r="AA6" i="4"/>
  <c r="W7" i="4"/>
  <c r="W11" i="4"/>
  <c r="W15" i="4"/>
  <c r="W19" i="4"/>
  <c r="W8" i="4"/>
  <c r="W12" i="4"/>
  <c r="W16" i="4"/>
  <c r="W20" i="4"/>
  <c r="S127" i="4"/>
  <c r="S119" i="4"/>
  <c r="S108" i="4"/>
  <c r="S97" i="4"/>
  <c r="S87" i="4"/>
  <c r="S76" i="4"/>
  <c r="S71" i="4"/>
  <c r="S65" i="4"/>
  <c r="S60" i="4"/>
  <c r="S55" i="4"/>
  <c r="S49" i="4"/>
  <c r="S44" i="4"/>
  <c r="S39" i="4"/>
  <c r="S28" i="4"/>
  <c r="S23" i="4"/>
  <c r="S17" i="4"/>
  <c r="S12" i="4"/>
  <c r="S7" i="4"/>
  <c r="W21" i="4"/>
  <c r="W13" i="4"/>
  <c r="R307" i="4"/>
  <c r="R222" i="4"/>
  <c r="R106" i="4"/>
  <c r="S133" i="4"/>
  <c r="S129" i="4"/>
  <c r="S125" i="4"/>
  <c r="S121" i="4"/>
  <c r="S116" i="4"/>
  <c r="S111" i="4"/>
  <c r="S105" i="4"/>
  <c r="S100" i="4"/>
  <c r="S95" i="4"/>
  <c r="S89" i="4"/>
  <c r="S84" i="4"/>
  <c r="S79" i="4"/>
  <c r="S73" i="4"/>
  <c r="S68" i="4"/>
  <c r="S63" i="4"/>
  <c r="S57" i="4"/>
  <c r="S52" i="4"/>
  <c r="S47" i="4"/>
  <c r="S41" i="4"/>
  <c r="S36" i="4"/>
  <c r="S31" i="4"/>
  <c r="S25" i="4"/>
  <c r="S20" i="4"/>
  <c r="S15" i="4"/>
  <c r="T58" i="4"/>
  <c r="T53" i="4"/>
  <c r="T47" i="4"/>
  <c r="T42" i="4"/>
  <c r="T37" i="4"/>
  <c r="T31" i="4"/>
  <c r="T26" i="4"/>
  <c r="T21" i="4"/>
  <c r="T15" i="4"/>
  <c r="W17" i="4"/>
  <c r="W9" i="4"/>
  <c r="S6" i="4"/>
  <c r="S10" i="4"/>
  <c r="S14" i="4"/>
  <c r="S18" i="4"/>
  <c r="S22" i="4"/>
  <c r="S26" i="4"/>
  <c r="S30" i="4"/>
  <c r="S34" i="4"/>
  <c r="S38" i="4"/>
  <c r="S42" i="4"/>
  <c r="S46" i="4"/>
  <c r="S50" i="4"/>
  <c r="S54" i="4"/>
  <c r="S58" i="4"/>
  <c r="S62" i="4"/>
  <c r="S66" i="4"/>
  <c r="S70" i="4"/>
  <c r="S74" i="4"/>
  <c r="S78" i="4"/>
  <c r="S82" i="4"/>
  <c r="S86" i="4"/>
  <c r="S90" i="4"/>
  <c r="S94" i="4"/>
  <c r="S98" i="4"/>
  <c r="S102" i="4"/>
  <c r="S106" i="4"/>
  <c r="S110" i="4"/>
  <c r="S114" i="4"/>
  <c r="S118" i="4"/>
  <c r="S131" i="4"/>
  <c r="S123" i="4"/>
  <c r="S113" i="4"/>
  <c r="S103" i="4"/>
  <c r="S92" i="4"/>
  <c r="S81" i="4"/>
  <c r="S33" i="4"/>
  <c r="X9" i="4"/>
  <c r="X6" i="4"/>
  <c r="X10" i="4"/>
  <c r="T8" i="4"/>
  <c r="T12" i="4"/>
  <c r="T16" i="4"/>
  <c r="T20" i="4"/>
  <c r="T24" i="4"/>
  <c r="T28" i="4"/>
  <c r="T32" i="4"/>
  <c r="T36" i="4"/>
  <c r="T40" i="4"/>
  <c r="T44" i="4"/>
  <c r="T48" i="4"/>
  <c r="T52" i="4"/>
  <c r="T56" i="4"/>
  <c r="R286" i="4"/>
  <c r="R201" i="4"/>
  <c r="R74" i="4"/>
  <c r="S132" i="4"/>
  <c r="S128" i="4"/>
  <c r="S124" i="4"/>
  <c r="S120" i="4"/>
  <c r="S115" i="4"/>
  <c r="S109" i="4"/>
  <c r="S104" i="4"/>
  <c r="S99" i="4"/>
  <c r="S93" i="4"/>
  <c r="S88" i="4"/>
  <c r="S83" i="4"/>
  <c r="S77" i="4"/>
  <c r="S72" i="4"/>
  <c r="S67" i="4"/>
  <c r="S61" i="4"/>
  <c r="S56" i="4"/>
  <c r="S51" i="4"/>
  <c r="S45" i="4"/>
  <c r="S40" i="4"/>
  <c r="S35" i="4"/>
  <c r="S29" i="4"/>
  <c r="S24" i="4"/>
  <c r="S19" i="4"/>
  <c r="S13" i="4"/>
  <c r="S8" i="4"/>
  <c r="T57" i="4"/>
  <c r="T51" i="4"/>
  <c r="T46" i="4"/>
  <c r="T41" i="4"/>
  <c r="T35" i="4"/>
  <c r="T30" i="4"/>
  <c r="T25" i="4"/>
  <c r="T19" i="4"/>
  <c r="T14" i="4"/>
  <c r="T9" i="4"/>
  <c r="W14" i="4"/>
  <c r="W6" i="4"/>
  <c r="R323" i="4"/>
  <c r="R281" i="4"/>
  <c r="R238" i="4"/>
  <c r="R194" i="4"/>
  <c r="R130" i="4"/>
  <c r="R66" i="4"/>
  <c r="R7" i="4"/>
  <c r="R318" i="4"/>
  <c r="R297" i="4"/>
  <c r="R275" i="4"/>
  <c r="R254" i="4"/>
  <c r="R233" i="4"/>
  <c r="R211" i="4"/>
  <c r="R186" i="4"/>
  <c r="R154" i="4"/>
  <c r="R122" i="4"/>
  <c r="R90" i="4"/>
  <c r="R58" i="4"/>
  <c r="R26" i="4"/>
  <c r="R8" i="4"/>
  <c r="R302" i="4"/>
  <c r="R259" i="4"/>
  <c r="R217" i="4"/>
  <c r="R162" i="4"/>
  <c r="R98" i="4"/>
  <c r="R34" i="4"/>
  <c r="R329" i="4"/>
  <c r="R313" i="4"/>
  <c r="R291" i="4"/>
  <c r="R270" i="4"/>
  <c r="R249" i="4"/>
  <c r="R227" i="4"/>
  <c r="R206" i="4"/>
  <c r="R178" i="4"/>
  <c r="R146" i="4"/>
  <c r="R114" i="4"/>
  <c r="R82" i="4"/>
  <c r="R50" i="4"/>
  <c r="R18" i="4"/>
  <c r="R317" i="4"/>
  <c r="R306" i="4"/>
  <c r="R295" i="4"/>
  <c r="R285" i="4"/>
  <c r="R274" i="4"/>
  <c r="R263" i="4"/>
  <c r="R253" i="4"/>
  <c r="R242" i="4"/>
  <c r="R231" i="4"/>
  <c r="R221" i="4"/>
  <c r="R215" i="4"/>
  <c r="R210" i="4"/>
  <c r="R199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331" i="4"/>
  <c r="R326" i="4"/>
  <c r="R321" i="4"/>
  <c r="R315" i="4"/>
  <c r="R310" i="4"/>
  <c r="R305" i="4"/>
  <c r="R299" i="4"/>
  <c r="R294" i="4"/>
  <c r="R289" i="4"/>
  <c r="R283" i="4"/>
  <c r="R278" i="4"/>
  <c r="R273" i="4"/>
  <c r="R267" i="4"/>
  <c r="R262" i="4"/>
  <c r="R257" i="4"/>
  <c r="R251" i="4"/>
  <c r="R246" i="4"/>
  <c r="R241" i="4"/>
  <c r="R235" i="4"/>
  <c r="R230" i="4"/>
  <c r="R225" i="4"/>
  <c r="R219" i="4"/>
  <c r="R214" i="4"/>
  <c r="R209" i="4"/>
  <c r="R203" i="4"/>
  <c r="R198" i="4"/>
  <c r="R190" i="4"/>
  <c r="R182" i="4"/>
  <c r="R174" i="4"/>
  <c r="R166" i="4"/>
  <c r="R158" i="4"/>
  <c r="R150" i="4"/>
  <c r="R142" i="4"/>
  <c r="R134" i="4"/>
  <c r="R126" i="4"/>
  <c r="R118" i="4"/>
  <c r="R110" i="4"/>
  <c r="R102" i="4"/>
  <c r="R94" i="4"/>
  <c r="R86" i="4"/>
  <c r="R78" i="4"/>
  <c r="R70" i="4"/>
  <c r="R62" i="4"/>
  <c r="R54" i="4"/>
  <c r="R46" i="4"/>
  <c r="R38" i="4"/>
  <c r="R30" i="4"/>
  <c r="R22" i="4"/>
  <c r="R14" i="4"/>
  <c r="R322" i="4"/>
  <c r="R311" i="4"/>
  <c r="R301" i="4"/>
  <c r="R290" i="4"/>
  <c r="R279" i="4"/>
  <c r="R269" i="4"/>
  <c r="R258" i="4"/>
  <c r="R247" i="4"/>
  <c r="R237" i="4"/>
  <c r="R226" i="4"/>
  <c r="R205" i="4"/>
  <c r="R330" i="4"/>
  <c r="R325" i="4"/>
  <c r="R319" i="4"/>
  <c r="R314" i="4"/>
  <c r="R309" i="4"/>
  <c r="R303" i="4"/>
  <c r="R298" i="4"/>
  <c r="R293" i="4"/>
  <c r="R287" i="4"/>
  <c r="R282" i="4"/>
  <c r="R277" i="4"/>
  <c r="R271" i="4"/>
  <c r="R266" i="4"/>
  <c r="R261" i="4"/>
  <c r="R255" i="4"/>
  <c r="R250" i="4"/>
  <c r="R245" i="4"/>
  <c r="R239" i="4"/>
  <c r="R234" i="4"/>
  <c r="R229" i="4"/>
  <c r="R223" i="4"/>
  <c r="R218" i="4"/>
  <c r="R213" i="4"/>
  <c r="R207" i="4"/>
  <c r="R202" i="4"/>
  <c r="R197" i="4"/>
  <c r="R189" i="4"/>
  <c r="R181" i="4"/>
  <c r="R173" i="4"/>
  <c r="R165" i="4"/>
  <c r="R157" i="4"/>
  <c r="R149" i="4"/>
  <c r="R141" i="4"/>
  <c r="R133" i="4"/>
  <c r="R125" i="4"/>
  <c r="R117" i="4"/>
  <c r="R109" i="4"/>
  <c r="R101" i="4"/>
  <c r="R93" i="4"/>
  <c r="R85" i="4"/>
  <c r="R77" i="4"/>
  <c r="R69" i="4"/>
  <c r="R61" i="4"/>
  <c r="R53" i="4"/>
  <c r="R45" i="4"/>
  <c r="R37" i="4"/>
  <c r="R29" i="4"/>
  <c r="R21" i="4"/>
  <c r="R10" i="4"/>
  <c r="R13" i="4"/>
  <c r="R9" i="4"/>
  <c r="R6" i="4"/>
  <c r="R328" i="4"/>
  <c r="R324" i="4"/>
  <c r="R320" i="4"/>
  <c r="R316" i="4"/>
  <c r="R312" i="4"/>
  <c r="R308" i="4"/>
  <c r="R304" i="4"/>
  <c r="R300" i="4"/>
  <c r="R296" i="4"/>
  <c r="R292" i="4"/>
  <c r="R288" i="4"/>
  <c r="R284" i="4"/>
  <c r="R280" i="4"/>
  <c r="R276" i="4"/>
  <c r="R272" i="4"/>
  <c r="R268" i="4"/>
  <c r="R264" i="4"/>
  <c r="R260" i="4"/>
  <c r="R256" i="4"/>
  <c r="R252" i="4"/>
  <c r="R248" i="4"/>
  <c r="R244" i="4"/>
  <c r="R240" i="4"/>
  <c r="R236" i="4"/>
  <c r="R232" i="4"/>
  <c r="R228" i="4"/>
  <c r="R224" i="4"/>
  <c r="R220" i="4"/>
  <c r="R216" i="4"/>
  <c r="R212" i="4"/>
  <c r="R208" i="4"/>
  <c r="R204" i="4"/>
  <c r="R200" i="4"/>
  <c r="R196" i="4"/>
  <c r="R192" i="4"/>
  <c r="R188" i="4"/>
  <c r="R184" i="4"/>
  <c r="R180" i="4"/>
  <c r="R176" i="4"/>
  <c r="R172" i="4"/>
  <c r="R168" i="4"/>
  <c r="R164" i="4"/>
  <c r="R160" i="4"/>
  <c r="R156" i="4"/>
  <c r="R152" i="4"/>
  <c r="R148" i="4"/>
  <c r="R144" i="4"/>
  <c r="R140" i="4"/>
  <c r="R136" i="4"/>
  <c r="R132" i="4"/>
  <c r="R128" i="4"/>
  <c r="R124" i="4"/>
  <c r="R120" i="4"/>
  <c r="R116" i="4"/>
  <c r="R112" i="4"/>
  <c r="R108" i="4"/>
  <c r="R104" i="4"/>
  <c r="R100" i="4"/>
  <c r="R96" i="4"/>
  <c r="R92" i="4"/>
  <c r="R88" i="4"/>
  <c r="R84" i="4"/>
  <c r="R80" i="4"/>
  <c r="R76" i="4"/>
  <c r="R72" i="4"/>
  <c r="R68" i="4"/>
  <c r="R64" i="4"/>
  <c r="R60" i="4"/>
  <c r="R56" i="4"/>
  <c r="R52" i="4"/>
  <c r="R48" i="4"/>
  <c r="R44" i="4"/>
  <c r="R40" i="4"/>
  <c r="R36" i="4"/>
  <c r="R32" i="4"/>
  <c r="R28" i="4"/>
  <c r="R24" i="4"/>
  <c r="R20" i="4"/>
  <c r="R16" i="4"/>
  <c r="R12" i="4"/>
  <c r="R332" i="4"/>
  <c r="R195" i="4"/>
  <c r="R191" i="4"/>
  <c r="R187" i="4"/>
  <c r="R183" i="4"/>
  <c r="R179" i="4"/>
  <c r="R175" i="4"/>
  <c r="R171" i="4"/>
  <c r="R167" i="4"/>
  <c r="R163" i="4"/>
  <c r="R159" i="4"/>
  <c r="R155" i="4"/>
  <c r="R151" i="4"/>
  <c r="R147" i="4"/>
  <c r="R143" i="4"/>
  <c r="R139" i="4"/>
  <c r="R135" i="4"/>
  <c r="R131" i="4"/>
  <c r="R127" i="4"/>
  <c r="R123" i="4"/>
  <c r="R119" i="4"/>
  <c r="R115" i="4"/>
  <c r="R111" i="4"/>
  <c r="R107" i="4"/>
  <c r="R103" i="4"/>
  <c r="R99" i="4"/>
  <c r="R95" i="4"/>
  <c r="R91" i="4"/>
  <c r="R87" i="4"/>
  <c r="R83" i="4"/>
  <c r="R79" i="4"/>
  <c r="R75" i="4"/>
  <c r="R71" i="4"/>
  <c r="R67" i="4"/>
  <c r="R63" i="4"/>
  <c r="R59" i="4"/>
  <c r="R55" i="4"/>
  <c r="R51" i="4"/>
  <c r="R47" i="4"/>
  <c r="R43" i="4"/>
  <c r="R39" i="4"/>
  <c r="R35" i="4"/>
  <c r="R31" i="4"/>
  <c r="R27" i="4"/>
  <c r="R23" i="4"/>
  <c r="R19" i="4"/>
  <c r="R15" i="4"/>
  <c r="R11" i="4"/>
  <c r="B4" i="4"/>
  <c r="B3" i="4"/>
  <c r="B3" i="1"/>
  <c r="B4" i="1"/>
  <c r="B23" i="1"/>
  <c r="T3" i="4" l="1"/>
  <c r="T4" i="4" s="1"/>
  <c r="V3" i="4"/>
  <c r="V4" i="4"/>
  <c r="W3" i="4"/>
  <c r="W4" i="4" s="1"/>
  <c r="X3" i="4"/>
  <c r="X4" i="4" s="1"/>
  <c r="S3" i="4"/>
  <c r="S4" i="4" s="1"/>
  <c r="AA3" i="4"/>
  <c r="AA4" i="4" s="1"/>
  <c r="Y3" i="4"/>
  <c r="Y4" i="4" s="1"/>
  <c r="Z3" i="4"/>
  <c r="Z4" i="4" s="1"/>
  <c r="U3" i="4"/>
  <c r="U4" i="4" s="1"/>
  <c r="R4" i="4"/>
  <c r="B8" i="4"/>
  <c r="B6" i="1"/>
  <c r="E22" i="1"/>
  <c r="E23" i="1"/>
  <c r="D169" i="2"/>
  <c r="B11" i="1" l="1"/>
  <c r="D11" i="1" l="1"/>
  <c r="C11" i="1"/>
  <c r="B12" i="1"/>
  <c r="C12" i="1" l="1"/>
  <c r="D12" i="1"/>
  <c r="B13" i="1"/>
  <c r="C13" i="1" l="1"/>
  <c r="D13" i="1"/>
  <c r="B14" i="1"/>
  <c r="C14" i="1" l="1"/>
  <c r="D14" i="1"/>
  <c r="B15" i="1"/>
  <c r="D15" i="1" l="1"/>
  <c r="B16" i="1"/>
  <c r="D16" i="1" s="1"/>
  <c r="C15" i="1"/>
  <c r="C16" i="1" l="1"/>
  <c r="B17" i="1"/>
  <c r="D17" i="1" l="1"/>
  <c r="B18" i="1"/>
  <c r="D18" i="1" s="1"/>
  <c r="C17" i="1"/>
  <c r="B19" i="1" l="1"/>
  <c r="C18" i="1"/>
  <c r="C19" i="1" l="1"/>
  <c r="D19" i="1"/>
  <c r="B20" i="1"/>
  <c r="E11" i="1" s="1" a="1"/>
  <c r="D20" i="1" l="1"/>
  <c r="C20" i="1"/>
  <c r="E14" i="1"/>
  <c r="E20" i="1"/>
  <c r="E15" i="1"/>
  <c r="E16" i="1"/>
  <c r="E11" i="1"/>
  <c r="E17" i="1"/>
  <c r="E12" i="1"/>
  <c r="E18" i="1"/>
  <c r="E13" i="1"/>
  <c r="E19" i="1"/>
  <c r="E21" i="1" l="1"/>
  <c r="B22" i="1" s="1"/>
</calcChain>
</file>

<file path=xl/connections.xml><?xml version="1.0" encoding="utf-8"?>
<connections xmlns="http://schemas.openxmlformats.org/spreadsheetml/2006/main">
  <connection id="1" name="Connection" type="104" refreshedVersion="0" background="1">
    <extLst>
      <ext xmlns:x15="http://schemas.microsoft.com/office/spreadsheetml/2010/11/main" uri="{DE250136-89BD-433C-8126-D09CA5730AF9}">
        <x15:connection id="Table"/>
      </ext>
    </extLst>
  </connection>
  <connection id="2" keepAlive="1" name="Query - crx" description="Connection to the 'crx' query in the workbook." type="5" refreshedVersion="6" background="1" saveData="1">
    <dbPr connection="Provider=Microsoft.Mashup.OleDb.1;Data Source=$Workbook$;Location=crx;Extended Properties=&quot;&quot;" command="SELECT * FROM [crx]"/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name="WorksheetConnection_hw1.xlsx!crx" type="102" refreshedVersion="6" minRefreshableVersion="5">
    <extLst>
      <ext xmlns:x15="http://schemas.microsoft.com/office/spreadsheetml/2010/11/main" uri="{DE250136-89BD-433C-8126-D09CA5730AF9}">
        <x15:connection id="crx">
          <x15:rangePr sourceName="_xlcn.WorksheetConnection_hw1.xlsxcrx1"/>
        </x15:connection>
      </ext>
    </extLst>
  </connection>
</connections>
</file>

<file path=xl/sharedStrings.xml><?xml version="1.0" encoding="utf-8"?>
<sst xmlns="http://schemas.openxmlformats.org/spreadsheetml/2006/main" count="7702" uniqueCount="262">
  <si>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</si>
  <si>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</si>
  <si>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</si>
  <si>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</si>
  <si>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</si>
  <si>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</si>
  <si>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</si>
  <si>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</si>
  <si>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</si>
  <si>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</si>
  <si>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</si>
  <si>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</si>
  <si>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</si>
  <si>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</si>
  <si>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</si>
  <si>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</si>
  <si>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</t>
  </si>
  <si>
    <t>u</t>
  </si>
  <si>
    <t>g</t>
  </si>
  <si>
    <t>w</t>
  </si>
  <si>
    <t>v</t>
  </si>
  <si>
    <t>t</t>
  </si>
  <si>
    <t>f</t>
  </si>
  <si>
    <t>00202</t>
  </si>
  <si>
    <t>+</t>
  </si>
  <si>
    <t>a</t>
  </si>
  <si>
    <t>q</t>
  </si>
  <si>
    <t>h</t>
  </si>
  <si>
    <t>00043</t>
  </si>
  <si>
    <t>00280</t>
  </si>
  <si>
    <t>00100</t>
  </si>
  <si>
    <t>s</t>
  </si>
  <si>
    <t>00120</t>
  </si>
  <si>
    <t>m</t>
  </si>
  <si>
    <t>00360</t>
  </si>
  <si>
    <t>r</t>
  </si>
  <si>
    <t>00164</t>
  </si>
  <si>
    <t>cc</t>
  </si>
  <si>
    <t>00080</t>
  </si>
  <si>
    <t>y</t>
  </si>
  <si>
    <t>p</t>
  </si>
  <si>
    <t>k</t>
  </si>
  <si>
    <t>00180</t>
  </si>
  <si>
    <t>00052</t>
  </si>
  <si>
    <t>c</t>
  </si>
  <si>
    <t>00128</t>
  </si>
  <si>
    <t>00260</t>
  </si>
  <si>
    <t>00000</t>
  </si>
  <si>
    <t>00320</t>
  </si>
  <si>
    <t>00396</t>
  </si>
  <si>
    <t>d</t>
  </si>
  <si>
    <t>00096</t>
  </si>
  <si>
    <t>00200</t>
  </si>
  <si>
    <t>00300</t>
  </si>
  <si>
    <t>x</t>
  </si>
  <si>
    <t>00145</t>
  </si>
  <si>
    <t>i</t>
  </si>
  <si>
    <t>bb</t>
  </si>
  <si>
    <t>e</t>
  </si>
  <si>
    <t>00500</t>
  </si>
  <si>
    <t>aa</t>
  </si>
  <si>
    <t>00168</t>
  </si>
  <si>
    <t>00434</t>
  </si>
  <si>
    <t>00583</t>
  </si>
  <si>
    <t>ff</t>
  </si>
  <si>
    <t>00030</t>
  </si>
  <si>
    <t>00240</t>
  </si>
  <si>
    <t>00070</t>
  </si>
  <si>
    <t>00455</t>
  </si>
  <si>
    <t>00311</t>
  </si>
  <si>
    <t>00216</t>
  </si>
  <si>
    <t>00491</t>
  </si>
  <si>
    <t>00400</t>
  </si>
  <si>
    <t>00239</t>
  </si>
  <si>
    <t>00160</t>
  </si>
  <si>
    <t>00711</t>
  </si>
  <si>
    <t>00250</t>
  </si>
  <si>
    <t>00520</t>
  </si>
  <si>
    <t>00515</t>
  </si>
  <si>
    <t>00420</t>
  </si>
  <si>
    <t>-</t>
  </si>
  <si>
    <t>?</t>
  </si>
  <si>
    <t>00980</t>
  </si>
  <si>
    <t>00443</t>
  </si>
  <si>
    <t>00140</t>
  </si>
  <si>
    <t>00094</t>
  </si>
  <si>
    <t>00368</t>
  </si>
  <si>
    <t>00288</t>
  </si>
  <si>
    <t>00928</t>
  </si>
  <si>
    <t>00188</t>
  </si>
  <si>
    <t>j</t>
  </si>
  <si>
    <t>00112</t>
  </si>
  <si>
    <t>00171</t>
  </si>
  <si>
    <t>00268</t>
  </si>
  <si>
    <t>00167</t>
  </si>
  <si>
    <t>00075</t>
  </si>
  <si>
    <t>z</t>
  </si>
  <si>
    <t>00152</t>
  </si>
  <si>
    <t>00176</t>
  </si>
  <si>
    <t>00329</t>
  </si>
  <si>
    <t>00212</t>
  </si>
  <si>
    <t>00410</t>
  </si>
  <si>
    <t>00274</t>
  </si>
  <si>
    <t>00375</t>
  </si>
  <si>
    <t>00408</t>
  </si>
  <si>
    <t>00350</t>
  </si>
  <si>
    <t>00204</t>
  </si>
  <si>
    <t>00040</t>
  </si>
  <si>
    <t>00181</t>
  </si>
  <si>
    <t>00399</t>
  </si>
  <si>
    <t>00440</t>
  </si>
  <si>
    <t>00093</t>
  </si>
  <si>
    <t>00060</t>
  </si>
  <si>
    <t>00395</t>
  </si>
  <si>
    <t>00393</t>
  </si>
  <si>
    <t>00021</t>
  </si>
  <si>
    <t>00029</t>
  </si>
  <si>
    <t>00102</t>
  </si>
  <si>
    <t>00431</t>
  </si>
  <si>
    <t>00370</t>
  </si>
  <si>
    <t>00024</t>
  </si>
  <si>
    <t>00020</t>
  </si>
  <si>
    <t>00129</t>
  </si>
  <si>
    <t>00510</t>
  </si>
  <si>
    <t>00195</t>
  </si>
  <si>
    <t>00144</t>
  </si>
  <si>
    <t>00380</t>
  </si>
  <si>
    <t>00049</t>
  </si>
  <si>
    <t>00050</t>
  </si>
  <si>
    <t>00381</t>
  </si>
  <si>
    <t>00150</t>
  </si>
  <si>
    <t>00117</t>
  </si>
  <si>
    <t>00056</t>
  </si>
  <si>
    <t>00211</t>
  </si>
  <si>
    <t>00230</t>
  </si>
  <si>
    <t>00156</t>
  </si>
  <si>
    <t>00022</t>
  </si>
  <si>
    <t>00228</t>
  </si>
  <si>
    <t>00519</t>
  </si>
  <si>
    <t>00253</t>
  </si>
  <si>
    <t>00487</t>
  </si>
  <si>
    <t>00220</t>
  </si>
  <si>
    <t>00088</t>
  </si>
  <si>
    <t>00073</t>
  </si>
  <si>
    <t>00121</t>
  </si>
  <si>
    <t>00470</t>
  </si>
  <si>
    <t>00136</t>
  </si>
  <si>
    <t>00132</t>
  </si>
  <si>
    <t>00292</t>
  </si>
  <si>
    <t>o</t>
  </si>
  <si>
    <t>00154</t>
  </si>
  <si>
    <t>dd</t>
  </si>
  <si>
    <t>00272</t>
  </si>
  <si>
    <t>n</t>
  </si>
  <si>
    <t>00340</t>
  </si>
  <si>
    <t>00108</t>
  </si>
  <si>
    <t>00720</t>
  </si>
  <si>
    <t>l</t>
  </si>
  <si>
    <t>gg</t>
  </si>
  <si>
    <t>00450</t>
  </si>
  <si>
    <t>00232</t>
  </si>
  <si>
    <t>00170</t>
  </si>
  <si>
    <t>01160</t>
  </si>
  <si>
    <t>00411</t>
  </si>
  <si>
    <t>00460</t>
  </si>
  <si>
    <t>00348</t>
  </si>
  <si>
    <t>00480</t>
  </si>
  <si>
    <t>00640</t>
  </si>
  <si>
    <t>00372</t>
  </si>
  <si>
    <t>00276</t>
  </si>
  <si>
    <t>00221</t>
  </si>
  <si>
    <t>00352</t>
  </si>
  <si>
    <t>00141</t>
  </si>
  <si>
    <t>00178</t>
  </si>
  <si>
    <t>00600</t>
  </si>
  <si>
    <t>00550</t>
  </si>
  <si>
    <t>02000</t>
  </si>
  <si>
    <t>00225</t>
  </si>
  <si>
    <t>00210</t>
  </si>
  <si>
    <t>00110</t>
  </si>
  <si>
    <t>00356</t>
  </si>
  <si>
    <t>00045</t>
  </si>
  <si>
    <t>00062</t>
  </si>
  <si>
    <t>00092</t>
  </si>
  <si>
    <t>00174</t>
  </si>
  <si>
    <t>00017</t>
  </si>
  <si>
    <t>00086</t>
  </si>
  <si>
    <t>00454</t>
  </si>
  <si>
    <t>00254</t>
  </si>
  <si>
    <t>00028</t>
  </si>
  <si>
    <t>00263</t>
  </si>
  <si>
    <t>00333</t>
  </si>
  <si>
    <t>00312</t>
  </si>
  <si>
    <t>00290</t>
  </si>
  <si>
    <t>00371</t>
  </si>
  <si>
    <t>00099</t>
  </si>
  <si>
    <t>00252</t>
  </si>
  <si>
    <t>00760</t>
  </si>
  <si>
    <t>00560</t>
  </si>
  <si>
    <t>00130</t>
  </si>
  <si>
    <t>00523</t>
  </si>
  <si>
    <t>00680</t>
  </si>
  <si>
    <t>00163</t>
  </si>
  <si>
    <t>00208</t>
  </si>
  <si>
    <t>00383</t>
  </si>
  <si>
    <t>00330</t>
  </si>
  <si>
    <t>00422</t>
  </si>
  <si>
    <t>00840</t>
  </si>
  <si>
    <t>00432</t>
  </si>
  <si>
    <t>00032</t>
  </si>
  <si>
    <t>00186</t>
  </si>
  <si>
    <t>00303</t>
  </si>
  <si>
    <t>00349</t>
  </si>
  <si>
    <t>00224</t>
  </si>
  <si>
    <t>00369</t>
  </si>
  <si>
    <t>00076</t>
  </si>
  <si>
    <t>00231</t>
  </si>
  <si>
    <t>00309</t>
  </si>
  <si>
    <t>00416</t>
  </si>
  <si>
    <t>00465</t>
  </si>
  <si>
    <t>00256</t>
  </si>
  <si>
    <t>Group Parameters</t>
  </si>
  <si>
    <t>Parameter</t>
  </si>
  <si>
    <t>Value</t>
  </si>
  <si>
    <t>Min</t>
  </si>
  <si>
    <t>Max</t>
  </si>
  <si>
    <t>Bin Count</t>
  </si>
  <si>
    <t>Bin Size</t>
  </si>
  <si>
    <t>Chart Title</t>
  </si>
  <si>
    <t>Row</t>
  </si>
  <si>
    <t>Bins Array</t>
  </si>
  <si>
    <t>Bin Name</t>
  </si>
  <si>
    <t>Frequency</t>
  </si>
  <si>
    <t>Unknow data</t>
  </si>
  <si>
    <t>All data</t>
  </si>
  <si>
    <t>Known data</t>
  </si>
  <si>
    <t>1.a Attribute 2 histogram</t>
  </si>
  <si>
    <t>Histogram Data</t>
  </si>
  <si>
    <t>Middle point</t>
  </si>
  <si>
    <t>1.c MEDIAN</t>
  </si>
  <si>
    <t>1.b MEAN</t>
  </si>
  <si>
    <t>1.d จากการวิเคราะห์การกระจายตัวของข้อมูลผ่าน Histogram ทำให้เห็นว่า ข้อมูลดังกล่าวมีการกระจายตัวแบบเบ้ขวา จึงส่งผลให้ค่าMedian มีค่าน้อยกว่าค่าMEAN ซึ่งสอดคลอดกับค่าที่ได้จากข้อ 1.b และ 1.c</t>
  </si>
  <si>
    <t>Equal-width</t>
  </si>
  <si>
    <t>Intervals count</t>
  </si>
  <si>
    <t>Interval width</t>
  </si>
  <si>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</si>
  <si>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</si>
  <si>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</si>
  <si>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</si>
  <si>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</si>
  <si>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</si>
  <si>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</si>
  <si>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</si>
  <si>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</si>
  <si>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</si>
  <si>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Equal-width smoothing by bin mean</t>
  </si>
  <si>
    <t>count</t>
  </si>
  <si>
    <t>mean</t>
  </si>
  <si>
    <t>Equal-depth</t>
  </si>
  <si>
    <t>depth</t>
  </si>
  <si>
    <t>No. bins</t>
  </si>
  <si>
    <t xml:space="preserve">Equal-depth smooth by bin boundaries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</si>
</sst>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72" formatCode="#,##0.000"/>
    <numFmt numFmtId="173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8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0" tint="-0.34998626667073579"/>
      <name val="Calibri"/>
      <family val="2"/>
    </font>
    <font>
      <b/>
      <sz val="10"/>
      <color theme="1"/>
      <name val="Arial Unicode MS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/>
    <xf numFmtId="0" fontId="3" fillId="2" borderId="0" xfId="0" applyFont="1" applyFill="1" applyProtection="1"/>
    <xf numFmtId="0" fontId="3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164" fontId="0" fillId="0" borderId="0" xfId="0" applyNumberFormat="1" applyFill="1" applyProtection="1"/>
    <xf numFmtId="2" fontId="0" fillId="0" borderId="0" xfId="0" applyNumberFormat="1" applyFill="1" applyAlignment="1" applyProtection="1">
      <alignment horizontal="left"/>
    </xf>
    <xf numFmtId="2" fontId="0" fillId="0" borderId="0" xfId="0" applyNumberFormat="1" applyFill="1" applyProtection="1"/>
    <xf numFmtId="0" fontId="1" fillId="0" borderId="0" xfId="0" applyFont="1"/>
    <xf numFmtId="2" fontId="1" fillId="0" borderId="0" xfId="0" applyNumberFormat="1" applyFont="1" applyFill="1" applyProtection="1"/>
    <xf numFmtId="0" fontId="3" fillId="0" borderId="0" xfId="0" applyFont="1" applyFill="1" applyBorder="1" applyProtection="1"/>
    <xf numFmtId="0" fontId="0" fillId="0" borderId="0" xfId="0" applyFill="1" applyBorder="1" applyProtection="1"/>
    <xf numFmtId="0" fontId="5" fillId="0" borderId="0" xfId="0" applyFont="1" applyFill="1" applyBorder="1" applyProtection="1"/>
    <xf numFmtId="0" fontId="0" fillId="3" borderId="1" xfId="0" applyFont="1" applyFill="1" applyBorder="1"/>
    <xf numFmtId="173" fontId="0" fillId="0" borderId="0" xfId="0" applyNumberFormat="1"/>
    <xf numFmtId="0" fontId="0" fillId="4" borderId="0" xfId="0" applyFill="1"/>
    <xf numFmtId="0" fontId="0" fillId="5" borderId="0" xfId="0" applyFill="1"/>
    <xf numFmtId="172" fontId="0" fillId="4" borderId="0" xfId="0" applyNumberFormat="1" applyFill="1"/>
    <xf numFmtId="0" fontId="0" fillId="6" borderId="0" xfId="0" applyFill="1"/>
    <xf numFmtId="173" fontId="0" fillId="7" borderId="0" xfId="0" applyNumberFormat="1" applyFill="1"/>
    <xf numFmtId="173" fontId="0" fillId="6" borderId="0" xfId="0" applyNumberFormat="1" applyFill="1"/>
    <xf numFmtId="173" fontId="0" fillId="8" borderId="0" xfId="0" applyNumberFormat="1" applyFill="1"/>
    <xf numFmtId="0" fontId="0" fillId="8" borderId="0" xfId="0" applyFill="1"/>
    <xf numFmtId="0" fontId="4" fillId="8" borderId="0" xfId="0" applyFont="1" applyFill="1" applyBorder="1" applyProtection="1"/>
    <xf numFmtId="0" fontId="0" fillId="6" borderId="0" xfId="0" applyFill="1" applyBorder="1" applyProtection="1"/>
    <xf numFmtId="1" fontId="0" fillId="6" borderId="0" xfId="0" applyNumberFormat="1" applyFill="1" applyBorder="1" applyProtection="1"/>
    <xf numFmtId="0" fontId="4" fillId="9" borderId="0" xfId="0" applyFont="1" applyFill="1" applyBorder="1" applyProtection="1"/>
    <xf numFmtId="0" fontId="1" fillId="9" borderId="0" xfId="0" applyFont="1" applyFill="1"/>
    <xf numFmtId="0" fontId="6" fillId="9" borderId="0" xfId="0" applyFont="1" applyFill="1" applyAlignment="1">
      <alignment vertical="center"/>
    </xf>
    <xf numFmtId="0" fontId="0" fillId="10" borderId="1" xfId="0" applyFont="1" applyFill="1" applyBorder="1"/>
    <xf numFmtId="0" fontId="0" fillId="10" borderId="0" xfId="0" applyFill="1"/>
    <xf numFmtId="173" fontId="0" fillId="10" borderId="0" xfId="0" applyNumberFormat="1" applyFill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'problem 1'!$B$7</c:f>
          <c:strCache>
            <c:ptCount val="1"/>
            <c:pt idx="0">
              <c:v>1.a Attribute 2 histogram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1'!$E$10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1'!$C$11:$C$20</c:f>
              <c:strCache>
                <c:ptCount val="10"/>
                <c:pt idx="0">
                  <c:v>13.75-19.75</c:v>
                </c:pt>
                <c:pt idx="1">
                  <c:v>19.76-26.75</c:v>
                </c:pt>
                <c:pt idx="2">
                  <c:v>26.76-33.75</c:v>
                </c:pt>
                <c:pt idx="3">
                  <c:v>33.76-40.75</c:v>
                </c:pt>
                <c:pt idx="4">
                  <c:v>40.76-47.75</c:v>
                </c:pt>
                <c:pt idx="5">
                  <c:v>47.76-54.75</c:v>
                </c:pt>
                <c:pt idx="6">
                  <c:v>54.76-61.75</c:v>
                </c:pt>
                <c:pt idx="7">
                  <c:v>61.76-68.75</c:v>
                </c:pt>
                <c:pt idx="8">
                  <c:v>68.76-75.75</c:v>
                </c:pt>
                <c:pt idx="9">
                  <c:v>75.76-82.75</c:v>
                </c:pt>
              </c:strCache>
            </c:strRef>
          </c:cat>
          <c:val>
            <c:numRef>
              <c:f>'problem 1'!$E$11:$E$20</c:f>
              <c:numCache>
                <c:formatCode>General</c:formatCode>
                <c:ptCount val="10"/>
                <c:pt idx="0">
                  <c:v>84</c:v>
                </c:pt>
                <c:pt idx="1">
                  <c:v>216</c:v>
                </c:pt>
                <c:pt idx="2">
                  <c:v>143</c:v>
                </c:pt>
                <c:pt idx="3">
                  <c:v>100</c:v>
                </c:pt>
                <c:pt idx="4">
                  <c:v>59</c:v>
                </c:pt>
                <c:pt idx="5">
                  <c:v>38</c:v>
                </c:pt>
                <c:pt idx="6">
                  <c:v>22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7-4E3E-8585-A150B4E8B8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55574752"/>
        <c:axId val="1755575408"/>
      </c:barChart>
      <c:catAx>
        <c:axId val="175557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575408"/>
        <c:crosses val="autoZero"/>
        <c:auto val="1"/>
        <c:lblAlgn val="ctr"/>
        <c:lblOffset val="100"/>
        <c:noMultiLvlLbl val="0"/>
      </c:catAx>
      <c:valAx>
        <c:axId val="17555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57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19050</xdr:rowOff>
    </xdr:from>
    <xdr:to>
      <xdr:col>15</xdr:col>
      <xdr:colOff>314325</xdr:colOff>
      <xdr:row>20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0015B9-6ADB-40A4-9616-0B4FA7626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rx" displayName="crx" ref="A1:P692" tableType="queryTable" totalsRowCount="1">
  <autoFilter ref="A1:P691"/>
  <sortState ref="A2:P691">
    <sortCondition ref="C1:C691"/>
  </sortState>
  <tableColumns count="16">
    <tableColumn id="1" uniqueName="1" name="Column1" queryTableFieldId="1" dataDxfId="23" totalsRowDxfId="22"/>
    <tableColumn id="2" uniqueName="2" name="Column2" queryTableFieldId="2" dataDxfId="21" totalsRowDxfId="20"/>
    <tableColumn id="3" uniqueName="3" name="Column3" queryTableFieldId="3"/>
    <tableColumn id="4" uniqueName="4" name="Column4" queryTableFieldId="4" dataDxfId="19" totalsRowDxfId="18"/>
    <tableColumn id="5" uniqueName="5" name="Column5" queryTableFieldId="5" dataDxfId="17" totalsRowDxfId="16"/>
    <tableColumn id="6" uniqueName="6" name="Column6" queryTableFieldId="6" dataDxfId="15" totalsRowDxfId="14"/>
    <tableColumn id="7" uniqueName="7" name="Column7" queryTableFieldId="7" dataDxfId="13" totalsRowDxfId="12"/>
    <tableColumn id="8" uniqueName="8" name="Column8" queryTableFieldId="8"/>
    <tableColumn id="9" uniqueName="9" name="Column9" queryTableFieldId="9" dataDxfId="11" totalsRowDxfId="10"/>
    <tableColumn id="10" uniqueName="10" name="Column10" queryTableFieldId="10" dataDxfId="9" totalsRowDxfId="8"/>
    <tableColumn id="11" uniqueName="11" name="Column11" queryTableFieldId="11"/>
    <tableColumn id="12" uniqueName="12" name="Column12" queryTableFieldId="12" dataDxfId="7" totalsRowDxfId="6"/>
    <tableColumn id="13" uniqueName="13" name="Column13" queryTableFieldId="13" dataDxfId="5" totalsRowDxfId="4"/>
    <tableColumn id="14" uniqueName="14" name="Column14" queryTableFieldId="14" dataDxfId="3" totalsRowDxfId="2"/>
    <tableColumn id="15" uniqueName="15" name="Column15" queryTableFieldId="15"/>
    <tableColumn id="16" uniqueName="16" name="Column16" queryTableFieldId="16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92"/>
  <sheetViews>
    <sheetView tabSelected="1" topLeftCell="A14" workbookViewId="0">
      <selection activeCell="C139" sqref="C139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 t="s">
        <v>16</v>
      </c>
      <c r="B2">
        <v>30.83</v>
      </c>
      <c r="C2">
        <v>0</v>
      </c>
      <c r="D2" s="2" t="s">
        <v>17</v>
      </c>
      <c r="E2" s="2" t="s">
        <v>18</v>
      </c>
      <c r="F2" s="2" t="s">
        <v>19</v>
      </c>
      <c r="G2" s="2" t="s">
        <v>20</v>
      </c>
      <c r="H2">
        <v>1.25</v>
      </c>
      <c r="I2" s="2" t="s">
        <v>21</v>
      </c>
      <c r="J2" s="2" t="s">
        <v>21</v>
      </c>
      <c r="K2">
        <v>1</v>
      </c>
      <c r="L2" s="2" t="s">
        <v>22</v>
      </c>
      <c r="M2" s="2" t="s">
        <v>18</v>
      </c>
      <c r="N2" s="2" t="s">
        <v>23</v>
      </c>
      <c r="O2">
        <v>0</v>
      </c>
      <c r="P2" s="2" t="s">
        <v>24</v>
      </c>
    </row>
    <row r="3" spans="1:16" x14ac:dyDescent="0.25">
      <c r="A3" s="2" t="s">
        <v>16</v>
      </c>
      <c r="B3">
        <v>23.17</v>
      </c>
      <c r="C3">
        <v>0</v>
      </c>
      <c r="D3" s="2" t="s">
        <v>17</v>
      </c>
      <c r="E3" s="2" t="s">
        <v>18</v>
      </c>
      <c r="F3" s="2" t="s">
        <v>37</v>
      </c>
      <c r="G3" s="2" t="s">
        <v>20</v>
      </c>
      <c r="H3">
        <v>8.5000000000000006E-2</v>
      </c>
      <c r="I3" s="2" t="s">
        <v>21</v>
      </c>
      <c r="J3" s="2" t="s">
        <v>22</v>
      </c>
      <c r="K3">
        <v>0</v>
      </c>
      <c r="L3" s="2" t="s">
        <v>22</v>
      </c>
      <c r="M3" s="2" t="s">
        <v>18</v>
      </c>
      <c r="N3" s="2" t="s">
        <v>47</v>
      </c>
      <c r="O3">
        <v>0</v>
      </c>
      <c r="P3" s="2" t="s">
        <v>24</v>
      </c>
    </row>
    <row r="4" spans="1:16" x14ac:dyDescent="0.25">
      <c r="A4" s="2" t="s">
        <v>16</v>
      </c>
      <c r="B4">
        <v>41.33</v>
      </c>
      <c r="C4">
        <v>0</v>
      </c>
      <c r="D4" s="2" t="s">
        <v>17</v>
      </c>
      <c r="E4" s="2" t="s">
        <v>18</v>
      </c>
      <c r="F4" s="2" t="s">
        <v>44</v>
      </c>
      <c r="G4" s="2" t="s">
        <v>57</v>
      </c>
      <c r="H4">
        <v>15</v>
      </c>
      <c r="I4" s="2" t="s">
        <v>21</v>
      </c>
      <c r="J4" s="2" t="s">
        <v>22</v>
      </c>
      <c r="K4">
        <v>0</v>
      </c>
      <c r="L4" s="2" t="s">
        <v>22</v>
      </c>
      <c r="M4" s="2" t="s">
        <v>18</v>
      </c>
      <c r="N4" s="2" t="s">
        <v>47</v>
      </c>
      <c r="O4">
        <v>0</v>
      </c>
      <c r="P4" s="2" t="s">
        <v>24</v>
      </c>
    </row>
    <row r="5" spans="1:16" x14ac:dyDescent="0.25">
      <c r="A5" s="2" t="s">
        <v>25</v>
      </c>
      <c r="B5">
        <v>71.58</v>
      </c>
      <c r="C5">
        <v>0</v>
      </c>
      <c r="D5" s="2" t="s">
        <v>81</v>
      </c>
      <c r="E5" s="2" t="s">
        <v>81</v>
      </c>
      <c r="F5" s="2" t="s">
        <v>81</v>
      </c>
      <c r="G5" s="2" t="s">
        <v>81</v>
      </c>
      <c r="H5">
        <v>0</v>
      </c>
      <c r="I5" s="2" t="s">
        <v>22</v>
      </c>
      <c r="J5" s="2" t="s">
        <v>22</v>
      </c>
      <c r="K5">
        <v>0</v>
      </c>
      <c r="L5" s="2" t="s">
        <v>22</v>
      </c>
      <c r="M5" s="2" t="s">
        <v>40</v>
      </c>
      <c r="N5" s="2" t="s">
        <v>81</v>
      </c>
      <c r="O5">
        <v>0</v>
      </c>
      <c r="P5" s="2" t="s">
        <v>24</v>
      </c>
    </row>
    <row r="6" spans="1:16" x14ac:dyDescent="0.25">
      <c r="A6" s="2" t="s">
        <v>16</v>
      </c>
      <c r="B6">
        <v>20</v>
      </c>
      <c r="C6">
        <v>0</v>
      </c>
      <c r="D6" s="2" t="s">
        <v>17</v>
      </c>
      <c r="E6" s="2" t="s">
        <v>18</v>
      </c>
      <c r="F6" s="2" t="s">
        <v>50</v>
      </c>
      <c r="G6" s="2" t="s">
        <v>20</v>
      </c>
      <c r="H6">
        <v>0.5</v>
      </c>
      <c r="I6" s="2" t="s">
        <v>22</v>
      </c>
      <c r="J6" s="2" t="s">
        <v>22</v>
      </c>
      <c r="K6">
        <v>0</v>
      </c>
      <c r="L6" s="2" t="s">
        <v>22</v>
      </c>
      <c r="M6" s="2" t="s">
        <v>18</v>
      </c>
      <c r="N6" s="2" t="s">
        <v>125</v>
      </c>
      <c r="O6">
        <v>0</v>
      </c>
      <c r="P6" s="2" t="s">
        <v>80</v>
      </c>
    </row>
    <row r="7" spans="1:16" x14ac:dyDescent="0.25">
      <c r="A7" s="2" t="s">
        <v>25</v>
      </c>
      <c r="B7">
        <v>52.17</v>
      </c>
      <c r="C7">
        <v>0</v>
      </c>
      <c r="D7" s="2" t="s">
        <v>39</v>
      </c>
      <c r="E7" s="2" t="s">
        <v>40</v>
      </c>
      <c r="F7" s="2" t="s">
        <v>64</v>
      </c>
      <c r="G7" s="2" t="s">
        <v>64</v>
      </c>
      <c r="H7">
        <v>0</v>
      </c>
      <c r="I7" s="2" t="s">
        <v>22</v>
      </c>
      <c r="J7" s="2" t="s">
        <v>22</v>
      </c>
      <c r="K7">
        <v>0</v>
      </c>
      <c r="L7" s="2" t="s">
        <v>22</v>
      </c>
      <c r="M7" s="2" t="s">
        <v>18</v>
      </c>
      <c r="N7" s="2" t="s">
        <v>47</v>
      </c>
      <c r="O7">
        <v>0</v>
      </c>
      <c r="P7" s="2" t="s">
        <v>80</v>
      </c>
    </row>
    <row r="8" spans="1:16" x14ac:dyDescent="0.25">
      <c r="A8" s="2" t="s">
        <v>16</v>
      </c>
      <c r="B8">
        <v>37.58</v>
      </c>
      <c r="C8">
        <v>0</v>
      </c>
      <c r="D8" s="2" t="s">
        <v>81</v>
      </c>
      <c r="E8" s="2" t="s">
        <v>81</v>
      </c>
      <c r="F8" s="2" t="s">
        <v>81</v>
      </c>
      <c r="G8" s="2" t="s">
        <v>81</v>
      </c>
      <c r="H8">
        <v>0</v>
      </c>
      <c r="I8" s="2" t="s">
        <v>22</v>
      </c>
      <c r="J8" s="2" t="s">
        <v>22</v>
      </c>
      <c r="K8">
        <v>0</v>
      </c>
      <c r="L8" s="2" t="s">
        <v>22</v>
      </c>
      <c r="M8" s="2" t="s">
        <v>40</v>
      </c>
      <c r="N8" s="2" t="s">
        <v>81</v>
      </c>
      <c r="O8">
        <v>0</v>
      </c>
      <c r="P8" s="2" t="s">
        <v>24</v>
      </c>
    </row>
    <row r="9" spans="1:16" x14ac:dyDescent="0.25">
      <c r="A9" s="2" t="s">
        <v>16</v>
      </c>
      <c r="B9">
        <v>16.25</v>
      </c>
      <c r="C9">
        <v>0</v>
      </c>
      <c r="D9" s="2" t="s">
        <v>39</v>
      </c>
      <c r="E9" s="2" t="s">
        <v>40</v>
      </c>
      <c r="F9" s="2" t="s">
        <v>60</v>
      </c>
      <c r="G9" s="2" t="s">
        <v>20</v>
      </c>
      <c r="H9">
        <v>0.25</v>
      </c>
      <c r="I9" s="2" t="s">
        <v>22</v>
      </c>
      <c r="J9" s="2" t="s">
        <v>22</v>
      </c>
      <c r="K9">
        <v>0</v>
      </c>
      <c r="L9" s="2" t="s">
        <v>22</v>
      </c>
      <c r="M9" s="2" t="s">
        <v>18</v>
      </c>
      <c r="N9" s="2" t="s">
        <v>112</v>
      </c>
      <c r="O9">
        <v>0</v>
      </c>
      <c r="P9" s="2" t="s">
        <v>80</v>
      </c>
    </row>
    <row r="10" spans="1:16" x14ac:dyDescent="0.25">
      <c r="A10" s="2" t="s">
        <v>16</v>
      </c>
      <c r="B10">
        <v>19.170000000000002</v>
      </c>
      <c r="C10">
        <v>0</v>
      </c>
      <c r="D10" s="2" t="s">
        <v>39</v>
      </c>
      <c r="E10" s="2" t="s">
        <v>40</v>
      </c>
      <c r="F10" s="2" t="s">
        <v>33</v>
      </c>
      <c r="G10" s="2" t="s">
        <v>57</v>
      </c>
      <c r="H10">
        <v>0</v>
      </c>
      <c r="I10" s="2" t="s">
        <v>22</v>
      </c>
      <c r="J10" s="2" t="s">
        <v>22</v>
      </c>
      <c r="K10">
        <v>0</v>
      </c>
      <c r="L10" s="2" t="s">
        <v>21</v>
      </c>
      <c r="M10" s="2" t="s">
        <v>31</v>
      </c>
      <c r="N10" s="2" t="s">
        <v>59</v>
      </c>
      <c r="O10">
        <v>1</v>
      </c>
      <c r="P10" s="2" t="s">
        <v>24</v>
      </c>
    </row>
    <row r="11" spans="1:16" x14ac:dyDescent="0.25">
      <c r="A11" s="2" t="s">
        <v>16</v>
      </c>
      <c r="B11">
        <v>20.420000000000002</v>
      </c>
      <c r="C11">
        <v>0</v>
      </c>
      <c r="D11" s="2" t="s">
        <v>81</v>
      </c>
      <c r="E11" s="2" t="s">
        <v>81</v>
      </c>
      <c r="F11" s="2" t="s">
        <v>81</v>
      </c>
      <c r="G11" s="2" t="s">
        <v>81</v>
      </c>
      <c r="H11">
        <v>0</v>
      </c>
      <c r="I11" s="2" t="s">
        <v>22</v>
      </c>
      <c r="J11" s="2" t="s">
        <v>22</v>
      </c>
      <c r="K11">
        <v>0</v>
      </c>
      <c r="L11" s="2" t="s">
        <v>22</v>
      </c>
      <c r="M11" s="2" t="s">
        <v>40</v>
      </c>
      <c r="N11" s="2" t="s">
        <v>81</v>
      </c>
      <c r="O11">
        <v>0</v>
      </c>
      <c r="P11" s="2" t="s">
        <v>80</v>
      </c>
    </row>
    <row r="12" spans="1:16" x14ac:dyDescent="0.25">
      <c r="A12" s="2" t="s">
        <v>16</v>
      </c>
      <c r="B12">
        <v>21.17</v>
      </c>
      <c r="C12">
        <v>0</v>
      </c>
      <c r="D12" s="2" t="s">
        <v>17</v>
      </c>
      <c r="E12" s="2" t="s">
        <v>18</v>
      </c>
      <c r="F12" s="2" t="s">
        <v>44</v>
      </c>
      <c r="G12" s="2" t="s">
        <v>20</v>
      </c>
      <c r="H12">
        <v>0.5</v>
      </c>
      <c r="I12" s="2" t="s">
        <v>22</v>
      </c>
      <c r="J12" s="2" t="s">
        <v>22</v>
      </c>
      <c r="K12">
        <v>0</v>
      </c>
      <c r="L12" s="2" t="s">
        <v>21</v>
      </c>
      <c r="M12" s="2" t="s">
        <v>31</v>
      </c>
      <c r="N12" s="2" t="s">
        <v>47</v>
      </c>
      <c r="O12">
        <v>0</v>
      </c>
      <c r="P12" s="2" t="s">
        <v>80</v>
      </c>
    </row>
    <row r="13" spans="1:16" x14ac:dyDescent="0.25">
      <c r="A13" s="2" t="s">
        <v>16</v>
      </c>
      <c r="B13">
        <v>19</v>
      </c>
      <c r="C13">
        <v>0</v>
      </c>
      <c r="D13" s="2" t="s">
        <v>39</v>
      </c>
      <c r="E13" s="2" t="s">
        <v>40</v>
      </c>
      <c r="F13" s="2" t="s">
        <v>64</v>
      </c>
      <c r="G13" s="2" t="s">
        <v>64</v>
      </c>
      <c r="H13">
        <v>0</v>
      </c>
      <c r="I13" s="2" t="s">
        <v>22</v>
      </c>
      <c r="J13" s="2" t="s">
        <v>21</v>
      </c>
      <c r="K13">
        <v>4</v>
      </c>
      <c r="L13" s="2" t="s">
        <v>22</v>
      </c>
      <c r="M13" s="2" t="s">
        <v>18</v>
      </c>
      <c r="N13" s="2" t="s">
        <v>181</v>
      </c>
      <c r="O13">
        <v>1</v>
      </c>
      <c r="P13" s="2" t="s">
        <v>80</v>
      </c>
    </row>
    <row r="14" spans="1:16" x14ac:dyDescent="0.25">
      <c r="A14" s="2" t="s">
        <v>16</v>
      </c>
      <c r="B14">
        <v>23.08</v>
      </c>
      <c r="C14">
        <v>0</v>
      </c>
      <c r="D14" s="2" t="s">
        <v>17</v>
      </c>
      <c r="E14" s="2" t="s">
        <v>18</v>
      </c>
      <c r="F14" s="2" t="s">
        <v>41</v>
      </c>
      <c r="G14" s="2" t="s">
        <v>20</v>
      </c>
      <c r="H14">
        <v>1</v>
      </c>
      <c r="I14" s="2" t="s">
        <v>22</v>
      </c>
      <c r="J14" s="2" t="s">
        <v>21</v>
      </c>
      <c r="K14">
        <v>11</v>
      </c>
      <c r="L14" s="2" t="s">
        <v>22</v>
      </c>
      <c r="M14" s="2" t="s">
        <v>31</v>
      </c>
      <c r="N14" s="2" t="s">
        <v>47</v>
      </c>
      <c r="O14">
        <v>0</v>
      </c>
      <c r="P14" s="2" t="s">
        <v>80</v>
      </c>
    </row>
    <row r="15" spans="1:16" x14ac:dyDescent="0.25">
      <c r="A15" s="2" t="s">
        <v>25</v>
      </c>
      <c r="B15">
        <v>17.670000000000002</v>
      </c>
      <c r="C15">
        <v>0</v>
      </c>
      <c r="D15" s="2" t="s">
        <v>39</v>
      </c>
      <c r="E15" s="2" t="s">
        <v>40</v>
      </c>
      <c r="F15" s="2" t="s">
        <v>90</v>
      </c>
      <c r="G15" s="2" t="s">
        <v>64</v>
      </c>
      <c r="H15">
        <v>0</v>
      </c>
      <c r="I15" s="2" t="s">
        <v>22</v>
      </c>
      <c r="J15" s="2" t="s">
        <v>22</v>
      </c>
      <c r="K15">
        <v>0</v>
      </c>
      <c r="L15" s="2" t="s">
        <v>22</v>
      </c>
      <c r="M15" s="2" t="s">
        <v>18</v>
      </c>
      <c r="N15" s="2" t="s">
        <v>186</v>
      </c>
      <c r="O15">
        <v>0</v>
      </c>
      <c r="P15" s="2" t="s">
        <v>80</v>
      </c>
    </row>
    <row r="16" spans="1:16" x14ac:dyDescent="0.25">
      <c r="A16" s="2" t="s">
        <v>16</v>
      </c>
      <c r="B16">
        <v>34.58</v>
      </c>
      <c r="C16">
        <v>0</v>
      </c>
      <c r="D16" s="2" t="s">
        <v>81</v>
      </c>
      <c r="E16" s="2" t="s">
        <v>81</v>
      </c>
      <c r="F16" s="2" t="s">
        <v>81</v>
      </c>
      <c r="G16" s="2" t="s">
        <v>81</v>
      </c>
      <c r="H16">
        <v>0</v>
      </c>
      <c r="I16" s="2" t="s">
        <v>22</v>
      </c>
      <c r="J16" s="2" t="s">
        <v>22</v>
      </c>
      <c r="K16">
        <v>0</v>
      </c>
      <c r="L16" s="2" t="s">
        <v>22</v>
      </c>
      <c r="M16" s="2" t="s">
        <v>40</v>
      </c>
      <c r="N16" s="2" t="s">
        <v>81</v>
      </c>
      <c r="O16">
        <v>0</v>
      </c>
      <c r="P16" s="2" t="s">
        <v>80</v>
      </c>
    </row>
    <row r="17" spans="1:16" x14ac:dyDescent="0.25">
      <c r="A17" s="2" t="s">
        <v>25</v>
      </c>
      <c r="B17">
        <v>44.33</v>
      </c>
      <c r="C17">
        <v>0</v>
      </c>
      <c r="D17" s="2" t="s">
        <v>17</v>
      </c>
      <c r="E17" s="2" t="s">
        <v>18</v>
      </c>
      <c r="F17" s="2" t="s">
        <v>44</v>
      </c>
      <c r="G17" s="2" t="s">
        <v>20</v>
      </c>
      <c r="H17">
        <v>2.5</v>
      </c>
      <c r="I17" s="2" t="s">
        <v>21</v>
      </c>
      <c r="J17" s="2" t="s">
        <v>22</v>
      </c>
      <c r="K17">
        <v>0</v>
      </c>
      <c r="L17" s="2" t="s">
        <v>22</v>
      </c>
      <c r="M17" s="2" t="s">
        <v>18</v>
      </c>
      <c r="N17" s="2" t="s">
        <v>47</v>
      </c>
      <c r="O17">
        <v>0</v>
      </c>
      <c r="P17" s="2" t="s">
        <v>24</v>
      </c>
    </row>
    <row r="18" spans="1:16" x14ac:dyDescent="0.25">
      <c r="A18" s="2" t="s">
        <v>16</v>
      </c>
      <c r="B18">
        <v>23.17</v>
      </c>
      <c r="C18">
        <v>0</v>
      </c>
      <c r="D18" s="2" t="s">
        <v>81</v>
      </c>
      <c r="E18" s="2" t="s">
        <v>81</v>
      </c>
      <c r="F18" s="2" t="s">
        <v>81</v>
      </c>
      <c r="G18" s="2" t="s">
        <v>81</v>
      </c>
      <c r="H18">
        <v>0</v>
      </c>
      <c r="I18" s="2" t="s">
        <v>22</v>
      </c>
      <c r="J18" s="2" t="s">
        <v>22</v>
      </c>
      <c r="K18">
        <v>0</v>
      </c>
      <c r="L18" s="2" t="s">
        <v>22</v>
      </c>
      <c r="M18" s="2" t="s">
        <v>40</v>
      </c>
      <c r="N18" s="2" t="s">
        <v>81</v>
      </c>
      <c r="O18">
        <v>0</v>
      </c>
      <c r="P18" s="2" t="s">
        <v>24</v>
      </c>
    </row>
    <row r="19" spans="1:16" x14ac:dyDescent="0.25">
      <c r="A19" s="2" t="s">
        <v>25</v>
      </c>
      <c r="B19">
        <v>25.58</v>
      </c>
      <c r="C19">
        <v>0</v>
      </c>
      <c r="D19" s="2" t="s">
        <v>81</v>
      </c>
      <c r="E19" s="2" t="s">
        <v>81</v>
      </c>
      <c r="F19" s="2" t="s">
        <v>81</v>
      </c>
      <c r="G19" s="2" t="s">
        <v>81</v>
      </c>
      <c r="H19">
        <v>0</v>
      </c>
      <c r="I19" s="2" t="s">
        <v>22</v>
      </c>
      <c r="J19" s="2" t="s">
        <v>22</v>
      </c>
      <c r="K19">
        <v>0</v>
      </c>
      <c r="L19" s="2" t="s">
        <v>22</v>
      </c>
      <c r="M19" s="2" t="s">
        <v>40</v>
      </c>
      <c r="N19" s="2" t="s">
        <v>81</v>
      </c>
      <c r="O19">
        <v>0</v>
      </c>
      <c r="P19" s="2" t="s">
        <v>24</v>
      </c>
    </row>
    <row r="20" spans="1:16" x14ac:dyDescent="0.25">
      <c r="A20" s="2" t="s">
        <v>16</v>
      </c>
      <c r="B20">
        <v>18.829999999999998</v>
      </c>
      <c r="C20">
        <v>0</v>
      </c>
      <c r="D20" s="2" t="s">
        <v>17</v>
      </c>
      <c r="E20" s="2" t="s">
        <v>18</v>
      </c>
      <c r="F20" s="2" t="s">
        <v>26</v>
      </c>
      <c r="G20" s="2" t="s">
        <v>20</v>
      </c>
      <c r="H20">
        <v>0.66500000000000004</v>
      </c>
      <c r="I20" s="2" t="s">
        <v>22</v>
      </c>
      <c r="J20" s="2" t="s">
        <v>22</v>
      </c>
      <c r="K20">
        <v>0</v>
      </c>
      <c r="L20" s="2" t="s">
        <v>22</v>
      </c>
      <c r="M20" s="2" t="s">
        <v>18</v>
      </c>
      <c r="N20" s="2" t="s">
        <v>74</v>
      </c>
      <c r="O20">
        <v>1</v>
      </c>
      <c r="P20" s="2" t="s">
        <v>80</v>
      </c>
    </row>
    <row r="21" spans="1:16" x14ac:dyDescent="0.25">
      <c r="A21" s="2" t="s">
        <v>16</v>
      </c>
      <c r="B21">
        <v>51.42</v>
      </c>
      <c r="C21">
        <v>0.04</v>
      </c>
      <c r="D21" s="2" t="s">
        <v>17</v>
      </c>
      <c r="E21" s="2" t="s">
        <v>18</v>
      </c>
      <c r="F21" s="2" t="s">
        <v>54</v>
      </c>
      <c r="G21" s="2" t="s">
        <v>27</v>
      </c>
      <c r="H21">
        <v>0.04</v>
      </c>
      <c r="I21" s="2" t="s">
        <v>21</v>
      </c>
      <c r="J21" s="2" t="s">
        <v>22</v>
      </c>
      <c r="K21">
        <v>0</v>
      </c>
      <c r="L21" s="2" t="s">
        <v>22</v>
      </c>
      <c r="M21" s="2" t="s">
        <v>18</v>
      </c>
      <c r="N21" s="2" t="s">
        <v>47</v>
      </c>
      <c r="O21">
        <v>3000</v>
      </c>
      <c r="P21" s="2" t="s">
        <v>24</v>
      </c>
    </row>
    <row r="22" spans="1:16" x14ac:dyDescent="0.25">
      <c r="A22" s="2" t="s">
        <v>16</v>
      </c>
      <c r="B22">
        <v>41</v>
      </c>
      <c r="C22">
        <v>0.04</v>
      </c>
      <c r="D22" s="2" t="s">
        <v>17</v>
      </c>
      <c r="E22" s="2" t="s">
        <v>18</v>
      </c>
      <c r="F22" s="2" t="s">
        <v>58</v>
      </c>
      <c r="G22" s="2" t="s">
        <v>20</v>
      </c>
      <c r="H22">
        <v>0.04</v>
      </c>
      <c r="I22" s="2" t="s">
        <v>22</v>
      </c>
      <c r="J22" s="2" t="s">
        <v>21</v>
      </c>
      <c r="K22">
        <v>1</v>
      </c>
      <c r="L22" s="2" t="s">
        <v>22</v>
      </c>
      <c r="M22" s="2" t="s">
        <v>31</v>
      </c>
      <c r="N22" s="2" t="s">
        <v>198</v>
      </c>
      <c r="O22">
        <v>0</v>
      </c>
      <c r="P22" s="2" t="s">
        <v>24</v>
      </c>
    </row>
    <row r="23" spans="1:16" x14ac:dyDescent="0.25">
      <c r="A23" s="2" t="s">
        <v>16</v>
      </c>
      <c r="B23">
        <v>16.170000000000002</v>
      </c>
      <c r="C23">
        <v>0.04</v>
      </c>
      <c r="D23" s="2" t="s">
        <v>17</v>
      </c>
      <c r="E23" s="2" t="s">
        <v>18</v>
      </c>
      <c r="F23" s="2" t="s">
        <v>44</v>
      </c>
      <c r="G23" s="2" t="s">
        <v>20</v>
      </c>
      <c r="H23">
        <v>0.04</v>
      </c>
      <c r="I23" s="2" t="s">
        <v>22</v>
      </c>
      <c r="J23" s="2" t="s">
        <v>22</v>
      </c>
      <c r="K23">
        <v>0</v>
      </c>
      <c r="L23" s="2" t="s">
        <v>22</v>
      </c>
      <c r="M23" s="2" t="s">
        <v>18</v>
      </c>
      <c r="N23" s="2" t="s">
        <v>47</v>
      </c>
      <c r="O23">
        <v>0</v>
      </c>
      <c r="P23" s="2" t="s">
        <v>24</v>
      </c>
    </row>
    <row r="24" spans="1:16" x14ac:dyDescent="0.25">
      <c r="A24" s="2" t="s">
        <v>16</v>
      </c>
      <c r="B24" t="s">
        <v>81</v>
      </c>
      <c r="C24">
        <v>0.04</v>
      </c>
      <c r="D24" s="2" t="s">
        <v>39</v>
      </c>
      <c r="E24" s="2" t="s">
        <v>40</v>
      </c>
      <c r="F24" s="2" t="s">
        <v>50</v>
      </c>
      <c r="G24" s="2" t="s">
        <v>20</v>
      </c>
      <c r="H24">
        <v>4.25</v>
      </c>
      <c r="I24" s="2" t="s">
        <v>22</v>
      </c>
      <c r="J24" s="2" t="s">
        <v>22</v>
      </c>
      <c r="K24">
        <v>0</v>
      </c>
      <c r="L24" s="2" t="s">
        <v>21</v>
      </c>
      <c r="M24" s="2" t="s">
        <v>18</v>
      </c>
      <c r="N24" s="2" t="s">
        <v>164</v>
      </c>
      <c r="O24">
        <v>0</v>
      </c>
      <c r="P24" s="2" t="s">
        <v>80</v>
      </c>
    </row>
    <row r="25" spans="1:16" x14ac:dyDescent="0.25">
      <c r="A25" s="2" t="s">
        <v>16</v>
      </c>
      <c r="B25">
        <v>31.83</v>
      </c>
      <c r="C25">
        <v>0.04</v>
      </c>
      <c r="D25" s="2" t="s">
        <v>39</v>
      </c>
      <c r="E25" s="2" t="s">
        <v>40</v>
      </c>
      <c r="F25" s="2" t="s">
        <v>33</v>
      </c>
      <c r="G25" s="2" t="s">
        <v>20</v>
      </c>
      <c r="H25">
        <v>0.04</v>
      </c>
      <c r="I25" s="2" t="s">
        <v>22</v>
      </c>
      <c r="J25" s="2" t="s">
        <v>22</v>
      </c>
      <c r="K25">
        <v>0</v>
      </c>
      <c r="L25" s="2" t="s">
        <v>22</v>
      </c>
      <c r="M25" s="2" t="s">
        <v>18</v>
      </c>
      <c r="N25" s="2" t="s">
        <v>47</v>
      </c>
      <c r="O25">
        <v>0</v>
      </c>
      <c r="P25" s="2" t="s">
        <v>80</v>
      </c>
    </row>
    <row r="26" spans="1:16" x14ac:dyDescent="0.25">
      <c r="A26" s="2" t="s">
        <v>16</v>
      </c>
      <c r="B26">
        <v>34.08</v>
      </c>
      <c r="C26">
        <v>0.08</v>
      </c>
      <c r="D26" s="2" t="s">
        <v>39</v>
      </c>
      <c r="E26" s="2" t="s">
        <v>40</v>
      </c>
      <c r="F26" s="2" t="s">
        <v>33</v>
      </c>
      <c r="G26" s="2" t="s">
        <v>57</v>
      </c>
      <c r="H26">
        <v>0.04</v>
      </c>
      <c r="I26" s="2" t="s">
        <v>21</v>
      </c>
      <c r="J26" s="2" t="s">
        <v>21</v>
      </c>
      <c r="K26">
        <v>1</v>
      </c>
      <c r="L26" s="2" t="s">
        <v>21</v>
      </c>
      <c r="M26" s="2" t="s">
        <v>18</v>
      </c>
      <c r="N26" s="2" t="s">
        <v>29</v>
      </c>
      <c r="O26">
        <v>2000</v>
      </c>
      <c r="P26" s="2" t="s">
        <v>24</v>
      </c>
    </row>
    <row r="27" spans="1:16" x14ac:dyDescent="0.25">
      <c r="A27" s="2" t="s">
        <v>16</v>
      </c>
      <c r="B27">
        <v>17.079999999999998</v>
      </c>
      <c r="C27">
        <v>8.5000000000000006E-2</v>
      </c>
      <c r="D27" s="2" t="s">
        <v>39</v>
      </c>
      <c r="E27" s="2" t="s">
        <v>40</v>
      </c>
      <c r="F27" s="2" t="s">
        <v>44</v>
      </c>
      <c r="G27" s="2" t="s">
        <v>20</v>
      </c>
      <c r="H27">
        <v>0.04</v>
      </c>
      <c r="I27" s="2" t="s">
        <v>22</v>
      </c>
      <c r="J27" s="2" t="s">
        <v>22</v>
      </c>
      <c r="K27">
        <v>0</v>
      </c>
      <c r="L27" s="2" t="s">
        <v>22</v>
      </c>
      <c r="M27" s="2" t="s">
        <v>18</v>
      </c>
      <c r="N27" s="2" t="s">
        <v>84</v>
      </c>
      <c r="O27">
        <v>722</v>
      </c>
      <c r="P27" s="2" t="s">
        <v>80</v>
      </c>
    </row>
    <row r="28" spans="1:16" x14ac:dyDescent="0.25">
      <c r="A28" s="2" t="s">
        <v>16</v>
      </c>
      <c r="B28">
        <v>36.75</v>
      </c>
      <c r="C28">
        <v>0.125</v>
      </c>
      <c r="D28" s="2" t="s">
        <v>39</v>
      </c>
      <c r="E28" s="2" t="s">
        <v>40</v>
      </c>
      <c r="F28" s="2" t="s">
        <v>44</v>
      </c>
      <c r="G28" s="2" t="s">
        <v>20</v>
      </c>
      <c r="H28">
        <v>1.5</v>
      </c>
      <c r="I28" s="2" t="s">
        <v>22</v>
      </c>
      <c r="J28" s="2" t="s">
        <v>22</v>
      </c>
      <c r="K28">
        <v>0</v>
      </c>
      <c r="L28" s="2" t="s">
        <v>21</v>
      </c>
      <c r="M28" s="2" t="s">
        <v>18</v>
      </c>
      <c r="N28" s="2" t="s">
        <v>160</v>
      </c>
      <c r="O28">
        <v>113</v>
      </c>
      <c r="P28" s="2" t="s">
        <v>24</v>
      </c>
    </row>
    <row r="29" spans="1:16" x14ac:dyDescent="0.25">
      <c r="A29" s="2" t="s">
        <v>16</v>
      </c>
      <c r="B29">
        <v>22.5</v>
      </c>
      <c r="C29">
        <v>0.125</v>
      </c>
      <c r="D29" s="2" t="s">
        <v>39</v>
      </c>
      <c r="E29" s="2" t="s">
        <v>40</v>
      </c>
      <c r="F29" s="2" t="s">
        <v>41</v>
      </c>
      <c r="G29" s="2" t="s">
        <v>20</v>
      </c>
      <c r="H29">
        <v>0.125</v>
      </c>
      <c r="I29" s="2" t="s">
        <v>22</v>
      </c>
      <c r="J29" s="2" t="s">
        <v>22</v>
      </c>
      <c r="K29">
        <v>0</v>
      </c>
      <c r="L29" s="2" t="s">
        <v>22</v>
      </c>
      <c r="M29" s="2" t="s">
        <v>18</v>
      </c>
      <c r="N29" s="2" t="s">
        <v>52</v>
      </c>
      <c r="O29">
        <v>70</v>
      </c>
      <c r="P29" s="2" t="s">
        <v>80</v>
      </c>
    </row>
    <row r="30" spans="1:16" x14ac:dyDescent="0.25">
      <c r="A30" s="2" t="s">
        <v>16</v>
      </c>
      <c r="B30">
        <v>16.5</v>
      </c>
      <c r="C30">
        <v>0.125</v>
      </c>
      <c r="D30" s="2" t="s">
        <v>17</v>
      </c>
      <c r="E30" s="2" t="s">
        <v>18</v>
      </c>
      <c r="F30" s="2" t="s">
        <v>44</v>
      </c>
      <c r="G30" s="2" t="s">
        <v>20</v>
      </c>
      <c r="H30">
        <v>0.16500000000000001</v>
      </c>
      <c r="I30" s="2" t="s">
        <v>22</v>
      </c>
      <c r="J30" s="2" t="s">
        <v>22</v>
      </c>
      <c r="K30">
        <v>0</v>
      </c>
      <c r="L30" s="2" t="s">
        <v>22</v>
      </c>
      <c r="M30" s="2" t="s">
        <v>18</v>
      </c>
      <c r="N30" s="2" t="s">
        <v>147</v>
      </c>
      <c r="O30">
        <v>0</v>
      </c>
      <c r="P30" s="2" t="s">
        <v>80</v>
      </c>
    </row>
    <row r="31" spans="1:16" x14ac:dyDescent="0.25">
      <c r="A31" s="2" t="s">
        <v>16</v>
      </c>
      <c r="B31">
        <v>28.17</v>
      </c>
      <c r="C31">
        <v>0.125</v>
      </c>
      <c r="D31" s="2" t="s">
        <v>39</v>
      </c>
      <c r="E31" s="2" t="s">
        <v>40</v>
      </c>
      <c r="F31" s="2" t="s">
        <v>41</v>
      </c>
      <c r="G31" s="2" t="s">
        <v>20</v>
      </c>
      <c r="H31">
        <v>8.5000000000000006E-2</v>
      </c>
      <c r="I31" s="2" t="s">
        <v>22</v>
      </c>
      <c r="J31" s="2" t="s">
        <v>22</v>
      </c>
      <c r="K31">
        <v>0</v>
      </c>
      <c r="L31" s="2" t="s">
        <v>22</v>
      </c>
      <c r="M31" s="2" t="s">
        <v>18</v>
      </c>
      <c r="N31" s="2" t="s">
        <v>70</v>
      </c>
      <c r="O31">
        <v>2100</v>
      </c>
      <c r="P31" s="2" t="s">
        <v>80</v>
      </c>
    </row>
    <row r="32" spans="1:16" x14ac:dyDescent="0.25">
      <c r="A32" s="2" t="s">
        <v>81</v>
      </c>
      <c r="B32">
        <v>20.079999999999998</v>
      </c>
      <c r="C32">
        <v>0.125</v>
      </c>
      <c r="D32" s="2" t="s">
        <v>17</v>
      </c>
      <c r="E32" s="2" t="s">
        <v>18</v>
      </c>
      <c r="F32" s="2" t="s">
        <v>26</v>
      </c>
      <c r="G32" s="2" t="s">
        <v>20</v>
      </c>
      <c r="H32">
        <v>1</v>
      </c>
      <c r="I32" s="2" t="s">
        <v>22</v>
      </c>
      <c r="J32" s="2" t="s">
        <v>21</v>
      </c>
      <c r="K32">
        <v>1</v>
      </c>
      <c r="L32" s="2" t="s">
        <v>22</v>
      </c>
      <c r="M32" s="2" t="s">
        <v>18</v>
      </c>
      <c r="N32" s="2" t="s">
        <v>66</v>
      </c>
      <c r="O32">
        <v>768</v>
      </c>
      <c r="P32" s="2" t="s">
        <v>24</v>
      </c>
    </row>
    <row r="33" spans="1:16" x14ac:dyDescent="0.25">
      <c r="A33" s="2" t="s">
        <v>16</v>
      </c>
      <c r="B33">
        <v>18</v>
      </c>
      <c r="C33">
        <v>0.16500000000000001</v>
      </c>
      <c r="D33" s="2" t="s">
        <v>17</v>
      </c>
      <c r="E33" s="2" t="s">
        <v>18</v>
      </c>
      <c r="F33" s="2" t="s">
        <v>26</v>
      </c>
      <c r="G33" s="2" t="s">
        <v>153</v>
      </c>
      <c r="H33">
        <v>0.21</v>
      </c>
      <c r="I33" s="2" t="s">
        <v>22</v>
      </c>
      <c r="J33" s="2" t="s">
        <v>22</v>
      </c>
      <c r="K33">
        <v>0</v>
      </c>
      <c r="L33" s="2" t="s">
        <v>22</v>
      </c>
      <c r="M33" s="2" t="s">
        <v>18</v>
      </c>
      <c r="N33" s="2" t="s">
        <v>52</v>
      </c>
      <c r="O33">
        <v>40</v>
      </c>
      <c r="P33" s="2" t="s">
        <v>24</v>
      </c>
    </row>
    <row r="34" spans="1:16" x14ac:dyDescent="0.25">
      <c r="A34" s="2" t="s">
        <v>16</v>
      </c>
      <c r="B34">
        <v>18.25</v>
      </c>
      <c r="C34">
        <v>0.16500000000000001</v>
      </c>
      <c r="D34" s="2" t="s">
        <v>17</v>
      </c>
      <c r="E34" s="2" t="s">
        <v>18</v>
      </c>
      <c r="F34" s="2" t="s">
        <v>50</v>
      </c>
      <c r="G34" s="2" t="s">
        <v>20</v>
      </c>
      <c r="H34">
        <v>0.25</v>
      </c>
      <c r="I34" s="2" t="s">
        <v>22</v>
      </c>
      <c r="J34" s="2" t="s">
        <v>22</v>
      </c>
      <c r="K34">
        <v>0</v>
      </c>
      <c r="L34" s="2" t="s">
        <v>21</v>
      </c>
      <c r="M34" s="2" t="s">
        <v>31</v>
      </c>
      <c r="N34" s="2" t="s">
        <v>29</v>
      </c>
      <c r="O34">
        <v>0</v>
      </c>
      <c r="P34" s="2" t="s">
        <v>80</v>
      </c>
    </row>
    <row r="35" spans="1:16" x14ac:dyDescent="0.25">
      <c r="A35" s="2" t="s">
        <v>25</v>
      </c>
      <c r="B35">
        <v>16</v>
      </c>
      <c r="C35">
        <v>0.16500000000000001</v>
      </c>
      <c r="D35" s="2" t="s">
        <v>17</v>
      </c>
      <c r="E35" s="2" t="s">
        <v>18</v>
      </c>
      <c r="F35" s="2" t="s">
        <v>60</v>
      </c>
      <c r="G35" s="2" t="s">
        <v>20</v>
      </c>
      <c r="H35">
        <v>1</v>
      </c>
      <c r="I35" s="2" t="s">
        <v>22</v>
      </c>
      <c r="J35" s="2" t="s">
        <v>21</v>
      </c>
      <c r="K35">
        <v>2</v>
      </c>
      <c r="L35" s="2" t="s">
        <v>21</v>
      </c>
      <c r="M35" s="2" t="s">
        <v>18</v>
      </c>
      <c r="N35" s="2" t="s">
        <v>48</v>
      </c>
      <c r="O35">
        <v>1</v>
      </c>
      <c r="P35" s="2" t="s">
        <v>80</v>
      </c>
    </row>
    <row r="36" spans="1:16" x14ac:dyDescent="0.25">
      <c r="A36" s="2" t="s">
        <v>25</v>
      </c>
      <c r="B36">
        <v>19.5</v>
      </c>
      <c r="C36">
        <v>0.16500000000000001</v>
      </c>
      <c r="D36" s="2" t="s">
        <v>17</v>
      </c>
      <c r="E36" s="2" t="s">
        <v>18</v>
      </c>
      <c r="F36" s="2" t="s">
        <v>26</v>
      </c>
      <c r="G36" s="2" t="s">
        <v>20</v>
      </c>
      <c r="H36">
        <v>0.04</v>
      </c>
      <c r="I36" s="2" t="s">
        <v>22</v>
      </c>
      <c r="J36" s="2" t="s">
        <v>22</v>
      </c>
      <c r="K36">
        <v>0</v>
      </c>
      <c r="L36" s="2" t="s">
        <v>21</v>
      </c>
      <c r="M36" s="2" t="s">
        <v>18</v>
      </c>
      <c r="N36" s="2" t="s">
        <v>126</v>
      </c>
      <c r="O36">
        <v>0</v>
      </c>
      <c r="P36" s="2" t="s">
        <v>80</v>
      </c>
    </row>
    <row r="37" spans="1:16" x14ac:dyDescent="0.25">
      <c r="A37" s="2" t="s">
        <v>25</v>
      </c>
      <c r="B37">
        <v>53.33</v>
      </c>
      <c r="C37">
        <v>0.16500000000000001</v>
      </c>
      <c r="D37" s="2" t="s">
        <v>17</v>
      </c>
      <c r="E37" s="2" t="s">
        <v>18</v>
      </c>
      <c r="F37" s="2" t="s">
        <v>64</v>
      </c>
      <c r="G37" s="2" t="s">
        <v>64</v>
      </c>
      <c r="H37">
        <v>0</v>
      </c>
      <c r="I37" s="2" t="s">
        <v>22</v>
      </c>
      <c r="J37" s="2" t="s">
        <v>22</v>
      </c>
      <c r="K37">
        <v>0</v>
      </c>
      <c r="L37" s="2" t="s">
        <v>21</v>
      </c>
      <c r="M37" s="2" t="s">
        <v>31</v>
      </c>
      <c r="N37" s="2" t="s">
        <v>182</v>
      </c>
      <c r="O37">
        <v>27</v>
      </c>
      <c r="P37" s="2" t="s">
        <v>80</v>
      </c>
    </row>
    <row r="38" spans="1:16" x14ac:dyDescent="0.25">
      <c r="A38" s="2" t="s">
        <v>25</v>
      </c>
      <c r="B38">
        <v>64.08</v>
      </c>
      <c r="C38">
        <v>0.16500000000000001</v>
      </c>
      <c r="D38" s="2" t="s">
        <v>17</v>
      </c>
      <c r="E38" s="2" t="s">
        <v>18</v>
      </c>
      <c r="F38" s="2" t="s">
        <v>64</v>
      </c>
      <c r="G38" s="2" t="s">
        <v>64</v>
      </c>
      <c r="H38">
        <v>0</v>
      </c>
      <c r="I38" s="2" t="s">
        <v>21</v>
      </c>
      <c r="J38" s="2" t="s">
        <v>21</v>
      </c>
      <c r="K38">
        <v>1</v>
      </c>
      <c r="L38" s="2" t="s">
        <v>22</v>
      </c>
      <c r="M38" s="2" t="s">
        <v>18</v>
      </c>
      <c r="N38" s="2" t="s">
        <v>160</v>
      </c>
      <c r="O38">
        <v>100</v>
      </c>
      <c r="P38" s="2" t="s">
        <v>24</v>
      </c>
    </row>
    <row r="39" spans="1:16" x14ac:dyDescent="0.25">
      <c r="A39" s="2" t="s">
        <v>16</v>
      </c>
      <c r="B39">
        <v>32.25</v>
      </c>
      <c r="C39">
        <v>0.16500000000000001</v>
      </c>
      <c r="D39" s="2" t="s">
        <v>39</v>
      </c>
      <c r="E39" s="2" t="s">
        <v>40</v>
      </c>
      <c r="F39" s="2" t="s">
        <v>44</v>
      </c>
      <c r="G39" s="2" t="s">
        <v>27</v>
      </c>
      <c r="H39">
        <v>3.25</v>
      </c>
      <c r="I39" s="2" t="s">
        <v>21</v>
      </c>
      <c r="J39" s="2" t="s">
        <v>21</v>
      </c>
      <c r="K39">
        <v>1</v>
      </c>
      <c r="L39" s="2" t="s">
        <v>21</v>
      </c>
      <c r="M39" s="2" t="s">
        <v>18</v>
      </c>
      <c r="N39" s="2" t="s">
        <v>208</v>
      </c>
      <c r="O39">
        <v>8000</v>
      </c>
      <c r="P39" s="2" t="s">
        <v>24</v>
      </c>
    </row>
    <row r="40" spans="1:16" x14ac:dyDescent="0.25">
      <c r="A40" s="2" t="s">
        <v>16</v>
      </c>
      <c r="B40">
        <v>22.67</v>
      </c>
      <c r="C40">
        <v>0.16500000000000001</v>
      </c>
      <c r="D40" s="2" t="s">
        <v>17</v>
      </c>
      <c r="E40" s="2" t="s">
        <v>18</v>
      </c>
      <c r="F40" s="2" t="s">
        <v>44</v>
      </c>
      <c r="G40" s="2" t="s">
        <v>90</v>
      </c>
      <c r="H40">
        <v>2.25</v>
      </c>
      <c r="I40" s="2" t="s">
        <v>22</v>
      </c>
      <c r="J40" s="2" t="s">
        <v>22</v>
      </c>
      <c r="K40">
        <v>0</v>
      </c>
      <c r="L40" s="2" t="s">
        <v>21</v>
      </c>
      <c r="M40" s="2" t="s">
        <v>31</v>
      </c>
      <c r="N40" s="2" t="s">
        <v>47</v>
      </c>
      <c r="O40">
        <v>0</v>
      </c>
      <c r="P40" s="2" t="s">
        <v>24</v>
      </c>
    </row>
    <row r="41" spans="1:16" x14ac:dyDescent="0.25">
      <c r="A41" s="2" t="s">
        <v>16</v>
      </c>
      <c r="B41">
        <v>22.92</v>
      </c>
      <c r="C41">
        <v>0.17</v>
      </c>
      <c r="D41" s="2" t="s">
        <v>17</v>
      </c>
      <c r="E41" s="2" t="s">
        <v>18</v>
      </c>
      <c r="F41" s="2" t="s">
        <v>33</v>
      </c>
      <c r="G41" s="2" t="s">
        <v>20</v>
      </c>
      <c r="H41">
        <v>8.5000000000000006E-2</v>
      </c>
      <c r="I41" s="2" t="s">
        <v>22</v>
      </c>
      <c r="J41" s="2" t="s">
        <v>22</v>
      </c>
      <c r="K41">
        <v>0</v>
      </c>
      <c r="L41" s="2" t="s">
        <v>22</v>
      </c>
      <c r="M41" s="2" t="s">
        <v>31</v>
      </c>
      <c r="N41" s="2" t="s">
        <v>47</v>
      </c>
      <c r="O41">
        <v>0</v>
      </c>
      <c r="P41" s="2" t="s">
        <v>80</v>
      </c>
    </row>
    <row r="42" spans="1:16" x14ac:dyDescent="0.25">
      <c r="A42" s="2" t="s">
        <v>16</v>
      </c>
      <c r="B42">
        <v>42</v>
      </c>
      <c r="C42">
        <v>0.20499999999999999</v>
      </c>
      <c r="D42" s="2" t="s">
        <v>17</v>
      </c>
      <c r="E42" s="2" t="s">
        <v>18</v>
      </c>
      <c r="F42" s="2" t="s">
        <v>56</v>
      </c>
      <c r="G42" s="2" t="s">
        <v>27</v>
      </c>
      <c r="H42">
        <v>5.125</v>
      </c>
      <c r="I42" s="2" t="s">
        <v>21</v>
      </c>
      <c r="J42" s="2" t="s">
        <v>22</v>
      </c>
      <c r="K42">
        <v>0</v>
      </c>
      <c r="L42" s="2" t="s">
        <v>22</v>
      </c>
      <c r="M42" s="2" t="s">
        <v>18</v>
      </c>
      <c r="N42" s="2" t="s">
        <v>72</v>
      </c>
      <c r="O42">
        <v>0</v>
      </c>
      <c r="P42" s="2" t="s">
        <v>24</v>
      </c>
    </row>
    <row r="43" spans="1:16" x14ac:dyDescent="0.25">
      <c r="A43" s="2" t="s">
        <v>16</v>
      </c>
      <c r="B43">
        <v>48.58</v>
      </c>
      <c r="C43">
        <v>0.20499999999999999</v>
      </c>
      <c r="D43" s="2" t="s">
        <v>39</v>
      </c>
      <c r="E43" s="2" t="s">
        <v>40</v>
      </c>
      <c r="F43" s="2" t="s">
        <v>41</v>
      </c>
      <c r="G43" s="2" t="s">
        <v>20</v>
      </c>
      <c r="H43">
        <v>0.25</v>
      </c>
      <c r="I43" s="2" t="s">
        <v>21</v>
      </c>
      <c r="J43" s="2" t="s">
        <v>21</v>
      </c>
      <c r="K43">
        <v>11</v>
      </c>
      <c r="L43" s="2" t="s">
        <v>22</v>
      </c>
      <c r="M43" s="2" t="s">
        <v>18</v>
      </c>
      <c r="N43" s="2" t="s">
        <v>126</v>
      </c>
      <c r="O43">
        <v>2732</v>
      </c>
      <c r="P43" s="2" t="s">
        <v>24</v>
      </c>
    </row>
    <row r="44" spans="1:16" x14ac:dyDescent="0.25">
      <c r="A44" s="2" t="s">
        <v>16</v>
      </c>
      <c r="B44">
        <v>17.920000000000002</v>
      </c>
      <c r="C44">
        <v>0.20499999999999999</v>
      </c>
      <c r="D44" s="2" t="s">
        <v>17</v>
      </c>
      <c r="E44" s="2" t="s">
        <v>18</v>
      </c>
      <c r="F44" s="2" t="s">
        <v>60</v>
      </c>
      <c r="G44" s="2" t="s">
        <v>20</v>
      </c>
      <c r="H44">
        <v>0.04</v>
      </c>
      <c r="I44" s="2" t="s">
        <v>22</v>
      </c>
      <c r="J44" s="2" t="s">
        <v>22</v>
      </c>
      <c r="K44">
        <v>0</v>
      </c>
      <c r="L44" s="2" t="s">
        <v>22</v>
      </c>
      <c r="M44" s="2" t="s">
        <v>18</v>
      </c>
      <c r="N44" s="2" t="s">
        <v>29</v>
      </c>
      <c r="O44">
        <v>750</v>
      </c>
      <c r="P44" s="2" t="s">
        <v>80</v>
      </c>
    </row>
    <row r="45" spans="1:16" x14ac:dyDescent="0.25">
      <c r="A45" s="2" t="s">
        <v>25</v>
      </c>
      <c r="B45">
        <v>19.670000000000002</v>
      </c>
      <c r="C45">
        <v>0.21</v>
      </c>
      <c r="D45" s="2" t="s">
        <v>17</v>
      </c>
      <c r="E45" s="2" t="s">
        <v>18</v>
      </c>
      <c r="F45" s="2" t="s">
        <v>26</v>
      </c>
      <c r="G45" s="2" t="s">
        <v>27</v>
      </c>
      <c r="H45">
        <v>0.28999999999999998</v>
      </c>
      <c r="I45" s="2" t="s">
        <v>21</v>
      </c>
      <c r="J45" s="2" t="s">
        <v>21</v>
      </c>
      <c r="K45">
        <v>11</v>
      </c>
      <c r="L45" s="2" t="s">
        <v>22</v>
      </c>
      <c r="M45" s="2" t="s">
        <v>18</v>
      </c>
      <c r="N45" s="2" t="s">
        <v>38</v>
      </c>
      <c r="O45">
        <v>99</v>
      </c>
      <c r="P45" s="2" t="s">
        <v>24</v>
      </c>
    </row>
    <row r="46" spans="1:16" x14ac:dyDescent="0.25">
      <c r="A46" s="2" t="s">
        <v>25</v>
      </c>
      <c r="B46">
        <v>16.329999999999998</v>
      </c>
      <c r="C46">
        <v>0.21</v>
      </c>
      <c r="D46" s="2" t="s">
        <v>17</v>
      </c>
      <c r="E46" s="2" t="s">
        <v>18</v>
      </c>
      <c r="F46" s="2" t="s">
        <v>60</v>
      </c>
      <c r="G46" s="2" t="s">
        <v>20</v>
      </c>
      <c r="H46">
        <v>0.125</v>
      </c>
      <c r="I46" s="2" t="s">
        <v>22</v>
      </c>
      <c r="J46" s="2" t="s">
        <v>22</v>
      </c>
      <c r="K46">
        <v>0</v>
      </c>
      <c r="L46" s="2" t="s">
        <v>22</v>
      </c>
      <c r="M46" s="2" t="s">
        <v>18</v>
      </c>
      <c r="N46" s="2" t="s">
        <v>52</v>
      </c>
      <c r="O46">
        <v>1</v>
      </c>
      <c r="P46" s="2" t="s">
        <v>80</v>
      </c>
    </row>
    <row r="47" spans="1:16" x14ac:dyDescent="0.25">
      <c r="A47" s="2" t="s">
        <v>16</v>
      </c>
      <c r="B47">
        <v>38.67</v>
      </c>
      <c r="C47">
        <v>0.21</v>
      </c>
      <c r="D47" s="2" t="s">
        <v>17</v>
      </c>
      <c r="E47" s="2" t="s">
        <v>18</v>
      </c>
      <c r="F47" s="2" t="s">
        <v>41</v>
      </c>
      <c r="G47" s="2" t="s">
        <v>20</v>
      </c>
      <c r="H47">
        <v>8.5000000000000006E-2</v>
      </c>
      <c r="I47" s="2" t="s">
        <v>21</v>
      </c>
      <c r="J47" s="2" t="s">
        <v>22</v>
      </c>
      <c r="K47">
        <v>0</v>
      </c>
      <c r="L47" s="2" t="s">
        <v>21</v>
      </c>
      <c r="M47" s="2" t="s">
        <v>18</v>
      </c>
      <c r="N47" s="2" t="s">
        <v>29</v>
      </c>
      <c r="O47">
        <v>0</v>
      </c>
      <c r="P47" s="2" t="s">
        <v>24</v>
      </c>
    </row>
    <row r="48" spans="1:16" x14ac:dyDescent="0.25">
      <c r="A48" s="2" t="s">
        <v>16</v>
      </c>
      <c r="B48">
        <v>21.83</v>
      </c>
      <c r="C48">
        <v>0.25</v>
      </c>
      <c r="D48" s="2" t="s">
        <v>17</v>
      </c>
      <c r="E48" s="2" t="s">
        <v>18</v>
      </c>
      <c r="F48" s="2" t="s">
        <v>50</v>
      </c>
      <c r="G48" s="2" t="s">
        <v>27</v>
      </c>
      <c r="H48">
        <v>0.66500000000000004</v>
      </c>
      <c r="I48" s="2" t="s">
        <v>21</v>
      </c>
      <c r="J48" s="2" t="s">
        <v>22</v>
      </c>
      <c r="K48">
        <v>0</v>
      </c>
      <c r="L48" s="2" t="s">
        <v>21</v>
      </c>
      <c r="M48" s="2" t="s">
        <v>18</v>
      </c>
      <c r="N48" s="2" t="s">
        <v>47</v>
      </c>
      <c r="O48">
        <v>0</v>
      </c>
      <c r="P48" s="2" t="s">
        <v>24</v>
      </c>
    </row>
    <row r="49" spans="1:16" x14ac:dyDescent="0.25">
      <c r="A49" s="2" t="s">
        <v>16</v>
      </c>
      <c r="B49">
        <v>26.17</v>
      </c>
      <c r="C49">
        <v>0.25</v>
      </c>
      <c r="D49" s="2" t="s">
        <v>17</v>
      </c>
      <c r="E49" s="2" t="s">
        <v>18</v>
      </c>
      <c r="F49" s="2" t="s">
        <v>56</v>
      </c>
      <c r="G49" s="2" t="s">
        <v>57</v>
      </c>
      <c r="H49">
        <v>0</v>
      </c>
      <c r="I49" s="2" t="s">
        <v>21</v>
      </c>
      <c r="J49" s="2" t="s">
        <v>22</v>
      </c>
      <c r="K49">
        <v>0</v>
      </c>
      <c r="L49" s="2" t="s">
        <v>21</v>
      </c>
      <c r="M49" s="2" t="s">
        <v>18</v>
      </c>
      <c r="N49" s="2" t="s">
        <v>47</v>
      </c>
      <c r="O49">
        <v>0</v>
      </c>
      <c r="P49" s="2" t="s">
        <v>24</v>
      </c>
    </row>
    <row r="50" spans="1:16" x14ac:dyDescent="0.25">
      <c r="A50" s="2" t="s">
        <v>16</v>
      </c>
      <c r="B50">
        <v>21.17</v>
      </c>
      <c r="C50">
        <v>0.25</v>
      </c>
      <c r="D50" s="2" t="s">
        <v>39</v>
      </c>
      <c r="E50" s="2" t="s">
        <v>40</v>
      </c>
      <c r="F50" s="2" t="s">
        <v>44</v>
      </c>
      <c r="G50" s="2" t="s">
        <v>27</v>
      </c>
      <c r="H50">
        <v>0.25</v>
      </c>
      <c r="I50" s="2" t="s">
        <v>22</v>
      </c>
      <c r="J50" s="2" t="s">
        <v>22</v>
      </c>
      <c r="K50">
        <v>0</v>
      </c>
      <c r="L50" s="2" t="s">
        <v>22</v>
      </c>
      <c r="M50" s="2" t="s">
        <v>18</v>
      </c>
      <c r="N50" s="2" t="s">
        <v>29</v>
      </c>
      <c r="O50">
        <v>204</v>
      </c>
      <c r="P50" s="2" t="s">
        <v>80</v>
      </c>
    </row>
    <row r="51" spans="1:16" x14ac:dyDescent="0.25">
      <c r="A51" s="2" t="s">
        <v>16</v>
      </c>
      <c r="B51">
        <v>33.58</v>
      </c>
      <c r="C51">
        <v>0.25</v>
      </c>
      <c r="D51" s="2" t="s">
        <v>17</v>
      </c>
      <c r="E51" s="2" t="s">
        <v>18</v>
      </c>
      <c r="F51" s="2" t="s">
        <v>56</v>
      </c>
      <c r="G51" s="2" t="s">
        <v>57</v>
      </c>
      <c r="H51">
        <v>4</v>
      </c>
      <c r="I51" s="2" t="s">
        <v>22</v>
      </c>
      <c r="J51" s="2" t="s">
        <v>22</v>
      </c>
      <c r="K51">
        <v>0</v>
      </c>
      <c r="L51" s="2" t="s">
        <v>21</v>
      </c>
      <c r="M51" s="2" t="s">
        <v>31</v>
      </c>
      <c r="N51" s="2" t="s">
        <v>79</v>
      </c>
      <c r="O51">
        <v>0</v>
      </c>
      <c r="P51" s="2" t="s">
        <v>80</v>
      </c>
    </row>
    <row r="52" spans="1:16" x14ac:dyDescent="0.25">
      <c r="A52" s="2" t="s">
        <v>16</v>
      </c>
      <c r="B52">
        <v>17.079999999999998</v>
      </c>
      <c r="C52">
        <v>0.25</v>
      </c>
      <c r="D52" s="2" t="s">
        <v>17</v>
      </c>
      <c r="E52" s="2" t="s">
        <v>18</v>
      </c>
      <c r="F52" s="2" t="s">
        <v>26</v>
      </c>
      <c r="G52" s="2" t="s">
        <v>20</v>
      </c>
      <c r="H52">
        <v>0.33500000000000002</v>
      </c>
      <c r="I52" s="2" t="s">
        <v>22</v>
      </c>
      <c r="J52" s="2" t="s">
        <v>21</v>
      </c>
      <c r="K52">
        <v>4</v>
      </c>
      <c r="L52" s="2" t="s">
        <v>22</v>
      </c>
      <c r="M52" s="2" t="s">
        <v>18</v>
      </c>
      <c r="N52" s="2" t="s">
        <v>74</v>
      </c>
      <c r="O52">
        <v>8</v>
      </c>
      <c r="P52" s="2" t="s">
        <v>80</v>
      </c>
    </row>
    <row r="53" spans="1:16" x14ac:dyDescent="0.25">
      <c r="A53" s="2" t="s">
        <v>16</v>
      </c>
      <c r="B53">
        <v>20.079999999999998</v>
      </c>
      <c r="C53">
        <v>0.25</v>
      </c>
      <c r="D53" s="2" t="s">
        <v>17</v>
      </c>
      <c r="E53" s="2" t="s">
        <v>18</v>
      </c>
      <c r="F53" s="2" t="s">
        <v>26</v>
      </c>
      <c r="G53" s="2" t="s">
        <v>20</v>
      </c>
      <c r="H53">
        <v>0.125</v>
      </c>
      <c r="I53" s="2" t="s">
        <v>22</v>
      </c>
      <c r="J53" s="2" t="s">
        <v>22</v>
      </c>
      <c r="K53">
        <v>0</v>
      </c>
      <c r="L53" s="2" t="s">
        <v>22</v>
      </c>
      <c r="M53" s="2" t="s">
        <v>18</v>
      </c>
      <c r="N53" s="2" t="s">
        <v>52</v>
      </c>
      <c r="O53">
        <v>0</v>
      </c>
      <c r="P53" s="2" t="s">
        <v>80</v>
      </c>
    </row>
    <row r="54" spans="1:16" x14ac:dyDescent="0.25">
      <c r="A54" s="2" t="s">
        <v>16</v>
      </c>
      <c r="B54">
        <v>43</v>
      </c>
      <c r="C54">
        <v>0.28999999999999998</v>
      </c>
      <c r="D54" s="2" t="s">
        <v>39</v>
      </c>
      <c r="E54" s="2" t="s">
        <v>40</v>
      </c>
      <c r="F54" s="2" t="s">
        <v>37</v>
      </c>
      <c r="G54" s="2" t="s">
        <v>27</v>
      </c>
      <c r="H54">
        <v>1.75</v>
      </c>
      <c r="I54" s="2" t="s">
        <v>21</v>
      </c>
      <c r="J54" s="2" t="s">
        <v>21</v>
      </c>
      <c r="K54">
        <v>8</v>
      </c>
      <c r="L54" s="2" t="s">
        <v>22</v>
      </c>
      <c r="M54" s="2" t="s">
        <v>18</v>
      </c>
      <c r="N54" s="2" t="s">
        <v>30</v>
      </c>
      <c r="O54">
        <v>375</v>
      </c>
      <c r="P54" s="2" t="s">
        <v>24</v>
      </c>
    </row>
    <row r="55" spans="1:16" x14ac:dyDescent="0.25">
      <c r="A55" s="2" t="s">
        <v>16</v>
      </c>
      <c r="B55">
        <v>47.67</v>
      </c>
      <c r="C55">
        <v>0.28999999999999998</v>
      </c>
      <c r="D55" s="2" t="s">
        <v>17</v>
      </c>
      <c r="E55" s="2" t="s">
        <v>18</v>
      </c>
      <c r="F55" s="2" t="s">
        <v>44</v>
      </c>
      <c r="G55" s="2" t="s">
        <v>57</v>
      </c>
      <c r="H55">
        <v>15</v>
      </c>
      <c r="I55" s="2" t="s">
        <v>21</v>
      </c>
      <c r="J55" s="2" t="s">
        <v>21</v>
      </c>
      <c r="K55">
        <v>20</v>
      </c>
      <c r="L55" s="2" t="s">
        <v>22</v>
      </c>
      <c r="M55" s="2" t="s">
        <v>18</v>
      </c>
      <c r="N55" s="2" t="s">
        <v>47</v>
      </c>
      <c r="O55">
        <v>15000</v>
      </c>
      <c r="P55" s="2" t="s">
        <v>24</v>
      </c>
    </row>
    <row r="56" spans="1:16" x14ac:dyDescent="0.25">
      <c r="A56" s="2" t="s">
        <v>16</v>
      </c>
      <c r="B56">
        <v>25.67</v>
      </c>
      <c r="C56">
        <v>0.28999999999999998</v>
      </c>
      <c r="D56" s="2" t="s">
        <v>39</v>
      </c>
      <c r="E56" s="2" t="s">
        <v>40</v>
      </c>
      <c r="F56" s="2" t="s">
        <v>44</v>
      </c>
      <c r="G56" s="2" t="s">
        <v>20</v>
      </c>
      <c r="H56">
        <v>1.5</v>
      </c>
      <c r="I56" s="2" t="s">
        <v>22</v>
      </c>
      <c r="J56" s="2" t="s">
        <v>22</v>
      </c>
      <c r="K56">
        <v>0</v>
      </c>
      <c r="L56" s="2" t="s">
        <v>21</v>
      </c>
      <c r="M56" s="2" t="s">
        <v>18</v>
      </c>
      <c r="N56" s="2" t="s">
        <v>74</v>
      </c>
      <c r="O56">
        <v>0</v>
      </c>
      <c r="P56" s="2" t="s">
        <v>80</v>
      </c>
    </row>
    <row r="57" spans="1:16" x14ac:dyDescent="0.25">
      <c r="A57" s="2" t="s">
        <v>25</v>
      </c>
      <c r="B57">
        <v>36.58</v>
      </c>
      <c r="C57">
        <v>0.28999999999999998</v>
      </c>
      <c r="D57" s="2" t="s">
        <v>17</v>
      </c>
      <c r="E57" s="2" t="s">
        <v>18</v>
      </c>
      <c r="F57" s="2" t="s">
        <v>64</v>
      </c>
      <c r="G57" s="2" t="s">
        <v>64</v>
      </c>
      <c r="H57">
        <v>0</v>
      </c>
      <c r="I57" s="2" t="s">
        <v>22</v>
      </c>
      <c r="J57" s="2" t="s">
        <v>21</v>
      </c>
      <c r="K57">
        <v>10</v>
      </c>
      <c r="L57" s="2" t="s">
        <v>22</v>
      </c>
      <c r="M57" s="2" t="s">
        <v>18</v>
      </c>
      <c r="N57" s="2" t="s">
        <v>52</v>
      </c>
      <c r="O57">
        <v>18</v>
      </c>
      <c r="P57" s="2" t="s">
        <v>80</v>
      </c>
    </row>
    <row r="58" spans="1:16" x14ac:dyDescent="0.25">
      <c r="A58" s="2" t="s">
        <v>25</v>
      </c>
      <c r="B58">
        <v>27.25</v>
      </c>
      <c r="C58">
        <v>0.28999999999999998</v>
      </c>
      <c r="D58" s="2" t="s">
        <v>17</v>
      </c>
      <c r="E58" s="2" t="s">
        <v>18</v>
      </c>
      <c r="F58" s="2" t="s">
        <v>33</v>
      </c>
      <c r="G58" s="2" t="s">
        <v>27</v>
      </c>
      <c r="H58">
        <v>0.125</v>
      </c>
      <c r="I58" s="2" t="s">
        <v>22</v>
      </c>
      <c r="J58" s="2" t="s">
        <v>21</v>
      </c>
      <c r="K58">
        <v>1</v>
      </c>
      <c r="L58" s="2" t="s">
        <v>21</v>
      </c>
      <c r="M58" s="2" t="s">
        <v>18</v>
      </c>
      <c r="N58" s="2" t="s">
        <v>152</v>
      </c>
      <c r="O58">
        <v>108</v>
      </c>
      <c r="P58" s="2" t="s">
        <v>80</v>
      </c>
    </row>
    <row r="59" spans="1:16" x14ac:dyDescent="0.25">
      <c r="A59" s="2" t="s">
        <v>16</v>
      </c>
      <c r="B59">
        <v>19.5</v>
      </c>
      <c r="C59">
        <v>0.28999999999999998</v>
      </c>
      <c r="D59" s="2" t="s">
        <v>17</v>
      </c>
      <c r="E59" s="2" t="s">
        <v>18</v>
      </c>
      <c r="F59" s="2" t="s">
        <v>41</v>
      </c>
      <c r="G59" s="2" t="s">
        <v>20</v>
      </c>
      <c r="H59">
        <v>0.28999999999999998</v>
      </c>
      <c r="I59" s="2" t="s">
        <v>22</v>
      </c>
      <c r="J59" s="2" t="s">
        <v>22</v>
      </c>
      <c r="K59">
        <v>0</v>
      </c>
      <c r="L59" s="2" t="s">
        <v>22</v>
      </c>
      <c r="M59" s="2" t="s">
        <v>18</v>
      </c>
      <c r="N59" s="2" t="s">
        <v>29</v>
      </c>
      <c r="O59">
        <v>364</v>
      </c>
      <c r="P59" s="2" t="s">
        <v>80</v>
      </c>
    </row>
    <row r="60" spans="1:16" x14ac:dyDescent="0.25">
      <c r="A60" s="2" t="s">
        <v>25</v>
      </c>
      <c r="B60">
        <v>16.079999999999998</v>
      </c>
      <c r="C60">
        <v>0.33500000000000002</v>
      </c>
      <c r="D60" s="2" t="s">
        <v>17</v>
      </c>
      <c r="E60" s="2" t="s">
        <v>18</v>
      </c>
      <c r="F60" s="2" t="s">
        <v>64</v>
      </c>
      <c r="G60" s="2" t="s">
        <v>64</v>
      </c>
      <c r="H60">
        <v>0</v>
      </c>
      <c r="I60" s="2" t="s">
        <v>22</v>
      </c>
      <c r="J60" s="2" t="s">
        <v>21</v>
      </c>
      <c r="K60">
        <v>1</v>
      </c>
      <c r="L60" s="2" t="s">
        <v>22</v>
      </c>
      <c r="M60" s="2" t="s">
        <v>18</v>
      </c>
      <c r="N60" s="2" t="s">
        <v>74</v>
      </c>
      <c r="O60">
        <v>126</v>
      </c>
      <c r="P60" s="2" t="s">
        <v>80</v>
      </c>
    </row>
    <row r="61" spans="1:16" x14ac:dyDescent="0.25">
      <c r="A61" s="2" t="s">
        <v>16</v>
      </c>
      <c r="B61">
        <v>16.920000000000002</v>
      </c>
      <c r="C61">
        <v>0.33500000000000002</v>
      </c>
      <c r="D61" s="2" t="s">
        <v>39</v>
      </c>
      <c r="E61" s="2" t="s">
        <v>40</v>
      </c>
      <c r="F61" s="2" t="s">
        <v>41</v>
      </c>
      <c r="G61" s="2" t="s">
        <v>20</v>
      </c>
      <c r="H61">
        <v>0.28999999999999998</v>
      </c>
      <c r="I61" s="2" t="s">
        <v>22</v>
      </c>
      <c r="J61" s="2" t="s">
        <v>22</v>
      </c>
      <c r="K61">
        <v>0</v>
      </c>
      <c r="L61" s="2" t="s">
        <v>22</v>
      </c>
      <c r="M61" s="2" t="s">
        <v>31</v>
      </c>
      <c r="N61" s="2" t="s">
        <v>52</v>
      </c>
      <c r="O61">
        <v>0</v>
      </c>
      <c r="P61" s="2" t="s">
        <v>80</v>
      </c>
    </row>
    <row r="62" spans="1:16" x14ac:dyDescent="0.25">
      <c r="A62" s="2" t="s">
        <v>25</v>
      </c>
      <c r="B62">
        <v>22.67</v>
      </c>
      <c r="C62">
        <v>0.33500000000000002</v>
      </c>
      <c r="D62" s="2" t="s">
        <v>17</v>
      </c>
      <c r="E62" s="2" t="s">
        <v>18</v>
      </c>
      <c r="F62" s="2" t="s">
        <v>26</v>
      </c>
      <c r="G62" s="2" t="s">
        <v>20</v>
      </c>
      <c r="H62">
        <v>0.75</v>
      </c>
      <c r="I62" s="2" t="s">
        <v>22</v>
      </c>
      <c r="J62" s="2" t="s">
        <v>22</v>
      </c>
      <c r="K62">
        <v>0</v>
      </c>
      <c r="L62" s="2" t="s">
        <v>22</v>
      </c>
      <c r="M62" s="2" t="s">
        <v>31</v>
      </c>
      <c r="N62" s="2" t="s">
        <v>74</v>
      </c>
      <c r="O62">
        <v>0</v>
      </c>
      <c r="P62" s="2" t="s">
        <v>80</v>
      </c>
    </row>
    <row r="63" spans="1:16" x14ac:dyDescent="0.25">
      <c r="A63" s="2" t="s">
        <v>16</v>
      </c>
      <c r="B63">
        <v>33.58</v>
      </c>
      <c r="C63">
        <v>0.33500000000000002</v>
      </c>
      <c r="D63" s="2" t="s">
        <v>39</v>
      </c>
      <c r="E63" s="2" t="s">
        <v>40</v>
      </c>
      <c r="F63" s="2" t="s">
        <v>37</v>
      </c>
      <c r="G63" s="2" t="s">
        <v>20</v>
      </c>
      <c r="H63">
        <v>8.5000000000000006E-2</v>
      </c>
      <c r="I63" s="2" t="s">
        <v>22</v>
      </c>
      <c r="J63" s="2" t="s">
        <v>22</v>
      </c>
      <c r="K63">
        <v>0</v>
      </c>
      <c r="L63" s="2" t="s">
        <v>22</v>
      </c>
      <c r="M63" s="2" t="s">
        <v>18</v>
      </c>
      <c r="N63" s="2" t="s">
        <v>42</v>
      </c>
      <c r="O63">
        <v>0</v>
      </c>
      <c r="P63" s="2" t="s">
        <v>80</v>
      </c>
    </row>
    <row r="64" spans="1:16" x14ac:dyDescent="0.25">
      <c r="A64" s="2" t="s">
        <v>25</v>
      </c>
      <c r="B64">
        <v>57.08</v>
      </c>
      <c r="C64">
        <v>0.33500000000000002</v>
      </c>
      <c r="D64" s="2" t="s">
        <v>17</v>
      </c>
      <c r="E64" s="2" t="s">
        <v>18</v>
      </c>
      <c r="F64" s="2" t="s">
        <v>56</v>
      </c>
      <c r="G64" s="2" t="s">
        <v>57</v>
      </c>
      <c r="H64">
        <v>1</v>
      </c>
      <c r="I64" s="2" t="s">
        <v>21</v>
      </c>
      <c r="J64" s="2" t="s">
        <v>22</v>
      </c>
      <c r="K64">
        <v>0</v>
      </c>
      <c r="L64" s="2" t="s">
        <v>21</v>
      </c>
      <c r="M64" s="2" t="s">
        <v>18</v>
      </c>
      <c r="N64" s="2" t="s">
        <v>196</v>
      </c>
      <c r="O64">
        <v>2197</v>
      </c>
      <c r="P64" s="2" t="s">
        <v>80</v>
      </c>
    </row>
    <row r="65" spans="1:16" x14ac:dyDescent="0.25">
      <c r="A65" s="2" t="s">
        <v>16</v>
      </c>
      <c r="B65">
        <v>25.58</v>
      </c>
      <c r="C65">
        <v>0.33500000000000002</v>
      </c>
      <c r="D65" s="2" t="s">
        <v>17</v>
      </c>
      <c r="E65" s="2" t="s">
        <v>18</v>
      </c>
      <c r="F65" s="2" t="s">
        <v>41</v>
      </c>
      <c r="G65" s="2" t="s">
        <v>27</v>
      </c>
      <c r="H65">
        <v>3.5</v>
      </c>
      <c r="I65" s="2" t="s">
        <v>22</v>
      </c>
      <c r="J65" s="2" t="s">
        <v>22</v>
      </c>
      <c r="K65">
        <v>0</v>
      </c>
      <c r="L65" s="2" t="s">
        <v>21</v>
      </c>
      <c r="M65" s="2" t="s">
        <v>18</v>
      </c>
      <c r="N65" s="2" t="s">
        <v>154</v>
      </c>
      <c r="O65">
        <v>0</v>
      </c>
      <c r="P65" s="2" t="s">
        <v>80</v>
      </c>
    </row>
    <row r="66" spans="1:16" x14ac:dyDescent="0.25">
      <c r="A66" s="2" t="s">
        <v>16</v>
      </c>
      <c r="B66">
        <v>25.5</v>
      </c>
      <c r="C66">
        <v>0.375</v>
      </c>
      <c r="D66" s="2" t="s">
        <v>17</v>
      </c>
      <c r="E66" s="2" t="s">
        <v>18</v>
      </c>
      <c r="F66" s="2" t="s">
        <v>33</v>
      </c>
      <c r="G66" s="2" t="s">
        <v>20</v>
      </c>
      <c r="H66">
        <v>0.25</v>
      </c>
      <c r="I66" s="2" t="s">
        <v>21</v>
      </c>
      <c r="J66" s="2" t="s">
        <v>21</v>
      </c>
      <c r="K66">
        <v>3</v>
      </c>
      <c r="L66" s="2" t="s">
        <v>22</v>
      </c>
      <c r="M66" s="2" t="s">
        <v>18</v>
      </c>
      <c r="N66" s="2" t="s">
        <v>46</v>
      </c>
      <c r="O66">
        <v>15108</v>
      </c>
      <c r="P66" s="2" t="s">
        <v>24</v>
      </c>
    </row>
    <row r="67" spans="1:16" x14ac:dyDescent="0.25">
      <c r="A67" s="2" t="s">
        <v>16</v>
      </c>
      <c r="B67" t="s">
        <v>81</v>
      </c>
      <c r="C67">
        <v>0.375</v>
      </c>
      <c r="D67" s="2" t="s">
        <v>17</v>
      </c>
      <c r="E67" s="2" t="s">
        <v>18</v>
      </c>
      <c r="F67" s="2" t="s">
        <v>50</v>
      </c>
      <c r="G67" s="2" t="s">
        <v>20</v>
      </c>
      <c r="H67">
        <v>0.875</v>
      </c>
      <c r="I67" s="2" t="s">
        <v>21</v>
      </c>
      <c r="J67" s="2" t="s">
        <v>22</v>
      </c>
      <c r="K67">
        <v>0</v>
      </c>
      <c r="L67" s="2" t="s">
        <v>21</v>
      </c>
      <c r="M67" s="2" t="s">
        <v>31</v>
      </c>
      <c r="N67" s="2" t="s">
        <v>88</v>
      </c>
      <c r="O67">
        <v>0</v>
      </c>
      <c r="P67" s="2" t="s">
        <v>80</v>
      </c>
    </row>
    <row r="68" spans="1:16" x14ac:dyDescent="0.25">
      <c r="A68" s="2" t="s">
        <v>16</v>
      </c>
      <c r="B68">
        <v>19.670000000000002</v>
      </c>
      <c r="C68">
        <v>0.375</v>
      </c>
      <c r="D68" s="2" t="s">
        <v>17</v>
      </c>
      <c r="E68" s="2" t="s">
        <v>18</v>
      </c>
      <c r="F68" s="2" t="s">
        <v>26</v>
      </c>
      <c r="G68" s="2" t="s">
        <v>20</v>
      </c>
      <c r="H68">
        <v>2</v>
      </c>
      <c r="I68" s="2" t="s">
        <v>21</v>
      </c>
      <c r="J68" s="2" t="s">
        <v>21</v>
      </c>
      <c r="K68">
        <v>2</v>
      </c>
      <c r="L68" s="2" t="s">
        <v>21</v>
      </c>
      <c r="M68" s="2" t="s">
        <v>18</v>
      </c>
      <c r="N68" s="2" t="s">
        <v>38</v>
      </c>
      <c r="O68">
        <v>0</v>
      </c>
      <c r="P68" s="2" t="s">
        <v>24</v>
      </c>
    </row>
    <row r="69" spans="1:16" x14ac:dyDescent="0.25">
      <c r="A69" s="2" t="s">
        <v>25</v>
      </c>
      <c r="B69">
        <v>18.079999999999998</v>
      </c>
      <c r="C69">
        <v>0.375</v>
      </c>
      <c r="D69" s="2" t="s">
        <v>157</v>
      </c>
      <c r="E69" s="2" t="s">
        <v>158</v>
      </c>
      <c r="F69" s="2" t="s">
        <v>37</v>
      </c>
      <c r="G69" s="2" t="s">
        <v>64</v>
      </c>
      <c r="H69">
        <v>10</v>
      </c>
      <c r="I69" s="2" t="s">
        <v>22</v>
      </c>
      <c r="J69" s="2" t="s">
        <v>22</v>
      </c>
      <c r="K69">
        <v>0</v>
      </c>
      <c r="L69" s="2" t="s">
        <v>21</v>
      </c>
      <c r="M69" s="2" t="s">
        <v>31</v>
      </c>
      <c r="N69" s="2" t="s">
        <v>53</v>
      </c>
      <c r="O69">
        <v>0</v>
      </c>
      <c r="P69" s="2" t="s">
        <v>24</v>
      </c>
    </row>
    <row r="70" spans="1:16" x14ac:dyDescent="0.25">
      <c r="A70" s="2" t="s">
        <v>25</v>
      </c>
      <c r="B70">
        <v>33.67</v>
      </c>
      <c r="C70">
        <v>0.375</v>
      </c>
      <c r="D70" s="2" t="s">
        <v>17</v>
      </c>
      <c r="E70" s="2" t="s">
        <v>18</v>
      </c>
      <c r="F70" s="2" t="s">
        <v>37</v>
      </c>
      <c r="G70" s="2" t="s">
        <v>20</v>
      </c>
      <c r="H70">
        <v>0.375</v>
      </c>
      <c r="I70" s="2" t="s">
        <v>22</v>
      </c>
      <c r="J70" s="2" t="s">
        <v>22</v>
      </c>
      <c r="K70">
        <v>0</v>
      </c>
      <c r="L70" s="2" t="s">
        <v>22</v>
      </c>
      <c r="M70" s="2" t="s">
        <v>18</v>
      </c>
      <c r="N70" s="2" t="s">
        <v>53</v>
      </c>
      <c r="O70">
        <v>44</v>
      </c>
      <c r="P70" s="2" t="s">
        <v>24</v>
      </c>
    </row>
    <row r="71" spans="1:16" x14ac:dyDescent="0.25">
      <c r="A71" s="2" t="s">
        <v>16</v>
      </c>
      <c r="B71">
        <v>28.92</v>
      </c>
      <c r="C71">
        <v>0.375</v>
      </c>
      <c r="D71" s="2" t="s">
        <v>17</v>
      </c>
      <c r="E71" s="2" t="s">
        <v>18</v>
      </c>
      <c r="F71" s="2" t="s">
        <v>44</v>
      </c>
      <c r="G71" s="2" t="s">
        <v>20</v>
      </c>
      <c r="H71">
        <v>0.28999999999999998</v>
      </c>
      <c r="I71" s="2" t="s">
        <v>22</v>
      </c>
      <c r="J71" s="2" t="s">
        <v>22</v>
      </c>
      <c r="K71">
        <v>0</v>
      </c>
      <c r="L71" s="2" t="s">
        <v>22</v>
      </c>
      <c r="M71" s="2" t="s">
        <v>18</v>
      </c>
      <c r="N71" s="2" t="s">
        <v>141</v>
      </c>
      <c r="O71">
        <v>140</v>
      </c>
      <c r="P71" s="2" t="s">
        <v>80</v>
      </c>
    </row>
    <row r="72" spans="1:16" x14ac:dyDescent="0.25">
      <c r="A72" s="2" t="s">
        <v>25</v>
      </c>
      <c r="B72">
        <v>28.17</v>
      </c>
      <c r="C72">
        <v>0.375</v>
      </c>
      <c r="D72" s="2" t="s">
        <v>17</v>
      </c>
      <c r="E72" s="2" t="s">
        <v>18</v>
      </c>
      <c r="F72" s="2" t="s">
        <v>26</v>
      </c>
      <c r="G72" s="2" t="s">
        <v>20</v>
      </c>
      <c r="H72">
        <v>0.58499999999999996</v>
      </c>
      <c r="I72" s="2" t="s">
        <v>21</v>
      </c>
      <c r="J72" s="2" t="s">
        <v>21</v>
      </c>
      <c r="K72">
        <v>4</v>
      </c>
      <c r="L72" s="2" t="s">
        <v>22</v>
      </c>
      <c r="M72" s="2" t="s">
        <v>18</v>
      </c>
      <c r="N72" s="2" t="s">
        <v>38</v>
      </c>
      <c r="O72">
        <v>0</v>
      </c>
      <c r="P72" s="2" t="s">
        <v>24</v>
      </c>
    </row>
    <row r="73" spans="1:16" x14ac:dyDescent="0.25">
      <c r="A73" s="2" t="s">
        <v>16</v>
      </c>
      <c r="B73">
        <v>43.08</v>
      </c>
      <c r="C73">
        <v>0.375</v>
      </c>
      <c r="D73" s="2" t="s">
        <v>39</v>
      </c>
      <c r="E73" s="2" t="s">
        <v>40</v>
      </c>
      <c r="F73" s="2" t="s">
        <v>44</v>
      </c>
      <c r="G73" s="2" t="s">
        <v>20</v>
      </c>
      <c r="H73">
        <v>0.375</v>
      </c>
      <c r="I73" s="2" t="s">
        <v>21</v>
      </c>
      <c r="J73" s="2" t="s">
        <v>21</v>
      </c>
      <c r="K73">
        <v>8</v>
      </c>
      <c r="L73" s="2" t="s">
        <v>21</v>
      </c>
      <c r="M73" s="2" t="s">
        <v>18</v>
      </c>
      <c r="N73" s="2" t="s">
        <v>53</v>
      </c>
      <c r="O73">
        <v>162</v>
      </c>
      <c r="P73" s="2" t="s">
        <v>24</v>
      </c>
    </row>
    <row r="74" spans="1:16" x14ac:dyDescent="0.25">
      <c r="A74" s="2" t="s">
        <v>25</v>
      </c>
      <c r="B74">
        <v>15.75</v>
      </c>
      <c r="C74">
        <v>0.375</v>
      </c>
      <c r="D74" s="2" t="s">
        <v>17</v>
      </c>
      <c r="E74" s="2" t="s">
        <v>18</v>
      </c>
      <c r="F74" s="2" t="s">
        <v>44</v>
      </c>
      <c r="G74" s="2" t="s">
        <v>20</v>
      </c>
      <c r="H74">
        <v>1</v>
      </c>
      <c r="I74" s="2" t="s">
        <v>22</v>
      </c>
      <c r="J74" s="2" t="s">
        <v>22</v>
      </c>
      <c r="K74">
        <v>0</v>
      </c>
      <c r="L74" s="2" t="s">
        <v>22</v>
      </c>
      <c r="M74" s="2" t="s">
        <v>18</v>
      </c>
      <c r="N74" s="2" t="s">
        <v>32</v>
      </c>
      <c r="O74">
        <v>18</v>
      </c>
      <c r="P74" s="2" t="s">
        <v>80</v>
      </c>
    </row>
    <row r="75" spans="1:16" x14ac:dyDescent="0.25">
      <c r="A75" s="2" t="s">
        <v>16</v>
      </c>
      <c r="B75">
        <v>18.829999999999998</v>
      </c>
      <c r="C75">
        <v>0.41499999999999998</v>
      </c>
      <c r="D75" s="2" t="s">
        <v>39</v>
      </c>
      <c r="E75" s="2" t="s">
        <v>40</v>
      </c>
      <c r="F75" s="2" t="s">
        <v>44</v>
      </c>
      <c r="G75" s="2" t="s">
        <v>20</v>
      </c>
      <c r="H75">
        <v>0.16500000000000001</v>
      </c>
      <c r="I75" s="2" t="s">
        <v>22</v>
      </c>
      <c r="J75" s="2" t="s">
        <v>21</v>
      </c>
      <c r="K75">
        <v>1</v>
      </c>
      <c r="L75" s="2" t="s">
        <v>22</v>
      </c>
      <c r="M75" s="2" t="s">
        <v>18</v>
      </c>
      <c r="N75" s="2" t="s">
        <v>52</v>
      </c>
      <c r="O75">
        <v>1</v>
      </c>
      <c r="P75" s="2" t="s">
        <v>80</v>
      </c>
    </row>
    <row r="76" spans="1:16" x14ac:dyDescent="0.25">
      <c r="A76" s="2" t="s">
        <v>16</v>
      </c>
      <c r="B76">
        <v>20.67</v>
      </c>
      <c r="C76">
        <v>0.41499999999999998</v>
      </c>
      <c r="D76" s="2" t="s">
        <v>17</v>
      </c>
      <c r="E76" s="2" t="s">
        <v>18</v>
      </c>
      <c r="F76" s="2" t="s">
        <v>44</v>
      </c>
      <c r="G76" s="2" t="s">
        <v>20</v>
      </c>
      <c r="H76">
        <v>0.125</v>
      </c>
      <c r="I76" s="2" t="s">
        <v>22</v>
      </c>
      <c r="J76" s="2" t="s">
        <v>22</v>
      </c>
      <c r="K76">
        <v>0</v>
      </c>
      <c r="L76" s="2" t="s">
        <v>22</v>
      </c>
      <c r="M76" s="2" t="s">
        <v>18</v>
      </c>
      <c r="N76" s="2" t="s">
        <v>47</v>
      </c>
      <c r="O76">
        <v>44</v>
      </c>
      <c r="P76" s="2" t="s">
        <v>80</v>
      </c>
    </row>
    <row r="77" spans="1:16" x14ac:dyDescent="0.25">
      <c r="A77" s="2" t="s">
        <v>16</v>
      </c>
      <c r="B77">
        <v>23.75</v>
      </c>
      <c r="C77">
        <v>0.41499999999999998</v>
      </c>
      <c r="D77" s="2" t="s">
        <v>39</v>
      </c>
      <c r="E77" s="2" t="s">
        <v>40</v>
      </c>
      <c r="F77" s="2" t="s">
        <v>44</v>
      </c>
      <c r="G77" s="2" t="s">
        <v>20</v>
      </c>
      <c r="H77">
        <v>0.04</v>
      </c>
      <c r="I77" s="2" t="s">
        <v>22</v>
      </c>
      <c r="J77" s="2" t="s">
        <v>21</v>
      </c>
      <c r="K77">
        <v>2</v>
      </c>
      <c r="L77" s="2" t="s">
        <v>22</v>
      </c>
      <c r="M77" s="2" t="s">
        <v>18</v>
      </c>
      <c r="N77" s="2" t="s">
        <v>45</v>
      </c>
      <c r="O77">
        <v>6</v>
      </c>
      <c r="P77" s="2" t="s">
        <v>80</v>
      </c>
    </row>
    <row r="78" spans="1:16" x14ac:dyDescent="0.25">
      <c r="A78" s="2" t="s">
        <v>25</v>
      </c>
      <c r="B78">
        <v>22.5</v>
      </c>
      <c r="C78">
        <v>0.41499999999999998</v>
      </c>
      <c r="D78" s="2" t="s">
        <v>17</v>
      </c>
      <c r="E78" s="2" t="s">
        <v>18</v>
      </c>
      <c r="F78" s="2" t="s">
        <v>56</v>
      </c>
      <c r="G78" s="2" t="s">
        <v>20</v>
      </c>
      <c r="H78">
        <v>0.33500000000000002</v>
      </c>
      <c r="I78" s="2" t="s">
        <v>22</v>
      </c>
      <c r="J78" s="2" t="s">
        <v>22</v>
      </c>
      <c r="K78">
        <v>0</v>
      </c>
      <c r="L78" s="2" t="s">
        <v>21</v>
      </c>
      <c r="M78" s="2" t="s">
        <v>31</v>
      </c>
      <c r="N78" s="2" t="s">
        <v>125</v>
      </c>
      <c r="O78">
        <v>0</v>
      </c>
      <c r="P78" s="2" t="s">
        <v>80</v>
      </c>
    </row>
    <row r="79" spans="1:16" x14ac:dyDescent="0.25">
      <c r="A79" s="2" t="s">
        <v>16</v>
      </c>
      <c r="B79">
        <v>41.92</v>
      </c>
      <c r="C79">
        <v>0.42</v>
      </c>
      <c r="D79" s="2" t="s">
        <v>17</v>
      </c>
      <c r="E79" s="2" t="s">
        <v>18</v>
      </c>
      <c r="F79" s="2" t="s">
        <v>44</v>
      </c>
      <c r="G79" s="2" t="s">
        <v>27</v>
      </c>
      <c r="H79">
        <v>0.21</v>
      </c>
      <c r="I79" s="2" t="s">
        <v>21</v>
      </c>
      <c r="J79" s="2" t="s">
        <v>21</v>
      </c>
      <c r="K79">
        <v>6</v>
      </c>
      <c r="L79" s="2" t="s">
        <v>22</v>
      </c>
      <c r="M79" s="2" t="s">
        <v>18</v>
      </c>
      <c r="N79" s="2" t="s">
        <v>141</v>
      </c>
      <c r="O79">
        <v>948</v>
      </c>
      <c r="P79" s="2" t="s">
        <v>24</v>
      </c>
    </row>
    <row r="80" spans="1:16" x14ac:dyDescent="0.25">
      <c r="A80" s="2" t="s">
        <v>16</v>
      </c>
      <c r="B80">
        <v>36.17</v>
      </c>
      <c r="C80">
        <v>0.42</v>
      </c>
      <c r="D80" s="2" t="s">
        <v>39</v>
      </c>
      <c r="E80" s="2" t="s">
        <v>40</v>
      </c>
      <c r="F80" s="2" t="s">
        <v>19</v>
      </c>
      <c r="G80" s="2" t="s">
        <v>20</v>
      </c>
      <c r="H80">
        <v>0.28999999999999998</v>
      </c>
      <c r="I80" s="2" t="s">
        <v>22</v>
      </c>
      <c r="J80" s="2" t="s">
        <v>22</v>
      </c>
      <c r="K80">
        <v>0</v>
      </c>
      <c r="L80" s="2" t="s">
        <v>21</v>
      </c>
      <c r="M80" s="2" t="s">
        <v>18</v>
      </c>
      <c r="N80" s="2" t="s">
        <v>217</v>
      </c>
      <c r="O80">
        <v>2</v>
      </c>
      <c r="P80" s="2" t="s">
        <v>80</v>
      </c>
    </row>
    <row r="81" spans="1:16" x14ac:dyDescent="0.25">
      <c r="A81" s="2" t="s">
        <v>25</v>
      </c>
      <c r="B81">
        <v>46.67</v>
      </c>
      <c r="C81">
        <v>0.46</v>
      </c>
      <c r="D81" s="2" t="s">
        <v>17</v>
      </c>
      <c r="E81" s="2" t="s">
        <v>18</v>
      </c>
      <c r="F81" s="2" t="s">
        <v>37</v>
      </c>
      <c r="G81" s="2" t="s">
        <v>27</v>
      </c>
      <c r="H81">
        <v>0.41499999999999998</v>
      </c>
      <c r="I81" s="2" t="s">
        <v>21</v>
      </c>
      <c r="J81" s="2" t="s">
        <v>21</v>
      </c>
      <c r="K81">
        <v>11</v>
      </c>
      <c r="L81" s="2" t="s">
        <v>21</v>
      </c>
      <c r="M81" s="2" t="s">
        <v>18</v>
      </c>
      <c r="N81" s="2" t="s">
        <v>110</v>
      </c>
      <c r="O81">
        <v>6</v>
      </c>
      <c r="P81" s="2" t="s">
        <v>24</v>
      </c>
    </row>
    <row r="82" spans="1:16" x14ac:dyDescent="0.25">
      <c r="A82" s="2" t="s">
        <v>16</v>
      </c>
      <c r="B82">
        <v>22.25</v>
      </c>
      <c r="C82">
        <v>0.46</v>
      </c>
      <c r="D82" s="2" t="s">
        <v>17</v>
      </c>
      <c r="E82" s="2" t="s">
        <v>18</v>
      </c>
      <c r="F82" s="2" t="s">
        <v>41</v>
      </c>
      <c r="G82" s="2" t="s">
        <v>20</v>
      </c>
      <c r="H82">
        <v>0.125</v>
      </c>
      <c r="I82" s="2" t="s">
        <v>22</v>
      </c>
      <c r="J82" s="2" t="s">
        <v>22</v>
      </c>
      <c r="K82">
        <v>0</v>
      </c>
      <c r="L82" s="2" t="s">
        <v>21</v>
      </c>
      <c r="M82" s="2" t="s">
        <v>18</v>
      </c>
      <c r="N82" s="2" t="s">
        <v>29</v>
      </c>
      <c r="O82">
        <v>55</v>
      </c>
      <c r="P82" s="2" t="s">
        <v>80</v>
      </c>
    </row>
    <row r="83" spans="1:16" x14ac:dyDescent="0.25">
      <c r="A83" s="2" t="s">
        <v>16</v>
      </c>
      <c r="B83">
        <v>23.58</v>
      </c>
      <c r="C83">
        <v>0.46</v>
      </c>
      <c r="D83" s="2" t="s">
        <v>39</v>
      </c>
      <c r="E83" s="2" t="s">
        <v>40</v>
      </c>
      <c r="F83" s="2" t="s">
        <v>19</v>
      </c>
      <c r="G83" s="2" t="s">
        <v>20</v>
      </c>
      <c r="H83">
        <v>2.625</v>
      </c>
      <c r="I83" s="2" t="s">
        <v>21</v>
      </c>
      <c r="J83" s="2" t="s">
        <v>21</v>
      </c>
      <c r="K83">
        <v>6</v>
      </c>
      <c r="L83" s="2" t="s">
        <v>21</v>
      </c>
      <c r="M83" s="2" t="s">
        <v>18</v>
      </c>
      <c r="N83" s="2" t="s">
        <v>203</v>
      </c>
      <c r="O83">
        <v>347</v>
      </c>
      <c r="P83" s="2" t="s">
        <v>80</v>
      </c>
    </row>
    <row r="84" spans="1:16" x14ac:dyDescent="0.25">
      <c r="A84" s="2" t="s">
        <v>25</v>
      </c>
      <c r="B84">
        <v>29.5</v>
      </c>
      <c r="C84">
        <v>0.46</v>
      </c>
      <c r="D84" s="2" t="s">
        <v>17</v>
      </c>
      <c r="E84" s="2" t="s">
        <v>18</v>
      </c>
      <c r="F84" s="2" t="s">
        <v>41</v>
      </c>
      <c r="G84" s="2" t="s">
        <v>20</v>
      </c>
      <c r="H84">
        <v>0.54</v>
      </c>
      <c r="I84" s="2" t="s">
        <v>21</v>
      </c>
      <c r="J84" s="2" t="s">
        <v>21</v>
      </c>
      <c r="K84">
        <v>4</v>
      </c>
      <c r="L84" s="2" t="s">
        <v>22</v>
      </c>
      <c r="M84" s="2" t="s">
        <v>18</v>
      </c>
      <c r="N84" s="2" t="s">
        <v>126</v>
      </c>
      <c r="O84">
        <v>500</v>
      </c>
      <c r="P84" s="2" t="s">
        <v>24</v>
      </c>
    </row>
    <row r="85" spans="1:16" x14ac:dyDescent="0.25">
      <c r="A85" s="2" t="s">
        <v>25</v>
      </c>
      <c r="B85">
        <v>24.5</v>
      </c>
      <c r="C85">
        <v>0.5</v>
      </c>
      <c r="D85" s="2" t="s">
        <v>17</v>
      </c>
      <c r="E85" s="2" t="s">
        <v>18</v>
      </c>
      <c r="F85" s="2" t="s">
        <v>26</v>
      </c>
      <c r="G85" s="2" t="s">
        <v>27</v>
      </c>
      <c r="H85">
        <v>1.5</v>
      </c>
      <c r="I85" s="2" t="s">
        <v>21</v>
      </c>
      <c r="J85" s="2" t="s">
        <v>22</v>
      </c>
      <c r="K85">
        <v>0</v>
      </c>
      <c r="L85" s="2" t="s">
        <v>22</v>
      </c>
      <c r="M85" s="2" t="s">
        <v>18</v>
      </c>
      <c r="N85" s="2" t="s">
        <v>29</v>
      </c>
      <c r="O85">
        <v>824</v>
      </c>
      <c r="P85" s="2" t="s">
        <v>24</v>
      </c>
    </row>
    <row r="86" spans="1:16" x14ac:dyDescent="0.25">
      <c r="A86" s="2" t="s">
        <v>16</v>
      </c>
      <c r="B86">
        <v>54.42</v>
      </c>
      <c r="C86">
        <v>0.5</v>
      </c>
      <c r="D86" s="2" t="s">
        <v>39</v>
      </c>
      <c r="E86" s="2" t="s">
        <v>40</v>
      </c>
      <c r="F86" s="2" t="s">
        <v>41</v>
      </c>
      <c r="G86" s="2" t="s">
        <v>27</v>
      </c>
      <c r="H86">
        <v>3.96</v>
      </c>
      <c r="I86" s="2" t="s">
        <v>21</v>
      </c>
      <c r="J86" s="2" t="s">
        <v>22</v>
      </c>
      <c r="K86">
        <v>0</v>
      </c>
      <c r="L86" s="2" t="s">
        <v>22</v>
      </c>
      <c r="M86" s="2" t="s">
        <v>18</v>
      </c>
      <c r="N86" s="2" t="s">
        <v>42</v>
      </c>
      <c r="O86">
        <v>314</v>
      </c>
      <c r="P86" s="2" t="s">
        <v>24</v>
      </c>
    </row>
    <row r="87" spans="1:16" x14ac:dyDescent="0.25">
      <c r="A87" s="2" t="s">
        <v>25</v>
      </c>
      <c r="B87">
        <v>25.75</v>
      </c>
      <c r="C87">
        <v>0.5</v>
      </c>
      <c r="D87" s="2" t="s">
        <v>17</v>
      </c>
      <c r="E87" s="2" t="s">
        <v>18</v>
      </c>
      <c r="F87" s="2" t="s">
        <v>44</v>
      </c>
      <c r="G87" s="2" t="s">
        <v>27</v>
      </c>
      <c r="H87">
        <v>0.875</v>
      </c>
      <c r="I87" s="2" t="s">
        <v>21</v>
      </c>
      <c r="J87" s="2" t="s">
        <v>22</v>
      </c>
      <c r="K87">
        <v>0</v>
      </c>
      <c r="L87" s="2" t="s">
        <v>21</v>
      </c>
      <c r="M87" s="2" t="s">
        <v>18</v>
      </c>
      <c r="N87" s="2" t="s">
        <v>71</v>
      </c>
      <c r="O87">
        <v>0</v>
      </c>
      <c r="P87" s="2" t="s">
        <v>24</v>
      </c>
    </row>
    <row r="88" spans="1:16" x14ac:dyDescent="0.25">
      <c r="A88" s="2" t="s">
        <v>16</v>
      </c>
      <c r="B88">
        <v>44.33</v>
      </c>
      <c r="C88">
        <v>0.5</v>
      </c>
      <c r="D88" s="2" t="s">
        <v>17</v>
      </c>
      <c r="E88" s="2" t="s">
        <v>18</v>
      </c>
      <c r="F88" s="2" t="s">
        <v>56</v>
      </c>
      <c r="G88" s="2" t="s">
        <v>27</v>
      </c>
      <c r="H88">
        <v>5</v>
      </c>
      <c r="I88" s="2" t="s">
        <v>21</v>
      </c>
      <c r="J88" s="2" t="s">
        <v>22</v>
      </c>
      <c r="K88">
        <v>0</v>
      </c>
      <c r="L88" s="2" t="s">
        <v>21</v>
      </c>
      <c r="M88" s="2" t="s">
        <v>18</v>
      </c>
      <c r="N88" s="2" t="s">
        <v>48</v>
      </c>
      <c r="O88">
        <v>0</v>
      </c>
      <c r="P88" s="2" t="s">
        <v>24</v>
      </c>
    </row>
    <row r="89" spans="1:16" x14ac:dyDescent="0.25">
      <c r="A89" s="2" t="s">
        <v>16</v>
      </c>
      <c r="B89">
        <v>44.25</v>
      </c>
      <c r="C89">
        <v>0.5</v>
      </c>
      <c r="D89" s="2" t="s">
        <v>17</v>
      </c>
      <c r="E89" s="2" t="s">
        <v>18</v>
      </c>
      <c r="F89" s="2" t="s">
        <v>33</v>
      </c>
      <c r="G89" s="2" t="s">
        <v>20</v>
      </c>
      <c r="H89">
        <v>10.75</v>
      </c>
      <c r="I89" s="2" t="s">
        <v>21</v>
      </c>
      <c r="J89" s="2" t="s">
        <v>22</v>
      </c>
      <c r="K89">
        <v>0</v>
      </c>
      <c r="L89" s="2" t="s">
        <v>22</v>
      </c>
      <c r="M89" s="2" t="s">
        <v>31</v>
      </c>
      <c r="N89" s="2" t="s">
        <v>72</v>
      </c>
      <c r="O89">
        <v>0</v>
      </c>
      <c r="P89" s="2" t="s">
        <v>80</v>
      </c>
    </row>
    <row r="90" spans="1:16" x14ac:dyDescent="0.25">
      <c r="A90" s="2" t="s">
        <v>16</v>
      </c>
      <c r="B90">
        <v>39.83</v>
      </c>
      <c r="C90">
        <v>0.5</v>
      </c>
      <c r="D90" s="2" t="s">
        <v>17</v>
      </c>
      <c r="E90" s="2" t="s">
        <v>18</v>
      </c>
      <c r="F90" s="2" t="s">
        <v>33</v>
      </c>
      <c r="G90" s="2" t="s">
        <v>20</v>
      </c>
      <c r="H90">
        <v>0.25</v>
      </c>
      <c r="I90" s="2" t="s">
        <v>21</v>
      </c>
      <c r="J90" s="2" t="s">
        <v>22</v>
      </c>
      <c r="K90">
        <v>0</v>
      </c>
      <c r="L90" s="2" t="s">
        <v>22</v>
      </c>
      <c r="M90" s="2" t="s">
        <v>31</v>
      </c>
      <c r="N90" s="2" t="s">
        <v>87</v>
      </c>
      <c r="O90">
        <v>0</v>
      </c>
      <c r="P90" s="2" t="s">
        <v>80</v>
      </c>
    </row>
    <row r="91" spans="1:16" x14ac:dyDescent="0.25">
      <c r="A91" s="2" t="s">
        <v>16</v>
      </c>
      <c r="B91" t="s">
        <v>81</v>
      </c>
      <c r="C91">
        <v>0.5</v>
      </c>
      <c r="D91" s="2" t="s">
        <v>17</v>
      </c>
      <c r="E91" s="2" t="s">
        <v>18</v>
      </c>
      <c r="F91" s="2" t="s">
        <v>44</v>
      </c>
      <c r="G91" s="2" t="s">
        <v>57</v>
      </c>
      <c r="H91">
        <v>0.83499999999999996</v>
      </c>
      <c r="I91" s="2" t="s">
        <v>21</v>
      </c>
      <c r="J91" s="2" t="s">
        <v>22</v>
      </c>
      <c r="K91">
        <v>0</v>
      </c>
      <c r="L91" s="2" t="s">
        <v>21</v>
      </c>
      <c r="M91" s="2" t="s">
        <v>31</v>
      </c>
      <c r="N91" s="2" t="s">
        <v>48</v>
      </c>
      <c r="O91">
        <v>0</v>
      </c>
      <c r="P91" s="2" t="s">
        <v>80</v>
      </c>
    </row>
    <row r="92" spans="1:16" x14ac:dyDescent="0.25">
      <c r="A92" s="2" t="s">
        <v>25</v>
      </c>
      <c r="B92">
        <v>24.08</v>
      </c>
      <c r="C92">
        <v>0.5</v>
      </c>
      <c r="D92" s="2" t="s">
        <v>17</v>
      </c>
      <c r="E92" s="2" t="s">
        <v>18</v>
      </c>
      <c r="F92" s="2" t="s">
        <v>26</v>
      </c>
      <c r="G92" s="2" t="s">
        <v>27</v>
      </c>
      <c r="H92">
        <v>1.25</v>
      </c>
      <c r="I92" s="2" t="s">
        <v>21</v>
      </c>
      <c r="J92" s="2" t="s">
        <v>21</v>
      </c>
      <c r="K92">
        <v>1</v>
      </c>
      <c r="L92" s="2" t="s">
        <v>22</v>
      </c>
      <c r="M92" s="2" t="s">
        <v>18</v>
      </c>
      <c r="N92" s="2" t="s">
        <v>47</v>
      </c>
      <c r="O92">
        <v>678</v>
      </c>
      <c r="P92" s="2" t="s">
        <v>24</v>
      </c>
    </row>
    <row r="93" spans="1:16" x14ac:dyDescent="0.25">
      <c r="A93" s="2" t="s">
        <v>25</v>
      </c>
      <c r="B93">
        <v>20.83</v>
      </c>
      <c r="C93">
        <v>0.5</v>
      </c>
      <c r="D93" s="2" t="s">
        <v>39</v>
      </c>
      <c r="E93" s="2" t="s">
        <v>40</v>
      </c>
      <c r="F93" s="2" t="s">
        <v>58</v>
      </c>
      <c r="G93" s="2" t="s">
        <v>151</v>
      </c>
      <c r="H93">
        <v>1</v>
      </c>
      <c r="I93" s="2" t="s">
        <v>22</v>
      </c>
      <c r="J93" s="2" t="s">
        <v>22</v>
      </c>
      <c r="K93">
        <v>0</v>
      </c>
      <c r="L93" s="2" t="s">
        <v>22</v>
      </c>
      <c r="M93" s="2" t="s">
        <v>18</v>
      </c>
      <c r="N93" s="2" t="s">
        <v>46</v>
      </c>
      <c r="O93">
        <v>0</v>
      </c>
      <c r="P93" s="2" t="s">
        <v>80</v>
      </c>
    </row>
    <row r="94" spans="1:16" x14ac:dyDescent="0.25">
      <c r="A94" s="2" t="s">
        <v>16</v>
      </c>
      <c r="B94">
        <v>21.92</v>
      </c>
      <c r="C94">
        <v>0.5</v>
      </c>
      <c r="D94" s="2" t="s">
        <v>17</v>
      </c>
      <c r="E94" s="2" t="s">
        <v>18</v>
      </c>
      <c r="F94" s="2" t="s">
        <v>44</v>
      </c>
      <c r="G94" s="2" t="s">
        <v>20</v>
      </c>
      <c r="H94">
        <v>0.125</v>
      </c>
      <c r="I94" s="2" t="s">
        <v>22</v>
      </c>
      <c r="J94" s="2" t="s">
        <v>22</v>
      </c>
      <c r="K94">
        <v>0</v>
      </c>
      <c r="L94" s="2" t="s">
        <v>22</v>
      </c>
      <c r="M94" s="2" t="s">
        <v>18</v>
      </c>
      <c r="N94" s="2" t="s">
        <v>34</v>
      </c>
      <c r="O94">
        <v>0</v>
      </c>
      <c r="P94" s="2" t="s">
        <v>80</v>
      </c>
    </row>
    <row r="95" spans="1:16" x14ac:dyDescent="0.25">
      <c r="A95" s="2" t="s">
        <v>25</v>
      </c>
      <c r="B95">
        <v>16.920000000000002</v>
      </c>
      <c r="C95">
        <v>0.5</v>
      </c>
      <c r="D95" s="2" t="s">
        <v>17</v>
      </c>
      <c r="E95" s="2" t="s">
        <v>18</v>
      </c>
      <c r="F95" s="2" t="s">
        <v>56</v>
      </c>
      <c r="G95" s="2" t="s">
        <v>20</v>
      </c>
      <c r="H95">
        <v>0.16500000000000001</v>
      </c>
      <c r="I95" s="2" t="s">
        <v>22</v>
      </c>
      <c r="J95" s="2" t="s">
        <v>21</v>
      </c>
      <c r="K95">
        <v>6</v>
      </c>
      <c r="L95" s="2" t="s">
        <v>21</v>
      </c>
      <c r="M95" s="2" t="s">
        <v>18</v>
      </c>
      <c r="N95" s="2" t="s">
        <v>66</v>
      </c>
      <c r="O95">
        <v>35</v>
      </c>
      <c r="P95" s="2" t="s">
        <v>80</v>
      </c>
    </row>
    <row r="96" spans="1:16" x14ac:dyDescent="0.25">
      <c r="A96" s="2" t="s">
        <v>16</v>
      </c>
      <c r="B96">
        <v>25.75</v>
      </c>
      <c r="C96">
        <v>0.5</v>
      </c>
      <c r="D96" s="2" t="s">
        <v>17</v>
      </c>
      <c r="E96" s="2" t="s">
        <v>18</v>
      </c>
      <c r="F96" s="2" t="s">
        <v>44</v>
      </c>
      <c r="G96" s="2" t="s">
        <v>20</v>
      </c>
      <c r="H96">
        <v>1.46</v>
      </c>
      <c r="I96" s="2" t="s">
        <v>21</v>
      </c>
      <c r="J96" s="2" t="s">
        <v>21</v>
      </c>
      <c r="K96">
        <v>5</v>
      </c>
      <c r="L96" s="2" t="s">
        <v>21</v>
      </c>
      <c r="M96" s="2" t="s">
        <v>18</v>
      </c>
      <c r="N96" s="2" t="s">
        <v>192</v>
      </c>
      <c r="O96">
        <v>0</v>
      </c>
      <c r="P96" s="2" t="s">
        <v>24</v>
      </c>
    </row>
    <row r="97" spans="1:16" x14ac:dyDescent="0.25">
      <c r="A97" s="2" t="s">
        <v>16</v>
      </c>
      <c r="B97">
        <v>30.17</v>
      </c>
      <c r="C97">
        <v>0.5</v>
      </c>
      <c r="D97" s="2" t="s">
        <v>17</v>
      </c>
      <c r="E97" s="2" t="s">
        <v>18</v>
      </c>
      <c r="F97" s="2" t="s">
        <v>44</v>
      </c>
      <c r="G97" s="2" t="s">
        <v>20</v>
      </c>
      <c r="H97">
        <v>1.75</v>
      </c>
      <c r="I97" s="2" t="s">
        <v>21</v>
      </c>
      <c r="J97" s="2" t="s">
        <v>21</v>
      </c>
      <c r="K97">
        <v>11</v>
      </c>
      <c r="L97" s="2" t="s">
        <v>22</v>
      </c>
      <c r="M97" s="2" t="s">
        <v>18</v>
      </c>
      <c r="N97" s="2" t="s">
        <v>209</v>
      </c>
      <c r="O97">
        <v>540</v>
      </c>
      <c r="P97" s="2" t="s">
        <v>24</v>
      </c>
    </row>
    <row r="98" spans="1:16" x14ac:dyDescent="0.25">
      <c r="A98" s="2" t="s">
        <v>16</v>
      </c>
      <c r="B98">
        <v>40.92</v>
      </c>
      <c r="C98">
        <v>0.5</v>
      </c>
      <c r="D98" s="2" t="s">
        <v>39</v>
      </c>
      <c r="E98" s="2" t="s">
        <v>40</v>
      </c>
      <c r="F98" s="2" t="s">
        <v>33</v>
      </c>
      <c r="G98" s="2" t="s">
        <v>20</v>
      </c>
      <c r="H98">
        <v>0.5</v>
      </c>
      <c r="I98" s="2" t="s">
        <v>22</v>
      </c>
      <c r="J98" s="2" t="s">
        <v>22</v>
      </c>
      <c r="K98">
        <v>0</v>
      </c>
      <c r="L98" s="2" t="s">
        <v>21</v>
      </c>
      <c r="M98" s="2" t="s">
        <v>18</v>
      </c>
      <c r="N98" s="2" t="s">
        <v>199</v>
      </c>
      <c r="O98">
        <v>0</v>
      </c>
      <c r="P98" s="2" t="s">
        <v>80</v>
      </c>
    </row>
    <row r="99" spans="1:16" x14ac:dyDescent="0.25">
      <c r="A99" s="2" t="s">
        <v>16</v>
      </c>
      <c r="B99">
        <v>30.33</v>
      </c>
      <c r="C99">
        <v>0.5</v>
      </c>
      <c r="D99" s="2" t="s">
        <v>17</v>
      </c>
      <c r="E99" s="2" t="s">
        <v>18</v>
      </c>
      <c r="F99" s="2" t="s">
        <v>50</v>
      </c>
      <c r="G99" s="2" t="s">
        <v>27</v>
      </c>
      <c r="H99">
        <v>8.5000000000000006E-2</v>
      </c>
      <c r="I99" s="2" t="s">
        <v>22</v>
      </c>
      <c r="J99" s="2" t="s">
        <v>22</v>
      </c>
      <c r="K99">
        <v>0</v>
      </c>
      <c r="L99" s="2" t="s">
        <v>21</v>
      </c>
      <c r="M99" s="2" t="s">
        <v>31</v>
      </c>
      <c r="N99" s="2" t="s">
        <v>196</v>
      </c>
      <c r="O99">
        <v>0</v>
      </c>
      <c r="P99" s="2" t="s">
        <v>80</v>
      </c>
    </row>
    <row r="100" spans="1:16" x14ac:dyDescent="0.25">
      <c r="A100" s="2" t="s">
        <v>16</v>
      </c>
      <c r="B100">
        <v>39.92</v>
      </c>
      <c r="C100">
        <v>0.54</v>
      </c>
      <c r="D100" s="2" t="s">
        <v>39</v>
      </c>
      <c r="E100" s="2" t="s">
        <v>40</v>
      </c>
      <c r="F100" s="2" t="s">
        <v>60</v>
      </c>
      <c r="G100" s="2" t="s">
        <v>20</v>
      </c>
      <c r="H100">
        <v>0.5</v>
      </c>
      <c r="I100" s="2" t="s">
        <v>21</v>
      </c>
      <c r="J100" s="2" t="s">
        <v>21</v>
      </c>
      <c r="K100">
        <v>3</v>
      </c>
      <c r="L100" s="2" t="s">
        <v>22</v>
      </c>
      <c r="M100" s="2" t="s">
        <v>18</v>
      </c>
      <c r="N100" s="2" t="s">
        <v>52</v>
      </c>
      <c r="O100">
        <v>1000</v>
      </c>
      <c r="P100" s="2" t="s">
        <v>24</v>
      </c>
    </row>
    <row r="101" spans="1:16" x14ac:dyDescent="0.25">
      <c r="A101" s="2" t="s">
        <v>25</v>
      </c>
      <c r="B101">
        <v>32.33</v>
      </c>
      <c r="C101">
        <v>0.54</v>
      </c>
      <c r="D101" s="2" t="s">
        <v>17</v>
      </c>
      <c r="E101" s="2" t="s">
        <v>18</v>
      </c>
      <c r="F101" s="2" t="s">
        <v>37</v>
      </c>
      <c r="G101" s="2" t="s">
        <v>20</v>
      </c>
      <c r="H101">
        <v>0.04</v>
      </c>
      <c r="I101" s="2" t="s">
        <v>21</v>
      </c>
      <c r="J101" s="2" t="s">
        <v>22</v>
      </c>
      <c r="K101">
        <v>0</v>
      </c>
      <c r="L101" s="2" t="s">
        <v>22</v>
      </c>
      <c r="M101" s="2" t="s">
        <v>18</v>
      </c>
      <c r="N101" s="2" t="s">
        <v>110</v>
      </c>
      <c r="O101">
        <v>11177</v>
      </c>
      <c r="P101" s="2" t="s">
        <v>24</v>
      </c>
    </row>
    <row r="102" spans="1:16" x14ac:dyDescent="0.25">
      <c r="A102" s="2" t="s">
        <v>16</v>
      </c>
      <c r="B102">
        <v>25.42</v>
      </c>
      <c r="C102">
        <v>0.54</v>
      </c>
      <c r="D102" s="2" t="s">
        <v>17</v>
      </c>
      <c r="E102" s="2" t="s">
        <v>18</v>
      </c>
      <c r="F102" s="2" t="s">
        <v>19</v>
      </c>
      <c r="G102" s="2" t="s">
        <v>20</v>
      </c>
      <c r="H102">
        <v>0.16500000000000001</v>
      </c>
      <c r="I102" s="2" t="s">
        <v>22</v>
      </c>
      <c r="J102" s="2" t="s">
        <v>21</v>
      </c>
      <c r="K102">
        <v>1</v>
      </c>
      <c r="L102" s="2" t="s">
        <v>22</v>
      </c>
      <c r="M102" s="2" t="s">
        <v>18</v>
      </c>
      <c r="N102" s="2" t="s">
        <v>152</v>
      </c>
      <c r="O102">
        <v>444</v>
      </c>
      <c r="P102" s="2" t="s">
        <v>80</v>
      </c>
    </row>
    <row r="103" spans="1:16" x14ac:dyDescent="0.25">
      <c r="A103" s="2" t="s">
        <v>16</v>
      </c>
      <c r="B103">
        <v>63.33</v>
      </c>
      <c r="C103">
        <v>0.54</v>
      </c>
      <c r="D103" s="2" t="s">
        <v>17</v>
      </c>
      <c r="E103" s="2" t="s">
        <v>18</v>
      </c>
      <c r="F103" s="2" t="s">
        <v>44</v>
      </c>
      <c r="G103" s="2" t="s">
        <v>20</v>
      </c>
      <c r="H103">
        <v>0.58499999999999996</v>
      </c>
      <c r="I103" s="2" t="s">
        <v>21</v>
      </c>
      <c r="J103" s="2" t="s">
        <v>21</v>
      </c>
      <c r="K103">
        <v>3</v>
      </c>
      <c r="L103" s="2" t="s">
        <v>21</v>
      </c>
      <c r="M103" s="2" t="s">
        <v>18</v>
      </c>
      <c r="N103" s="2" t="s">
        <v>42</v>
      </c>
      <c r="O103">
        <v>0</v>
      </c>
      <c r="P103" s="2" t="s">
        <v>80</v>
      </c>
    </row>
    <row r="104" spans="1:16" x14ac:dyDescent="0.25">
      <c r="A104" s="2" t="s">
        <v>16</v>
      </c>
      <c r="B104">
        <v>26.83</v>
      </c>
      <c r="C104">
        <v>0.54</v>
      </c>
      <c r="D104" s="2" t="s">
        <v>17</v>
      </c>
      <c r="E104" s="2" t="s">
        <v>18</v>
      </c>
      <c r="F104" s="2" t="s">
        <v>41</v>
      </c>
      <c r="G104" s="2" t="s">
        <v>64</v>
      </c>
      <c r="H104">
        <v>0</v>
      </c>
      <c r="I104" s="2" t="s">
        <v>22</v>
      </c>
      <c r="J104" s="2" t="s">
        <v>22</v>
      </c>
      <c r="K104">
        <v>0</v>
      </c>
      <c r="L104" s="2" t="s">
        <v>22</v>
      </c>
      <c r="M104" s="2" t="s">
        <v>18</v>
      </c>
      <c r="N104" s="2" t="s">
        <v>30</v>
      </c>
      <c r="O104">
        <v>0</v>
      </c>
      <c r="P104" s="2" t="s">
        <v>80</v>
      </c>
    </row>
    <row r="105" spans="1:16" x14ac:dyDescent="0.25">
      <c r="A105" s="2" t="s">
        <v>16</v>
      </c>
      <c r="B105">
        <v>24.75</v>
      </c>
      <c r="C105">
        <v>0.54</v>
      </c>
      <c r="D105" s="2" t="s">
        <v>17</v>
      </c>
      <c r="E105" s="2" t="s">
        <v>18</v>
      </c>
      <c r="F105" s="2" t="s">
        <v>33</v>
      </c>
      <c r="G105" s="2" t="s">
        <v>20</v>
      </c>
      <c r="H105">
        <v>1</v>
      </c>
      <c r="I105" s="2" t="s">
        <v>22</v>
      </c>
      <c r="J105" s="2" t="s">
        <v>22</v>
      </c>
      <c r="K105">
        <v>0</v>
      </c>
      <c r="L105" s="2" t="s">
        <v>21</v>
      </c>
      <c r="M105" s="2" t="s">
        <v>18</v>
      </c>
      <c r="N105" s="2" t="s">
        <v>32</v>
      </c>
      <c r="O105">
        <v>1</v>
      </c>
      <c r="P105" s="2" t="s">
        <v>80</v>
      </c>
    </row>
    <row r="106" spans="1:16" x14ac:dyDescent="0.25">
      <c r="A106" s="2" t="s">
        <v>16</v>
      </c>
      <c r="B106">
        <v>21.92</v>
      </c>
      <c r="C106">
        <v>0.54</v>
      </c>
      <c r="D106" s="2" t="s">
        <v>39</v>
      </c>
      <c r="E106" s="2" t="s">
        <v>40</v>
      </c>
      <c r="F106" s="2" t="s">
        <v>54</v>
      </c>
      <c r="G106" s="2" t="s">
        <v>20</v>
      </c>
      <c r="H106">
        <v>0.04</v>
      </c>
      <c r="I106" s="2" t="s">
        <v>21</v>
      </c>
      <c r="J106" s="2" t="s">
        <v>21</v>
      </c>
      <c r="K106">
        <v>1</v>
      </c>
      <c r="L106" s="2" t="s">
        <v>21</v>
      </c>
      <c r="M106" s="2" t="s">
        <v>18</v>
      </c>
      <c r="N106" s="2" t="s">
        <v>207</v>
      </c>
      <c r="O106">
        <v>59</v>
      </c>
      <c r="P106" s="2" t="s">
        <v>24</v>
      </c>
    </row>
    <row r="107" spans="1:16" x14ac:dyDescent="0.25">
      <c r="A107" s="2" t="s">
        <v>25</v>
      </c>
      <c r="B107">
        <v>17.920000000000002</v>
      </c>
      <c r="C107">
        <v>0.54</v>
      </c>
      <c r="D107" s="2" t="s">
        <v>17</v>
      </c>
      <c r="E107" s="2" t="s">
        <v>18</v>
      </c>
      <c r="F107" s="2" t="s">
        <v>44</v>
      </c>
      <c r="G107" s="2" t="s">
        <v>20</v>
      </c>
      <c r="H107">
        <v>1.75</v>
      </c>
      <c r="I107" s="2" t="s">
        <v>22</v>
      </c>
      <c r="J107" s="2" t="s">
        <v>21</v>
      </c>
      <c r="K107">
        <v>1</v>
      </c>
      <c r="L107" s="2" t="s">
        <v>21</v>
      </c>
      <c r="M107" s="2" t="s">
        <v>18</v>
      </c>
      <c r="N107" s="2" t="s">
        <v>38</v>
      </c>
      <c r="O107">
        <v>5</v>
      </c>
      <c r="P107" s="2" t="s">
        <v>80</v>
      </c>
    </row>
    <row r="108" spans="1:16" x14ac:dyDescent="0.25">
      <c r="A108" s="2" t="s">
        <v>16</v>
      </c>
      <c r="B108">
        <v>29.5</v>
      </c>
      <c r="C108">
        <v>0.57999999999999996</v>
      </c>
      <c r="D108" s="2" t="s">
        <v>17</v>
      </c>
      <c r="E108" s="2" t="s">
        <v>18</v>
      </c>
      <c r="F108" s="2" t="s">
        <v>19</v>
      </c>
      <c r="G108" s="2" t="s">
        <v>20</v>
      </c>
      <c r="H108">
        <v>0.28999999999999998</v>
      </c>
      <c r="I108" s="2" t="s">
        <v>22</v>
      </c>
      <c r="J108" s="2" t="s">
        <v>21</v>
      </c>
      <c r="K108">
        <v>1</v>
      </c>
      <c r="L108" s="2" t="s">
        <v>22</v>
      </c>
      <c r="M108" s="2" t="s">
        <v>18</v>
      </c>
      <c r="N108" s="2" t="s">
        <v>154</v>
      </c>
      <c r="O108">
        <v>2803</v>
      </c>
      <c r="P108" s="2" t="s">
        <v>80</v>
      </c>
    </row>
    <row r="109" spans="1:16" x14ac:dyDescent="0.25">
      <c r="A109" s="2" t="s">
        <v>16</v>
      </c>
      <c r="B109">
        <v>25.33</v>
      </c>
      <c r="C109">
        <v>0.57999999999999996</v>
      </c>
      <c r="D109" s="2" t="s">
        <v>17</v>
      </c>
      <c r="E109" s="2" t="s">
        <v>18</v>
      </c>
      <c r="F109" s="2" t="s">
        <v>44</v>
      </c>
      <c r="G109" s="2" t="s">
        <v>20</v>
      </c>
      <c r="H109">
        <v>0.28999999999999998</v>
      </c>
      <c r="I109" s="2" t="s">
        <v>21</v>
      </c>
      <c r="J109" s="2" t="s">
        <v>21</v>
      </c>
      <c r="K109">
        <v>7</v>
      </c>
      <c r="L109" s="2" t="s">
        <v>21</v>
      </c>
      <c r="M109" s="2" t="s">
        <v>18</v>
      </c>
      <c r="N109" s="2" t="s">
        <v>51</v>
      </c>
      <c r="O109">
        <v>5124</v>
      </c>
      <c r="P109" s="2" t="s">
        <v>24</v>
      </c>
    </row>
    <row r="110" spans="1:16" x14ac:dyDescent="0.25">
      <c r="A110" s="2" t="s">
        <v>25</v>
      </c>
      <c r="B110">
        <v>15.83</v>
      </c>
      <c r="C110">
        <v>0.58499999999999996</v>
      </c>
      <c r="D110" s="2" t="s">
        <v>17</v>
      </c>
      <c r="E110" s="2" t="s">
        <v>18</v>
      </c>
      <c r="F110" s="2" t="s">
        <v>44</v>
      </c>
      <c r="G110" s="2" t="s">
        <v>27</v>
      </c>
      <c r="H110">
        <v>1.5</v>
      </c>
      <c r="I110" s="2" t="s">
        <v>21</v>
      </c>
      <c r="J110" s="2" t="s">
        <v>21</v>
      </c>
      <c r="K110">
        <v>2</v>
      </c>
      <c r="L110" s="2" t="s">
        <v>22</v>
      </c>
      <c r="M110" s="2" t="s">
        <v>18</v>
      </c>
      <c r="N110" s="2" t="s">
        <v>30</v>
      </c>
      <c r="O110">
        <v>0</v>
      </c>
      <c r="P110" s="2" t="s">
        <v>24</v>
      </c>
    </row>
    <row r="111" spans="1:16" x14ac:dyDescent="0.25">
      <c r="A111" s="2" t="s">
        <v>16</v>
      </c>
      <c r="B111">
        <v>27.75</v>
      </c>
      <c r="C111">
        <v>0.58499999999999996</v>
      </c>
      <c r="D111" s="2" t="s">
        <v>39</v>
      </c>
      <c r="E111" s="2" t="s">
        <v>40</v>
      </c>
      <c r="F111" s="2" t="s">
        <v>37</v>
      </c>
      <c r="G111" s="2" t="s">
        <v>20</v>
      </c>
      <c r="H111">
        <v>0.25</v>
      </c>
      <c r="I111" s="2" t="s">
        <v>21</v>
      </c>
      <c r="J111" s="2" t="s">
        <v>21</v>
      </c>
      <c r="K111">
        <v>2</v>
      </c>
      <c r="L111" s="2" t="s">
        <v>22</v>
      </c>
      <c r="M111" s="2" t="s">
        <v>18</v>
      </c>
      <c r="N111" s="2" t="s">
        <v>46</v>
      </c>
      <c r="O111">
        <v>500</v>
      </c>
      <c r="P111" s="2" t="s">
        <v>24</v>
      </c>
    </row>
    <row r="112" spans="1:16" x14ac:dyDescent="0.25">
      <c r="A112" s="2" t="s">
        <v>25</v>
      </c>
      <c r="B112">
        <v>19.170000000000002</v>
      </c>
      <c r="C112">
        <v>0.58499999999999996</v>
      </c>
      <c r="D112" s="2" t="s">
        <v>39</v>
      </c>
      <c r="E112" s="2" t="s">
        <v>40</v>
      </c>
      <c r="F112" s="2" t="s">
        <v>60</v>
      </c>
      <c r="G112" s="2" t="s">
        <v>20</v>
      </c>
      <c r="H112">
        <v>0.58499999999999996</v>
      </c>
      <c r="I112" s="2" t="s">
        <v>21</v>
      </c>
      <c r="J112" s="2" t="s">
        <v>22</v>
      </c>
      <c r="K112">
        <v>0</v>
      </c>
      <c r="L112" s="2" t="s">
        <v>21</v>
      </c>
      <c r="M112" s="2" t="s">
        <v>18</v>
      </c>
      <c r="N112" s="2" t="s">
        <v>74</v>
      </c>
      <c r="O112">
        <v>0</v>
      </c>
      <c r="P112" s="2" t="s">
        <v>80</v>
      </c>
    </row>
    <row r="113" spans="1:16" x14ac:dyDescent="0.25">
      <c r="A113" s="2" t="s">
        <v>16</v>
      </c>
      <c r="B113">
        <v>50.75</v>
      </c>
      <c r="C113">
        <v>0.58499999999999996</v>
      </c>
      <c r="D113" s="2" t="s">
        <v>17</v>
      </c>
      <c r="E113" s="2" t="s">
        <v>18</v>
      </c>
      <c r="F113" s="2" t="s">
        <v>64</v>
      </c>
      <c r="G113" s="2" t="s">
        <v>64</v>
      </c>
      <c r="H113">
        <v>0</v>
      </c>
      <c r="I113" s="2" t="s">
        <v>22</v>
      </c>
      <c r="J113" s="2" t="s">
        <v>22</v>
      </c>
      <c r="K113">
        <v>0</v>
      </c>
      <c r="L113" s="2" t="s">
        <v>22</v>
      </c>
      <c r="M113" s="2" t="s">
        <v>18</v>
      </c>
      <c r="N113" s="2" t="s">
        <v>55</v>
      </c>
      <c r="O113">
        <v>0</v>
      </c>
      <c r="P113" s="2" t="s">
        <v>80</v>
      </c>
    </row>
    <row r="114" spans="1:16" x14ac:dyDescent="0.25">
      <c r="A114" s="2" t="s">
        <v>16</v>
      </c>
      <c r="B114">
        <v>23.92</v>
      </c>
      <c r="C114">
        <v>0.58499999999999996</v>
      </c>
      <c r="D114" s="2" t="s">
        <v>39</v>
      </c>
      <c r="E114" s="2" t="s">
        <v>40</v>
      </c>
      <c r="F114" s="2" t="s">
        <v>37</v>
      </c>
      <c r="G114" s="2" t="s">
        <v>27</v>
      </c>
      <c r="H114">
        <v>0.125</v>
      </c>
      <c r="I114" s="2" t="s">
        <v>22</v>
      </c>
      <c r="J114" s="2" t="s">
        <v>22</v>
      </c>
      <c r="K114">
        <v>0</v>
      </c>
      <c r="L114" s="2" t="s">
        <v>22</v>
      </c>
      <c r="M114" s="2" t="s">
        <v>18</v>
      </c>
      <c r="N114" s="2" t="s">
        <v>66</v>
      </c>
      <c r="O114">
        <v>1</v>
      </c>
      <c r="P114" s="2" t="s">
        <v>80</v>
      </c>
    </row>
    <row r="115" spans="1:16" x14ac:dyDescent="0.25">
      <c r="A115" s="2" t="s">
        <v>16</v>
      </c>
      <c r="B115">
        <v>22.17</v>
      </c>
      <c r="C115">
        <v>0.58499999999999996</v>
      </c>
      <c r="D115" s="2" t="s">
        <v>39</v>
      </c>
      <c r="E115" s="2" t="s">
        <v>40</v>
      </c>
      <c r="F115" s="2" t="s">
        <v>64</v>
      </c>
      <c r="G115" s="2" t="s">
        <v>64</v>
      </c>
      <c r="H115">
        <v>0</v>
      </c>
      <c r="I115" s="2" t="s">
        <v>22</v>
      </c>
      <c r="J115" s="2" t="s">
        <v>22</v>
      </c>
      <c r="K115">
        <v>0</v>
      </c>
      <c r="L115" s="2" t="s">
        <v>22</v>
      </c>
      <c r="M115" s="2" t="s">
        <v>18</v>
      </c>
      <c r="N115" s="2" t="s">
        <v>30</v>
      </c>
      <c r="O115">
        <v>0</v>
      </c>
      <c r="P115" s="2" t="s">
        <v>80</v>
      </c>
    </row>
    <row r="116" spans="1:16" x14ac:dyDescent="0.25">
      <c r="A116" s="2" t="s">
        <v>81</v>
      </c>
      <c r="B116">
        <v>28.17</v>
      </c>
      <c r="C116">
        <v>0.58499999999999996</v>
      </c>
      <c r="D116" s="2" t="s">
        <v>17</v>
      </c>
      <c r="E116" s="2" t="s">
        <v>18</v>
      </c>
      <c r="F116" s="2" t="s">
        <v>60</v>
      </c>
      <c r="G116" s="2" t="s">
        <v>20</v>
      </c>
      <c r="H116">
        <v>0.04</v>
      </c>
      <c r="I116" s="2" t="s">
        <v>22</v>
      </c>
      <c r="J116" s="2" t="s">
        <v>22</v>
      </c>
      <c r="K116">
        <v>0</v>
      </c>
      <c r="L116" s="2" t="s">
        <v>22</v>
      </c>
      <c r="M116" s="2" t="s">
        <v>18</v>
      </c>
      <c r="N116" s="2" t="s">
        <v>46</v>
      </c>
      <c r="O116">
        <v>1004</v>
      </c>
      <c r="P116" s="2" t="s">
        <v>80</v>
      </c>
    </row>
    <row r="117" spans="1:16" x14ac:dyDescent="0.25">
      <c r="A117" s="2" t="s">
        <v>25</v>
      </c>
      <c r="B117">
        <v>23.58</v>
      </c>
      <c r="C117">
        <v>0.58499999999999996</v>
      </c>
      <c r="D117" s="2" t="s">
        <v>39</v>
      </c>
      <c r="E117" s="2" t="s">
        <v>40</v>
      </c>
      <c r="F117" s="2" t="s">
        <v>64</v>
      </c>
      <c r="G117" s="2" t="s">
        <v>64</v>
      </c>
      <c r="H117">
        <v>0.125</v>
      </c>
      <c r="I117" s="2" t="s">
        <v>22</v>
      </c>
      <c r="J117" s="2" t="s">
        <v>22</v>
      </c>
      <c r="K117">
        <v>0</v>
      </c>
      <c r="L117" s="2" t="s">
        <v>22</v>
      </c>
      <c r="M117" s="2" t="s">
        <v>18</v>
      </c>
      <c r="N117" s="2" t="s">
        <v>32</v>
      </c>
      <c r="O117">
        <v>87</v>
      </c>
      <c r="P117" s="2" t="s">
        <v>80</v>
      </c>
    </row>
    <row r="118" spans="1:16" x14ac:dyDescent="0.25">
      <c r="A118" s="2" t="s">
        <v>16</v>
      </c>
      <c r="B118">
        <v>19.579999999999998</v>
      </c>
      <c r="C118">
        <v>0.58499999999999996</v>
      </c>
      <c r="D118" s="2" t="s">
        <v>17</v>
      </c>
      <c r="E118" s="2" t="s">
        <v>18</v>
      </c>
      <c r="F118" s="2" t="s">
        <v>64</v>
      </c>
      <c r="G118" s="2" t="s">
        <v>64</v>
      </c>
      <c r="H118">
        <v>0</v>
      </c>
      <c r="I118" s="2" t="s">
        <v>22</v>
      </c>
      <c r="J118" s="2" t="s">
        <v>21</v>
      </c>
      <c r="K118">
        <v>3</v>
      </c>
      <c r="L118" s="2" t="s">
        <v>22</v>
      </c>
      <c r="M118" s="2" t="s">
        <v>18</v>
      </c>
      <c r="N118" s="2" t="s">
        <v>105</v>
      </c>
      <c r="O118">
        <v>769</v>
      </c>
      <c r="P118" s="2" t="s">
        <v>80</v>
      </c>
    </row>
    <row r="119" spans="1:16" x14ac:dyDescent="0.25">
      <c r="A119" s="2" t="s">
        <v>16</v>
      </c>
      <c r="B119">
        <v>23.42</v>
      </c>
      <c r="C119">
        <v>0.58499999999999996</v>
      </c>
      <c r="D119" s="2" t="s">
        <v>17</v>
      </c>
      <c r="E119" s="2" t="s">
        <v>18</v>
      </c>
      <c r="F119" s="2" t="s">
        <v>44</v>
      </c>
      <c r="G119" s="2" t="s">
        <v>27</v>
      </c>
      <c r="H119">
        <v>8.5000000000000006E-2</v>
      </c>
      <c r="I119" s="2" t="s">
        <v>21</v>
      </c>
      <c r="J119" s="2" t="s">
        <v>22</v>
      </c>
      <c r="K119">
        <v>0</v>
      </c>
      <c r="L119" s="2" t="s">
        <v>22</v>
      </c>
      <c r="M119" s="2" t="s">
        <v>18</v>
      </c>
      <c r="N119" s="2" t="s">
        <v>42</v>
      </c>
      <c r="O119">
        <v>0</v>
      </c>
      <c r="P119" s="2" t="s">
        <v>80</v>
      </c>
    </row>
    <row r="120" spans="1:16" x14ac:dyDescent="0.25">
      <c r="A120" s="2" t="s">
        <v>16</v>
      </c>
      <c r="B120">
        <v>27.25</v>
      </c>
      <c r="C120">
        <v>0.625</v>
      </c>
      <c r="D120" s="2" t="s">
        <v>17</v>
      </c>
      <c r="E120" s="2" t="s">
        <v>18</v>
      </c>
      <c r="F120" s="2" t="s">
        <v>60</v>
      </c>
      <c r="G120" s="2" t="s">
        <v>20</v>
      </c>
      <c r="H120">
        <v>0.45500000000000002</v>
      </c>
      <c r="I120" s="2" t="s">
        <v>21</v>
      </c>
      <c r="J120" s="2" t="s">
        <v>22</v>
      </c>
      <c r="K120">
        <v>0</v>
      </c>
      <c r="L120" s="2" t="s">
        <v>21</v>
      </c>
      <c r="M120" s="2" t="s">
        <v>18</v>
      </c>
      <c r="N120" s="2" t="s">
        <v>52</v>
      </c>
      <c r="O120">
        <v>0</v>
      </c>
      <c r="P120" s="2" t="s">
        <v>80</v>
      </c>
    </row>
    <row r="121" spans="1:16" x14ac:dyDescent="0.25">
      <c r="A121" s="2" t="s">
        <v>16</v>
      </c>
      <c r="B121">
        <v>23</v>
      </c>
      <c r="C121">
        <v>0.625</v>
      </c>
      <c r="D121" s="2" t="s">
        <v>39</v>
      </c>
      <c r="E121" s="2" t="s">
        <v>40</v>
      </c>
      <c r="F121" s="2" t="s">
        <v>60</v>
      </c>
      <c r="G121" s="2" t="s">
        <v>20</v>
      </c>
      <c r="H121">
        <v>0.125</v>
      </c>
      <c r="I121" s="2" t="s">
        <v>21</v>
      </c>
      <c r="J121" s="2" t="s">
        <v>22</v>
      </c>
      <c r="K121">
        <v>0</v>
      </c>
      <c r="L121" s="2" t="s">
        <v>22</v>
      </c>
      <c r="M121" s="2" t="s">
        <v>18</v>
      </c>
      <c r="N121" s="2" t="s">
        <v>42</v>
      </c>
      <c r="O121">
        <v>1</v>
      </c>
      <c r="P121" s="2" t="s">
        <v>80</v>
      </c>
    </row>
    <row r="122" spans="1:16" x14ac:dyDescent="0.25">
      <c r="A122" s="2" t="s">
        <v>16</v>
      </c>
      <c r="B122" t="s">
        <v>81</v>
      </c>
      <c r="C122">
        <v>0.625</v>
      </c>
      <c r="D122" s="2" t="s">
        <v>17</v>
      </c>
      <c r="E122" s="2" t="s">
        <v>18</v>
      </c>
      <c r="F122" s="2" t="s">
        <v>41</v>
      </c>
      <c r="G122" s="2" t="s">
        <v>20</v>
      </c>
      <c r="H122">
        <v>0.25</v>
      </c>
      <c r="I122" s="2" t="s">
        <v>22</v>
      </c>
      <c r="J122" s="2" t="s">
        <v>22</v>
      </c>
      <c r="K122">
        <v>0</v>
      </c>
      <c r="L122" s="2" t="s">
        <v>22</v>
      </c>
      <c r="M122" s="2" t="s">
        <v>18</v>
      </c>
      <c r="N122" s="2" t="s">
        <v>126</v>
      </c>
      <c r="O122">
        <v>2010</v>
      </c>
      <c r="P122" s="2" t="s">
        <v>80</v>
      </c>
    </row>
    <row r="123" spans="1:16" x14ac:dyDescent="0.25">
      <c r="A123" s="2" t="s">
        <v>16</v>
      </c>
      <c r="B123">
        <v>23.92</v>
      </c>
      <c r="C123">
        <v>0.66500000000000004</v>
      </c>
      <c r="D123" s="2" t="s">
        <v>17</v>
      </c>
      <c r="E123" s="2" t="s">
        <v>18</v>
      </c>
      <c r="F123" s="2" t="s">
        <v>44</v>
      </c>
      <c r="G123" s="2" t="s">
        <v>20</v>
      </c>
      <c r="H123">
        <v>0.16500000000000001</v>
      </c>
      <c r="I123" s="2" t="s">
        <v>22</v>
      </c>
      <c r="J123" s="2" t="s">
        <v>22</v>
      </c>
      <c r="K123">
        <v>0</v>
      </c>
      <c r="L123" s="2" t="s">
        <v>22</v>
      </c>
      <c r="M123" s="2" t="s">
        <v>18</v>
      </c>
      <c r="N123" s="2" t="s">
        <v>30</v>
      </c>
      <c r="O123">
        <v>0</v>
      </c>
      <c r="P123" s="2" t="s">
        <v>24</v>
      </c>
    </row>
    <row r="124" spans="1:16" x14ac:dyDescent="0.25">
      <c r="A124" s="2" t="s">
        <v>25</v>
      </c>
      <c r="B124">
        <v>19.579999999999998</v>
      </c>
      <c r="C124">
        <v>0.66500000000000004</v>
      </c>
      <c r="D124" s="2" t="s">
        <v>39</v>
      </c>
      <c r="E124" s="2" t="s">
        <v>40</v>
      </c>
      <c r="F124" s="2" t="s">
        <v>44</v>
      </c>
      <c r="G124" s="2" t="s">
        <v>20</v>
      </c>
      <c r="H124">
        <v>1</v>
      </c>
      <c r="I124" s="2" t="s">
        <v>22</v>
      </c>
      <c r="J124" s="2" t="s">
        <v>21</v>
      </c>
      <c r="K124">
        <v>1</v>
      </c>
      <c r="L124" s="2" t="s">
        <v>22</v>
      </c>
      <c r="M124" s="2" t="s">
        <v>18</v>
      </c>
      <c r="N124" s="2" t="s">
        <v>176</v>
      </c>
      <c r="O124">
        <v>2</v>
      </c>
      <c r="P124" s="2" t="s">
        <v>80</v>
      </c>
    </row>
    <row r="125" spans="1:16" x14ac:dyDescent="0.25">
      <c r="A125" s="2" t="s">
        <v>81</v>
      </c>
      <c r="B125">
        <v>29.75</v>
      </c>
      <c r="C125">
        <v>0.66500000000000004</v>
      </c>
      <c r="D125" s="2" t="s">
        <v>17</v>
      </c>
      <c r="E125" s="2" t="s">
        <v>18</v>
      </c>
      <c r="F125" s="2" t="s">
        <v>19</v>
      </c>
      <c r="G125" s="2" t="s">
        <v>20</v>
      </c>
      <c r="H125">
        <v>0.25</v>
      </c>
      <c r="I125" s="2" t="s">
        <v>22</v>
      </c>
      <c r="J125" s="2" t="s">
        <v>22</v>
      </c>
      <c r="K125">
        <v>0</v>
      </c>
      <c r="L125" s="2" t="s">
        <v>21</v>
      </c>
      <c r="M125" s="2" t="s">
        <v>18</v>
      </c>
      <c r="N125" s="2" t="s">
        <v>53</v>
      </c>
      <c r="O125">
        <v>0</v>
      </c>
      <c r="P125" s="2" t="s">
        <v>80</v>
      </c>
    </row>
    <row r="126" spans="1:16" x14ac:dyDescent="0.25">
      <c r="A126" s="2" t="s">
        <v>25</v>
      </c>
      <c r="B126">
        <v>19.579999999999998</v>
      </c>
      <c r="C126">
        <v>0.66500000000000004</v>
      </c>
      <c r="D126" s="2" t="s">
        <v>17</v>
      </c>
      <c r="E126" s="2" t="s">
        <v>18</v>
      </c>
      <c r="F126" s="2" t="s">
        <v>19</v>
      </c>
      <c r="G126" s="2" t="s">
        <v>20</v>
      </c>
      <c r="H126">
        <v>1.665</v>
      </c>
      <c r="I126" s="2" t="s">
        <v>22</v>
      </c>
      <c r="J126" s="2" t="s">
        <v>22</v>
      </c>
      <c r="K126">
        <v>0</v>
      </c>
      <c r="L126" s="2" t="s">
        <v>22</v>
      </c>
      <c r="M126" s="2" t="s">
        <v>18</v>
      </c>
      <c r="N126" s="2" t="s">
        <v>141</v>
      </c>
      <c r="O126">
        <v>5</v>
      </c>
      <c r="P126" s="2" t="s">
        <v>80</v>
      </c>
    </row>
    <row r="127" spans="1:16" x14ac:dyDescent="0.25">
      <c r="A127" s="2" t="s">
        <v>25</v>
      </c>
      <c r="B127">
        <v>24.58</v>
      </c>
      <c r="C127">
        <v>0.67</v>
      </c>
      <c r="D127" s="2" t="s">
        <v>17</v>
      </c>
      <c r="E127" s="2" t="s">
        <v>18</v>
      </c>
      <c r="F127" s="2" t="s">
        <v>60</v>
      </c>
      <c r="G127" s="2" t="s">
        <v>27</v>
      </c>
      <c r="H127">
        <v>1.75</v>
      </c>
      <c r="I127" s="2" t="s">
        <v>21</v>
      </c>
      <c r="J127" s="2" t="s">
        <v>22</v>
      </c>
      <c r="K127">
        <v>0</v>
      </c>
      <c r="L127" s="2" t="s">
        <v>22</v>
      </c>
      <c r="M127" s="2" t="s">
        <v>18</v>
      </c>
      <c r="N127" s="2" t="s">
        <v>72</v>
      </c>
      <c r="O127">
        <v>0</v>
      </c>
      <c r="P127" s="2" t="s">
        <v>80</v>
      </c>
    </row>
    <row r="128" spans="1:16" x14ac:dyDescent="0.25">
      <c r="A128" s="2" t="s">
        <v>16</v>
      </c>
      <c r="B128">
        <v>38.42</v>
      </c>
      <c r="C128">
        <v>0.70499999999999996</v>
      </c>
      <c r="D128" s="2" t="s">
        <v>17</v>
      </c>
      <c r="E128" s="2" t="s">
        <v>18</v>
      </c>
      <c r="F128" s="2" t="s">
        <v>44</v>
      </c>
      <c r="G128" s="2" t="s">
        <v>20</v>
      </c>
      <c r="H128">
        <v>0.375</v>
      </c>
      <c r="I128" s="2" t="s">
        <v>22</v>
      </c>
      <c r="J128" s="2" t="s">
        <v>21</v>
      </c>
      <c r="K128">
        <v>2</v>
      </c>
      <c r="L128" s="2" t="s">
        <v>22</v>
      </c>
      <c r="M128" s="2" t="s">
        <v>18</v>
      </c>
      <c r="N128" s="2" t="s">
        <v>177</v>
      </c>
      <c r="O128">
        <v>500</v>
      </c>
      <c r="P128" s="2" t="s">
        <v>80</v>
      </c>
    </row>
    <row r="129" spans="1:16" x14ac:dyDescent="0.25">
      <c r="A129" s="2" t="s">
        <v>25</v>
      </c>
      <c r="B129">
        <v>23.75</v>
      </c>
      <c r="C129">
        <v>0.71</v>
      </c>
      <c r="D129" s="2" t="s">
        <v>17</v>
      </c>
      <c r="E129" s="2" t="s">
        <v>18</v>
      </c>
      <c r="F129" s="2" t="s">
        <v>19</v>
      </c>
      <c r="G129" s="2" t="s">
        <v>20</v>
      </c>
      <c r="H129">
        <v>0.25</v>
      </c>
      <c r="I129" s="2" t="s">
        <v>22</v>
      </c>
      <c r="J129" s="2" t="s">
        <v>21</v>
      </c>
      <c r="K129">
        <v>1</v>
      </c>
      <c r="L129" s="2" t="s">
        <v>21</v>
      </c>
      <c r="M129" s="2" t="s">
        <v>18</v>
      </c>
      <c r="N129" s="2" t="s">
        <v>66</v>
      </c>
      <c r="O129">
        <v>4</v>
      </c>
      <c r="P129" s="2" t="s">
        <v>80</v>
      </c>
    </row>
    <row r="130" spans="1:16" x14ac:dyDescent="0.25">
      <c r="A130" s="2" t="s">
        <v>25</v>
      </c>
      <c r="B130">
        <v>19.75</v>
      </c>
      <c r="C130">
        <v>0.75</v>
      </c>
      <c r="D130" s="2" t="s">
        <v>17</v>
      </c>
      <c r="E130" s="2" t="s">
        <v>18</v>
      </c>
      <c r="F130" s="2" t="s">
        <v>44</v>
      </c>
      <c r="G130" s="2" t="s">
        <v>20</v>
      </c>
      <c r="H130">
        <v>0.79500000000000004</v>
      </c>
      <c r="I130" s="2" t="s">
        <v>21</v>
      </c>
      <c r="J130" s="2" t="s">
        <v>21</v>
      </c>
      <c r="K130">
        <v>5</v>
      </c>
      <c r="L130" s="2" t="s">
        <v>21</v>
      </c>
      <c r="M130" s="2" t="s">
        <v>18</v>
      </c>
      <c r="N130" s="2" t="s">
        <v>84</v>
      </c>
      <c r="O130">
        <v>5</v>
      </c>
      <c r="P130" s="2" t="s">
        <v>80</v>
      </c>
    </row>
    <row r="131" spans="1:16" x14ac:dyDescent="0.25">
      <c r="A131" s="2" t="s">
        <v>25</v>
      </c>
      <c r="B131">
        <v>33.75</v>
      </c>
      <c r="C131">
        <v>0.75</v>
      </c>
      <c r="D131" s="2" t="s">
        <v>17</v>
      </c>
      <c r="E131" s="2" t="s">
        <v>18</v>
      </c>
      <c r="F131" s="2" t="s">
        <v>41</v>
      </c>
      <c r="G131" s="2" t="s">
        <v>57</v>
      </c>
      <c r="H131">
        <v>1</v>
      </c>
      <c r="I131" s="2" t="s">
        <v>21</v>
      </c>
      <c r="J131" s="2" t="s">
        <v>21</v>
      </c>
      <c r="K131">
        <v>3</v>
      </c>
      <c r="L131" s="2" t="s">
        <v>21</v>
      </c>
      <c r="M131" s="2" t="s">
        <v>18</v>
      </c>
      <c r="N131" s="2" t="s">
        <v>100</v>
      </c>
      <c r="O131">
        <v>0</v>
      </c>
      <c r="P131" s="2" t="s">
        <v>80</v>
      </c>
    </row>
    <row r="132" spans="1:16" x14ac:dyDescent="0.25">
      <c r="A132" s="2" t="s">
        <v>16</v>
      </c>
      <c r="B132">
        <v>23</v>
      </c>
      <c r="C132">
        <v>0.75</v>
      </c>
      <c r="D132" s="2" t="s">
        <v>17</v>
      </c>
      <c r="E132" s="2" t="s">
        <v>18</v>
      </c>
      <c r="F132" s="2" t="s">
        <v>33</v>
      </c>
      <c r="G132" s="2" t="s">
        <v>20</v>
      </c>
      <c r="H132">
        <v>0.5</v>
      </c>
      <c r="I132" s="2" t="s">
        <v>22</v>
      </c>
      <c r="J132" s="2" t="s">
        <v>22</v>
      </c>
      <c r="K132">
        <v>0</v>
      </c>
      <c r="L132" s="2" t="s">
        <v>21</v>
      </c>
      <c r="M132" s="2" t="s">
        <v>31</v>
      </c>
      <c r="N132" s="2" t="s">
        <v>48</v>
      </c>
      <c r="O132">
        <v>0</v>
      </c>
      <c r="P132" s="2" t="s">
        <v>80</v>
      </c>
    </row>
    <row r="133" spans="1:16" x14ac:dyDescent="0.25">
      <c r="A133" s="2" t="s">
        <v>16</v>
      </c>
      <c r="B133">
        <v>23</v>
      </c>
      <c r="C133">
        <v>0.75</v>
      </c>
      <c r="D133" s="2" t="s">
        <v>17</v>
      </c>
      <c r="E133" s="2" t="s">
        <v>18</v>
      </c>
      <c r="F133" s="2" t="s">
        <v>33</v>
      </c>
      <c r="G133" s="2" t="s">
        <v>20</v>
      </c>
      <c r="H133">
        <v>0.5</v>
      </c>
      <c r="I133" s="2" t="s">
        <v>21</v>
      </c>
      <c r="J133" s="2" t="s">
        <v>22</v>
      </c>
      <c r="K133">
        <v>0</v>
      </c>
      <c r="L133" s="2" t="s">
        <v>21</v>
      </c>
      <c r="M133" s="2" t="s">
        <v>31</v>
      </c>
      <c r="N133" s="2" t="s">
        <v>48</v>
      </c>
      <c r="O133">
        <v>0</v>
      </c>
      <c r="P133" s="2" t="s">
        <v>80</v>
      </c>
    </row>
    <row r="134" spans="1:16" x14ac:dyDescent="0.25">
      <c r="A134" s="2" t="s">
        <v>16</v>
      </c>
      <c r="B134">
        <v>27.67</v>
      </c>
      <c r="C134">
        <v>0.75</v>
      </c>
      <c r="D134" s="2" t="s">
        <v>17</v>
      </c>
      <c r="E134" s="2" t="s">
        <v>18</v>
      </c>
      <c r="F134" s="2" t="s">
        <v>26</v>
      </c>
      <c r="G134" s="2" t="s">
        <v>27</v>
      </c>
      <c r="H134">
        <v>0.16500000000000001</v>
      </c>
      <c r="I134" s="2" t="s">
        <v>22</v>
      </c>
      <c r="J134" s="2" t="s">
        <v>22</v>
      </c>
      <c r="K134">
        <v>0</v>
      </c>
      <c r="L134" s="2" t="s">
        <v>21</v>
      </c>
      <c r="M134" s="2" t="s">
        <v>18</v>
      </c>
      <c r="N134" s="2" t="s">
        <v>141</v>
      </c>
      <c r="O134">
        <v>251</v>
      </c>
      <c r="P134" s="2" t="s">
        <v>80</v>
      </c>
    </row>
    <row r="135" spans="1:16" x14ac:dyDescent="0.25">
      <c r="A135" s="2" t="s">
        <v>16</v>
      </c>
      <c r="B135">
        <v>21.42</v>
      </c>
      <c r="C135">
        <v>0.75</v>
      </c>
      <c r="D135" s="2" t="s">
        <v>39</v>
      </c>
      <c r="E135" s="2" t="s">
        <v>40</v>
      </c>
      <c r="F135" s="2" t="s">
        <v>35</v>
      </c>
      <c r="G135" s="2" t="s">
        <v>153</v>
      </c>
      <c r="H135">
        <v>0.75</v>
      </c>
      <c r="I135" s="2" t="s">
        <v>22</v>
      </c>
      <c r="J135" s="2" t="s">
        <v>22</v>
      </c>
      <c r="K135">
        <v>0</v>
      </c>
      <c r="L135" s="2" t="s">
        <v>21</v>
      </c>
      <c r="M135" s="2" t="s">
        <v>18</v>
      </c>
      <c r="N135" s="2" t="s">
        <v>147</v>
      </c>
      <c r="O135">
        <v>2</v>
      </c>
      <c r="P135" s="2" t="s">
        <v>80</v>
      </c>
    </row>
    <row r="136" spans="1:16" x14ac:dyDescent="0.25">
      <c r="A136" s="2" t="s">
        <v>16</v>
      </c>
      <c r="B136">
        <v>29.67</v>
      </c>
      <c r="C136">
        <v>0.75</v>
      </c>
      <c r="D136" s="2" t="s">
        <v>39</v>
      </c>
      <c r="E136" s="2" t="s">
        <v>40</v>
      </c>
      <c r="F136" s="2" t="s">
        <v>44</v>
      </c>
      <c r="G136" s="2" t="s">
        <v>20</v>
      </c>
      <c r="H136">
        <v>0.04</v>
      </c>
      <c r="I136" s="2" t="s">
        <v>22</v>
      </c>
      <c r="J136" s="2" t="s">
        <v>22</v>
      </c>
      <c r="K136">
        <v>0</v>
      </c>
      <c r="L136" s="2" t="s">
        <v>22</v>
      </c>
      <c r="M136" s="2" t="s">
        <v>18</v>
      </c>
      <c r="N136" s="2" t="s">
        <v>66</v>
      </c>
      <c r="O136">
        <v>0</v>
      </c>
      <c r="P136" s="2" t="s">
        <v>80</v>
      </c>
    </row>
    <row r="137" spans="1:16" x14ac:dyDescent="0.25">
      <c r="A137" s="2" t="s">
        <v>25</v>
      </c>
      <c r="B137">
        <v>47.25</v>
      </c>
      <c r="C137">
        <v>0.75</v>
      </c>
      <c r="D137" s="2" t="s">
        <v>17</v>
      </c>
      <c r="E137" s="2" t="s">
        <v>18</v>
      </c>
      <c r="F137" s="2" t="s">
        <v>26</v>
      </c>
      <c r="G137" s="2" t="s">
        <v>27</v>
      </c>
      <c r="H137">
        <v>2.75</v>
      </c>
      <c r="I137" s="2" t="s">
        <v>21</v>
      </c>
      <c r="J137" s="2" t="s">
        <v>21</v>
      </c>
      <c r="K137">
        <v>1</v>
      </c>
      <c r="L137" s="2" t="s">
        <v>22</v>
      </c>
      <c r="M137" s="2" t="s">
        <v>18</v>
      </c>
      <c r="N137" s="2" t="s">
        <v>191</v>
      </c>
      <c r="O137">
        <v>892</v>
      </c>
      <c r="P137" s="2" t="s">
        <v>24</v>
      </c>
    </row>
    <row r="138" spans="1:16" x14ac:dyDescent="0.25">
      <c r="A138" s="2" t="s">
        <v>16</v>
      </c>
      <c r="B138">
        <v>16.079999999999998</v>
      </c>
      <c r="C138">
        <v>0.75</v>
      </c>
      <c r="D138" s="2" t="s">
        <v>17</v>
      </c>
      <c r="E138" s="2" t="s">
        <v>18</v>
      </c>
      <c r="F138" s="2" t="s">
        <v>44</v>
      </c>
      <c r="G138" s="2" t="s">
        <v>20</v>
      </c>
      <c r="H138">
        <v>1.75</v>
      </c>
      <c r="I138" s="2" t="s">
        <v>21</v>
      </c>
      <c r="J138" s="2" t="s">
        <v>21</v>
      </c>
      <c r="K138">
        <v>5</v>
      </c>
      <c r="L138" s="2" t="s">
        <v>21</v>
      </c>
      <c r="M138" s="2" t="s">
        <v>18</v>
      </c>
      <c r="N138" s="2" t="s">
        <v>171</v>
      </c>
      <c r="O138">
        <v>690</v>
      </c>
      <c r="P138" s="2" t="s">
        <v>24</v>
      </c>
    </row>
    <row r="139" spans="1:16" x14ac:dyDescent="0.25">
      <c r="A139" s="2" t="s">
        <v>16</v>
      </c>
      <c r="B139">
        <v>27</v>
      </c>
      <c r="C139">
        <v>0.75</v>
      </c>
      <c r="D139" s="2" t="s">
        <v>17</v>
      </c>
      <c r="E139" s="2" t="s">
        <v>18</v>
      </c>
      <c r="F139" s="2" t="s">
        <v>44</v>
      </c>
      <c r="G139" s="2" t="s">
        <v>27</v>
      </c>
      <c r="H139">
        <v>4.25</v>
      </c>
      <c r="I139" s="2" t="s">
        <v>21</v>
      </c>
      <c r="J139" s="2" t="s">
        <v>21</v>
      </c>
      <c r="K139">
        <v>3</v>
      </c>
      <c r="L139" s="2" t="s">
        <v>21</v>
      </c>
      <c r="M139" s="2" t="s">
        <v>18</v>
      </c>
      <c r="N139" s="2" t="s">
        <v>192</v>
      </c>
      <c r="O139">
        <v>150</v>
      </c>
      <c r="P139" s="2" t="s">
        <v>24</v>
      </c>
    </row>
    <row r="140" spans="1:16" x14ac:dyDescent="0.25">
      <c r="A140" s="2" t="s">
        <v>16</v>
      </c>
      <c r="B140">
        <v>25.75</v>
      </c>
      <c r="C140">
        <v>0.75</v>
      </c>
      <c r="D140" s="2" t="s">
        <v>17</v>
      </c>
      <c r="E140" s="2" t="s">
        <v>18</v>
      </c>
      <c r="F140" s="2" t="s">
        <v>44</v>
      </c>
      <c r="G140" s="2" t="s">
        <v>57</v>
      </c>
      <c r="H140">
        <v>0.25</v>
      </c>
      <c r="I140" s="2" t="s">
        <v>21</v>
      </c>
      <c r="J140" s="2" t="s">
        <v>22</v>
      </c>
      <c r="K140">
        <v>0</v>
      </c>
      <c r="L140" s="2" t="s">
        <v>22</v>
      </c>
      <c r="M140" s="2" t="s">
        <v>18</v>
      </c>
      <c r="N140" s="2" t="s">
        <v>212</v>
      </c>
      <c r="O140">
        <v>23</v>
      </c>
      <c r="P140" s="2" t="s">
        <v>24</v>
      </c>
    </row>
    <row r="141" spans="1:16" x14ac:dyDescent="0.25">
      <c r="A141" s="2" t="s">
        <v>16</v>
      </c>
      <c r="B141">
        <v>22.67</v>
      </c>
      <c r="C141">
        <v>0.75</v>
      </c>
      <c r="D141" s="2" t="s">
        <v>17</v>
      </c>
      <c r="E141" s="2" t="s">
        <v>18</v>
      </c>
      <c r="F141" s="2" t="s">
        <v>56</v>
      </c>
      <c r="G141" s="2" t="s">
        <v>20</v>
      </c>
      <c r="H141">
        <v>1.585</v>
      </c>
      <c r="I141" s="2" t="s">
        <v>22</v>
      </c>
      <c r="J141" s="2" t="s">
        <v>21</v>
      </c>
      <c r="K141">
        <v>1</v>
      </c>
      <c r="L141" s="2" t="s">
        <v>21</v>
      </c>
      <c r="M141" s="2" t="s">
        <v>18</v>
      </c>
      <c r="N141" s="2" t="s">
        <v>72</v>
      </c>
      <c r="O141">
        <v>9</v>
      </c>
      <c r="P141" s="2" t="s">
        <v>80</v>
      </c>
    </row>
    <row r="142" spans="1:16" x14ac:dyDescent="0.25">
      <c r="A142" s="2" t="s">
        <v>16</v>
      </c>
      <c r="B142">
        <v>35.58</v>
      </c>
      <c r="C142">
        <v>0.75</v>
      </c>
      <c r="D142" s="2" t="s">
        <v>17</v>
      </c>
      <c r="E142" s="2" t="s">
        <v>18</v>
      </c>
      <c r="F142" s="2" t="s">
        <v>41</v>
      </c>
      <c r="G142" s="2" t="s">
        <v>20</v>
      </c>
      <c r="H142">
        <v>1.5</v>
      </c>
      <c r="I142" s="2" t="s">
        <v>22</v>
      </c>
      <c r="J142" s="2" t="s">
        <v>22</v>
      </c>
      <c r="K142">
        <v>0</v>
      </c>
      <c r="L142" s="2" t="s">
        <v>21</v>
      </c>
      <c r="M142" s="2" t="s">
        <v>18</v>
      </c>
      <c r="N142" s="2" t="s">
        <v>216</v>
      </c>
      <c r="O142">
        <v>0</v>
      </c>
      <c r="P142" s="2" t="s">
        <v>80</v>
      </c>
    </row>
    <row r="143" spans="1:16" x14ac:dyDescent="0.25">
      <c r="A143" s="2" t="s">
        <v>16</v>
      </c>
      <c r="B143">
        <v>31.58</v>
      </c>
      <c r="C143">
        <v>0.75</v>
      </c>
      <c r="D143" s="2" t="s">
        <v>39</v>
      </c>
      <c r="E143" s="2" t="s">
        <v>40</v>
      </c>
      <c r="F143" s="2" t="s">
        <v>60</v>
      </c>
      <c r="G143" s="2" t="s">
        <v>20</v>
      </c>
      <c r="H143">
        <v>3.5</v>
      </c>
      <c r="I143" s="2" t="s">
        <v>22</v>
      </c>
      <c r="J143" s="2" t="s">
        <v>22</v>
      </c>
      <c r="K143">
        <v>0</v>
      </c>
      <c r="L143" s="2" t="s">
        <v>21</v>
      </c>
      <c r="M143" s="2" t="s">
        <v>18</v>
      </c>
      <c r="N143" s="2" t="s">
        <v>48</v>
      </c>
      <c r="O143">
        <v>0</v>
      </c>
      <c r="P143" s="2" t="s">
        <v>80</v>
      </c>
    </row>
    <row r="144" spans="1:16" x14ac:dyDescent="0.25">
      <c r="A144" s="2" t="s">
        <v>16</v>
      </c>
      <c r="B144">
        <v>36.42</v>
      </c>
      <c r="C144">
        <v>0.75</v>
      </c>
      <c r="D144" s="2" t="s">
        <v>39</v>
      </c>
      <c r="E144" s="2" t="s">
        <v>40</v>
      </c>
      <c r="F144" s="2" t="s">
        <v>50</v>
      </c>
      <c r="G144" s="2" t="s">
        <v>20</v>
      </c>
      <c r="H144">
        <v>0.58499999999999996</v>
      </c>
      <c r="I144" s="2" t="s">
        <v>22</v>
      </c>
      <c r="J144" s="2" t="s">
        <v>22</v>
      </c>
      <c r="K144">
        <v>0</v>
      </c>
      <c r="L144" s="2" t="s">
        <v>22</v>
      </c>
      <c r="M144" s="2" t="s">
        <v>18</v>
      </c>
      <c r="N144" s="2" t="s">
        <v>66</v>
      </c>
      <c r="O144">
        <v>3</v>
      </c>
      <c r="P144" s="2" t="s">
        <v>80</v>
      </c>
    </row>
    <row r="145" spans="1:16" x14ac:dyDescent="0.25">
      <c r="A145" s="2" t="s">
        <v>25</v>
      </c>
      <c r="B145">
        <v>22.67</v>
      </c>
      <c r="C145">
        <v>0.75</v>
      </c>
      <c r="D145" s="2" t="s">
        <v>17</v>
      </c>
      <c r="E145" s="2" t="s">
        <v>18</v>
      </c>
      <c r="F145" s="2" t="s">
        <v>44</v>
      </c>
      <c r="G145" s="2" t="s">
        <v>20</v>
      </c>
      <c r="H145">
        <v>2</v>
      </c>
      <c r="I145" s="2" t="s">
        <v>22</v>
      </c>
      <c r="J145" s="2" t="s">
        <v>21</v>
      </c>
      <c r="K145">
        <v>2</v>
      </c>
      <c r="L145" s="2" t="s">
        <v>21</v>
      </c>
      <c r="M145" s="2" t="s">
        <v>18</v>
      </c>
      <c r="N145" s="2" t="s">
        <v>52</v>
      </c>
      <c r="O145">
        <v>394</v>
      </c>
      <c r="P145" s="2" t="s">
        <v>80</v>
      </c>
    </row>
    <row r="146" spans="1:16" x14ac:dyDescent="0.25">
      <c r="A146" s="2" t="s">
        <v>25</v>
      </c>
      <c r="B146">
        <v>23.42</v>
      </c>
      <c r="C146">
        <v>0.79</v>
      </c>
      <c r="D146" s="2" t="s">
        <v>39</v>
      </c>
      <c r="E146" s="2" t="s">
        <v>40</v>
      </c>
      <c r="F146" s="2" t="s">
        <v>26</v>
      </c>
      <c r="G146" s="2" t="s">
        <v>20</v>
      </c>
      <c r="H146">
        <v>1.5</v>
      </c>
      <c r="I146" s="2" t="s">
        <v>21</v>
      </c>
      <c r="J146" s="2" t="s">
        <v>21</v>
      </c>
      <c r="K146">
        <v>2</v>
      </c>
      <c r="L146" s="2" t="s">
        <v>21</v>
      </c>
      <c r="M146" s="2" t="s">
        <v>18</v>
      </c>
      <c r="N146" s="2" t="s">
        <v>38</v>
      </c>
      <c r="O146">
        <v>400</v>
      </c>
      <c r="P146" s="2" t="s">
        <v>24</v>
      </c>
    </row>
    <row r="147" spans="1:16" x14ac:dyDescent="0.25">
      <c r="A147" s="2" t="s">
        <v>25</v>
      </c>
      <c r="B147">
        <v>22.67</v>
      </c>
      <c r="C147">
        <v>0.79</v>
      </c>
      <c r="D147" s="2" t="s">
        <v>17</v>
      </c>
      <c r="E147" s="2" t="s">
        <v>18</v>
      </c>
      <c r="F147" s="2" t="s">
        <v>56</v>
      </c>
      <c r="G147" s="2" t="s">
        <v>20</v>
      </c>
      <c r="H147">
        <v>8.5000000000000006E-2</v>
      </c>
      <c r="I147" s="2" t="s">
        <v>22</v>
      </c>
      <c r="J147" s="2" t="s">
        <v>22</v>
      </c>
      <c r="K147">
        <v>0</v>
      </c>
      <c r="L147" s="2" t="s">
        <v>22</v>
      </c>
      <c r="M147" s="2" t="s">
        <v>18</v>
      </c>
      <c r="N147" s="2" t="s">
        <v>125</v>
      </c>
      <c r="O147">
        <v>0</v>
      </c>
      <c r="P147" s="2" t="s">
        <v>80</v>
      </c>
    </row>
    <row r="148" spans="1:16" x14ac:dyDescent="0.25">
      <c r="A148" s="2" t="s">
        <v>16</v>
      </c>
      <c r="B148">
        <v>22</v>
      </c>
      <c r="C148">
        <v>0.79</v>
      </c>
      <c r="D148" s="2" t="s">
        <v>17</v>
      </c>
      <c r="E148" s="2" t="s">
        <v>18</v>
      </c>
      <c r="F148" s="2" t="s">
        <v>19</v>
      </c>
      <c r="G148" s="2" t="s">
        <v>20</v>
      </c>
      <c r="H148">
        <v>0.28999999999999998</v>
      </c>
      <c r="I148" s="2" t="s">
        <v>22</v>
      </c>
      <c r="J148" s="2" t="s">
        <v>21</v>
      </c>
      <c r="K148">
        <v>1</v>
      </c>
      <c r="L148" s="2" t="s">
        <v>22</v>
      </c>
      <c r="M148" s="2" t="s">
        <v>18</v>
      </c>
      <c r="N148" s="2" t="s">
        <v>79</v>
      </c>
      <c r="O148">
        <v>283</v>
      </c>
      <c r="P148" s="2" t="s">
        <v>80</v>
      </c>
    </row>
    <row r="149" spans="1:16" x14ac:dyDescent="0.25">
      <c r="A149" s="2" t="s">
        <v>16</v>
      </c>
      <c r="B149">
        <v>21.58</v>
      </c>
      <c r="C149">
        <v>0.79</v>
      </c>
      <c r="D149" s="2" t="s">
        <v>39</v>
      </c>
      <c r="E149" s="2" t="s">
        <v>40</v>
      </c>
      <c r="F149" s="2" t="s">
        <v>37</v>
      </c>
      <c r="G149" s="2" t="s">
        <v>20</v>
      </c>
      <c r="H149">
        <v>0.66500000000000004</v>
      </c>
      <c r="I149" s="2" t="s">
        <v>22</v>
      </c>
      <c r="J149" s="2" t="s">
        <v>22</v>
      </c>
      <c r="K149">
        <v>0</v>
      </c>
      <c r="L149" s="2" t="s">
        <v>22</v>
      </c>
      <c r="M149" s="2" t="s">
        <v>18</v>
      </c>
      <c r="N149" s="2" t="s">
        <v>74</v>
      </c>
      <c r="O149">
        <v>0</v>
      </c>
      <c r="P149" s="2" t="s">
        <v>80</v>
      </c>
    </row>
    <row r="150" spans="1:16" x14ac:dyDescent="0.25">
      <c r="A150" s="2" t="s">
        <v>16</v>
      </c>
      <c r="B150">
        <v>22.08</v>
      </c>
      <c r="C150">
        <v>0.83</v>
      </c>
      <c r="D150" s="2" t="s">
        <v>17</v>
      </c>
      <c r="E150" s="2" t="s">
        <v>18</v>
      </c>
      <c r="F150" s="2" t="s">
        <v>44</v>
      </c>
      <c r="G150" s="2" t="s">
        <v>27</v>
      </c>
      <c r="H150">
        <v>2.165</v>
      </c>
      <c r="I150" s="2" t="s">
        <v>22</v>
      </c>
      <c r="J150" s="2" t="s">
        <v>22</v>
      </c>
      <c r="K150">
        <v>0</v>
      </c>
      <c r="L150" s="2" t="s">
        <v>21</v>
      </c>
      <c r="M150" s="2" t="s">
        <v>18</v>
      </c>
      <c r="N150" s="2" t="s">
        <v>45</v>
      </c>
      <c r="O150">
        <v>0</v>
      </c>
      <c r="P150" s="2" t="s">
        <v>24</v>
      </c>
    </row>
    <row r="151" spans="1:16" x14ac:dyDescent="0.25">
      <c r="A151" s="2" t="s">
        <v>16</v>
      </c>
      <c r="B151">
        <v>31.67</v>
      </c>
      <c r="C151">
        <v>0.83</v>
      </c>
      <c r="D151" s="2" t="s">
        <v>17</v>
      </c>
      <c r="E151" s="2" t="s">
        <v>18</v>
      </c>
      <c r="F151" s="2" t="s">
        <v>54</v>
      </c>
      <c r="G151" s="2" t="s">
        <v>20</v>
      </c>
      <c r="H151">
        <v>1.335</v>
      </c>
      <c r="I151" s="2" t="s">
        <v>21</v>
      </c>
      <c r="J151" s="2" t="s">
        <v>21</v>
      </c>
      <c r="K151">
        <v>8</v>
      </c>
      <c r="L151" s="2" t="s">
        <v>21</v>
      </c>
      <c r="M151" s="2" t="s">
        <v>18</v>
      </c>
      <c r="N151" s="2" t="s">
        <v>211</v>
      </c>
      <c r="O151">
        <v>3290</v>
      </c>
      <c r="P151" s="2" t="s">
        <v>24</v>
      </c>
    </row>
    <row r="152" spans="1:16" x14ac:dyDescent="0.25">
      <c r="A152" s="2" t="s">
        <v>25</v>
      </c>
      <c r="B152">
        <v>23.58</v>
      </c>
      <c r="C152">
        <v>0.83</v>
      </c>
      <c r="D152" s="2" t="s">
        <v>17</v>
      </c>
      <c r="E152" s="2" t="s">
        <v>18</v>
      </c>
      <c r="F152" s="2" t="s">
        <v>26</v>
      </c>
      <c r="G152" s="2" t="s">
        <v>20</v>
      </c>
      <c r="H152">
        <v>0.41499999999999998</v>
      </c>
      <c r="I152" s="2" t="s">
        <v>22</v>
      </c>
      <c r="J152" s="2" t="s">
        <v>21</v>
      </c>
      <c r="K152">
        <v>1</v>
      </c>
      <c r="L152" s="2" t="s">
        <v>21</v>
      </c>
      <c r="M152" s="2" t="s">
        <v>18</v>
      </c>
      <c r="N152" s="2" t="s">
        <v>52</v>
      </c>
      <c r="O152">
        <v>11</v>
      </c>
      <c r="P152" s="2" t="s">
        <v>80</v>
      </c>
    </row>
    <row r="153" spans="1:16" x14ac:dyDescent="0.25">
      <c r="A153" s="2" t="s">
        <v>25</v>
      </c>
      <c r="B153">
        <v>20.420000000000002</v>
      </c>
      <c r="C153">
        <v>0.83499999999999996</v>
      </c>
      <c r="D153" s="2" t="s">
        <v>17</v>
      </c>
      <c r="E153" s="2" t="s">
        <v>18</v>
      </c>
      <c r="F153" s="2" t="s">
        <v>26</v>
      </c>
      <c r="G153" s="2" t="s">
        <v>20</v>
      </c>
      <c r="H153">
        <v>1.585</v>
      </c>
      <c r="I153" s="2" t="s">
        <v>21</v>
      </c>
      <c r="J153" s="2" t="s">
        <v>21</v>
      </c>
      <c r="K153">
        <v>1</v>
      </c>
      <c r="L153" s="2" t="s">
        <v>22</v>
      </c>
      <c r="M153" s="2" t="s">
        <v>18</v>
      </c>
      <c r="N153" s="2" t="s">
        <v>47</v>
      </c>
      <c r="O153">
        <v>0</v>
      </c>
      <c r="P153" s="2" t="s">
        <v>24</v>
      </c>
    </row>
    <row r="154" spans="1:16" x14ac:dyDescent="0.25">
      <c r="A154" s="2" t="s">
        <v>16</v>
      </c>
      <c r="B154">
        <v>16.25</v>
      </c>
      <c r="C154">
        <v>0.83499999999999996</v>
      </c>
      <c r="D154" s="2" t="s">
        <v>17</v>
      </c>
      <c r="E154" s="2" t="s">
        <v>18</v>
      </c>
      <c r="F154" s="2" t="s">
        <v>33</v>
      </c>
      <c r="G154" s="2" t="s">
        <v>20</v>
      </c>
      <c r="H154">
        <v>8.5000000000000006E-2</v>
      </c>
      <c r="I154" s="2" t="s">
        <v>21</v>
      </c>
      <c r="J154" s="2" t="s">
        <v>22</v>
      </c>
      <c r="K154">
        <v>0</v>
      </c>
      <c r="L154" s="2" t="s">
        <v>22</v>
      </c>
      <c r="M154" s="2" t="s">
        <v>31</v>
      </c>
      <c r="N154" s="2" t="s">
        <v>52</v>
      </c>
      <c r="O154">
        <v>0</v>
      </c>
      <c r="P154" s="2" t="s">
        <v>80</v>
      </c>
    </row>
    <row r="155" spans="1:16" x14ac:dyDescent="0.25">
      <c r="A155" s="2" t="s">
        <v>16</v>
      </c>
      <c r="B155">
        <v>20.67</v>
      </c>
      <c r="C155">
        <v>0.83499999999999996</v>
      </c>
      <c r="D155" s="2" t="s">
        <v>39</v>
      </c>
      <c r="E155" s="2" t="s">
        <v>40</v>
      </c>
      <c r="F155" s="2" t="s">
        <v>44</v>
      </c>
      <c r="G155" s="2" t="s">
        <v>20</v>
      </c>
      <c r="H155">
        <v>2</v>
      </c>
      <c r="I155" s="2" t="s">
        <v>22</v>
      </c>
      <c r="J155" s="2" t="s">
        <v>22</v>
      </c>
      <c r="K155">
        <v>0</v>
      </c>
      <c r="L155" s="2" t="s">
        <v>21</v>
      </c>
      <c r="M155" s="2" t="s">
        <v>31</v>
      </c>
      <c r="N155" s="2" t="s">
        <v>66</v>
      </c>
      <c r="O155">
        <v>0</v>
      </c>
      <c r="P155" s="2" t="s">
        <v>80</v>
      </c>
    </row>
    <row r="156" spans="1:16" x14ac:dyDescent="0.25">
      <c r="A156" s="2" t="s">
        <v>16</v>
      </c>
      <c r="B156">
        <v>26.17</v>
      </c>
      <c r="C156">
        <v>0.83499999999999996</v>
      </c>
      <c r="D156" s="2" t="s">
        <v>17</v>
      </c>
      <c r="E156" s="2" t="s">
        <v>18</v>
      </c>
      <c r="F156" s="2" t="s">
        <v>37</v>
      </c>
      <c r="G156" s="2" t="s">
        <v>20</v>
      </c>
      <c r="H156">
        <v>1.165</v>
      </c>
      <c r="I156" s="2" t="s">
        <v>22</v>
      </c>
      <c r="J156" s="2" t="s">
        <v>22</v>
      </c>
      <c r="K156">
        <v>0</v>
      </c>
      <c r="L156" s="2" t="s">
        <v>22</v>
      </c>
      <c r="M156" s="2" t="s">
        <v>18</v>
      </c>
      <c r="N156" s="2" t="s">
        <v>30</v>
      </c>
      <c r="O156">
        <v>0</v>
      </c>
      <c r="P156" s="2" t="s">
        <v>80</v>
      </c>
    </row>
    <row r="157" spans="1:16" x14ac:dyDescent="0.25">
      <c r="A157" s="2" t="s">
        <v>16</v>
      </c>
      <c r="B157">
        <v>37.5</v>
      </c>
      <c r="C157">
        <v>0.83499999999999996</v>
      </c>
      <c r="D157" s="2" t="s">
        <v>17</v>
      </c>
      <c r="E157" s="2" t="s">
        <v>18</v>
      </c>
      <c r="F157" s="2" t="s">
        <v>58</v>
      </c>
      <c r="G157" s="2" t="s">
        <v>20</v>
      </c>
      <c r="H157">
        <v>0.04</v>
      </c>
      <c r="I157" s="2" t="s">
        <v>22</v>
      </c>
      <c r="J157" s="2" t="s">
        <v>22</v>
      </c>
      <c r="K157">
        <v>0</v>
      </c>
      <c r="L157" s="2" t="s">
        <v>22</v>
      </c>
      <c r="M157" s="2" t="s">
        <v>18</v>
      </c>
      <c r="N157" s="2" t="s">
        <v>32</v>
      </c>
      <c r="O157">
        <v>5</v>
      </c>
      <c r="P157" s="2" t="s">
        <v>80</v>
      </c>
    </row>
    <row r="158" spans="1:16" x14ac:dyDescent="0.25">
      <c r="A158" s="2" t="s">
        <v>16</v>
      </c>
      <c r="B158">
        <v>23.58</v>
      </c>
      <c r="C158">
        <v>0.83499999999999996</v>
      </c>
      <c r="D158" s="2" t="s">
        <v>17</v>
      </c>
      <c r="E158" s="2" t="s">
        <v>18</v>
      </c>
      <c r="F158" s="2" t="s">
        <v>56</v>
      </c>
      <c r="G158" s="2" t="s">
        <v>27</v>
      </c>
      <c r="H158">
        <v>8.5000000000000006E-2</v>
      </c>
      <c r="I158" s="2" t="s">
        <v>22</v>
      </c>
      <c r="J158" s="2" t="s">
        <v>22</v>
      </c>
      <c r="K158">
        <v>0</v>
      </c>
      <c r="L158" s="2" t="s">
        <v>21</v>
      </c>
      <c r="M158" s="2" t="s">
        <v>18</v>
      </c>
      <c r="N158" s="2" t="s">
        <v>141</v>
      </c>
      <c r="O158">
        <v>5</v>
      </c>
      <c r="P158" s="2" t="s">
        <v>80</v>
      </c>
    </row>
    <row r="159" spans="1:16" x14ac:dyDescent="0.25">
      <c r="A159" s="2" t="s">
        <v>16</v>
      </c>
      <c r="B159">
        <v>40.92</v>
      </c>
      <c r="C159">
        <v>0.83499999999999996</v>
      </c>
      <c r="D159" s="2" t="s">
        <v>17</v>
      </c>
      <c r="E159" s="2" t="s">
        <v>18</v>
      </c>
      <c r="F159" s="2" t="s">
        <v>64</v>
      </c>
      <c r="G159" s="2" t="s">
        <v>64</v>
      </c>
      <c r="H159">
        <v>0</v>
      </c>
      <c r="I159" s="2" t="s">
        <v>21</v>
      </c>
      <c r="J159" s="2" t="s">
        <v>22</v>
      </c>
      <c r="K159">
        <v>0</v>
      </c>
      <c r="L159" s="2" t="s">
        <v>22</v>
      </c>
      <c r="M159" s="2" t="s">
        <v>18</v>
      </c>
      <c r="N159" s="2" t="s">
        <v>199</v>
      </c>
      <c r="O159">
        <v>1</v>
      </c>
      <c r="P159" s="2" t="s">
        <v>80</v>
      </c>
    </row>
    <row r="160" spans="1:16" x14ac:dyDescent="0.25">
      <c r="A160" s="2" t="s">
        <v>25</v>
      </c>
      <c r="B160">
        <v>50.25</v>
      </c>
      <c r="C160">
        <v>0.83499999999999996</v>
      </c>
      <c r="D160" s="2" t="s">
        <v>17</v>
      </c>
      <c r="E160" s="2" t="s">
        <v>18</v>
      </c>
      <c r="F160" s="2" t="s">
        <v>60</v>
      </c>
      <c r="G160" s="2" t="s">
        <v>20</v>
      </c>
      <c r="H160">
        <v>0.5</v>
      </c>
      <c r="I160" s="2" t="s">
        <v>22</v>
      </c>
      <c r="J160" s="2" t="s">
        <v>22</v>
      </c>
      <c r="K160">
        <v>0</v>
      </c>
      <c r="L160" s="2" t="s">
        <v>21</v>
      </c>
      <c r="M160" s="2" t="s">
        <v>18</v>
      </c>
      <c r="N160" s="2" t="s">
        <v>66</v>
      </c>
      <c r="O160">
        <v>117</v>
      </c>
      <c r="P160" s="2" t="s">
        <v>80</v>
      </c>
    </row>
    <row r="161" spans="1:16" x14ac:dyDescent="0.25">
      <c r="A161" s="2" t="s">
        <v>16</v>
      </c>
      <c r="B161">
        <v>28.25</v>
      </c>
      <c r="C161">
        <v>0.875</v>
      </c>
      <c r="D161" s="2" t="s">
        <v>17</v>
      </c>
      <c r="E161" s="2" t="s">
        <v>18</v>
      </c>
      <c r="F161" s="2" t="s">
        <v>33</v>
      </c>
      <c r="G161" s="2" t="s">
        <v>20</v>
      </c>
      <c r="H161">
        <v>0.96</v>
      </c>
      <c r="I161" s="2" t="s">
        <v>21</v>
      </c>
      <c r="J161" s="2" t="s">
        <v>21</v>
      </c>
      <c r="K161">
        <v>3</v>
      </c>
      <c r="L161" s="2" t="s">
        <v>21</v>
      </c>
      <c r="M161" s="2" t="s">
        <v>18</v>
      </c>
      <c r="N161" s="2" t="s">
        <v>49</v>
      </c>
      <c r="O161">
        <v>0</v>
      </c>
      <c r="P161" s="2" t="s">
        <v>24</v>
      </c>
    </row>
    <row r="162" spans="1:16" x14ac:dyDescent="0.25">
      <c r="A162" s="2" t="s">
        <v>16</v>
      </c>
      <c r="B162">
        <v>21.17</v>
      </c>
      <c r="C162">
        <v>0.875</v>
      </c>
      <c r="D162" s="2" t="s">
        <v>39</v>
      </c>
      <c r="E162" s="2" t="s">
        <v>40</v>
      </c>
      <c r="F162" s="2" t="s">
        <v>44</v>
      </c>
      <c r="G162" s="2" t="s">
        <v>27</v>
      </c>
      <c r="H162">
        <v>0.25</v>
      </c>
      <c r="I162" s="2" t="s">
        <v>22</v>
      </c>
      <c r="J162" s="2" t="s">
        <v>22</v>
      </c>
      <c r="K162">
        <v>0</v>
      </c>
      <c r="L162" s="2" t="s">
        <v>22</v>
      </c>
      <c r="M162" s="2" t="s">
        <v>18</v>
      </c>
      <c r="N162" s="2" t="s">
        <v>29</v>
      </c>
      <c r="O162">
        <v>204</v>
      </c>
      <c r="P162" s="2" t="s">
        <v>80</v>
      </c>
    </row>
    <row r="163" spans="1:16" x14ac:dyDescent="0.25">
      <c r="A163" s="2" t="s">
        <v>16</v>
      </c>
      <c r="B163">
        <v>25.92</v>
      </c>
      <c r="C163">
        <v>0.875</v>
      </c>
      <c r="D163" s="2" t="s">
        <v>17</v>
      </c>
      <c r="E163" s="2" t="s">
        <v>18</v>
      </c>
      <c r="F163" s="2" t="s">
        <v>41</v>
      </c>
      <c r="G163" s="2" t="s">
        <v>20</v>
      </c>
      <c r="H163">
        <v>0.375</v>
      </c>
      <c r="I163" s="2" t="s">
        <v>22</v>
      </c>
      <c r="J163" s="2" t="s">
        <v>21</v>
      </c>
      <c r="K163">
        <v>2</v>
      </c>
      <c r="L163" s="2" t="s">
        <v>21</v>
      </c>
      <c r="M163" s="2" t="s">
        <v>18</v>
      </c>
      <c r="N163" s="2" t="s">
        <v>184</v>
      </c>
      <c r="O163">
        <v>3</v>
      </c>
      <c r="P163" s="2" t="s">
        <v>80</v>
      </c>
    </row>
    <row r="164" spans="1:16" x14ac:dyDescent="0.25">
      <c r="A164" s="2" t="s">
        <v>16</v>
      </c>
      <c r="B164">
        <v>24.08</v>
      </c>
      <c r="C164">
        <v>0.875</v>
      </c>
      <c r="D164" s="2" t="s">
        <v>17</v>
      </c>
      <c r="E164" s="2" t="s">
        <v>18</v>
      </c>
      <c r="F164" s="2" t="s">
        <v>33</v>
      </c>
      <c r="G164" s="2" t="s">
        <v>20</v>
      </c>
      <c r="H164">
        <v>8.5000000000000006E-2</v>
      </c>
      <c r="I164" s="2" t="s">
        <v>22</v>
      </c>
      <c r="J164" s="2" t="s">
        <v>21</v>
      </c>
      <c r="K164">
        <v>4</v>
      </c>
      <c r="L164" s="2" t="s">
        <v>22</v>
      </c>
      <c r="M164" s="2" t="s">
        <v>18</v>
      </c>
      <c r="N164" s="2" t="s">
        <v>188</v>
      </c>
      <c r="O164">
        <v>1950</v>
      </c>
      <c r="P164" s="2" t="s">
        <v>80</v>
      </c>
    </row>
    <row r="165" spans="1:16" x14ac:dyDescent="0.25">
      <c r="A165" s="2" t="s">
        <v>16</v>
      </c>
      <c r="B165">
        <v>24.17</v>
      </c>
      <c r="C165">
        <v>0.875</v>
      </c>
      <c r="D165" s="2" t="s">
        <v>17</v>
      </c>
      <c r="E165" s="2" t="s">
        <v>18</v>
      </c>
      <c r="F165" s="2" t="s">
        <v>26</v>
      </c>
      <c r="G165" s="2" t="s">
        <v>20</v>
      </c>
      <c r="H165">
        <v>4.625</v>
      </c>
      <c r="I165" s="2" t="s">
        <v>21</v>
      </c>
      <c r="J165" s="2" t="s">
        <v>21</v>
      </c>
      <c r="K165">
        <v>2</v>
      </c>
      <c r="L165" s="2" t="s">
        <v>21</v>
      </c>
      <c r="M165" s="2" t="s">
        <v>18</v>
      </c>
      <c r="N165" s="2" t="s">
        <v>77</v>
      </c>
      <c r="O165">
        <v>2000</v>
      </c>
      <c r="P165" s="2" t="s">
        <v>24</v>
      </c>
    </row>
    <row r="166" spans="1:16" x14ac:dyDescent="0.25">
      <c r="A166" s="2" t="s">
        <v>25</v>
      </c>
      <c r="B166">
        <v>25</v>
      </c>
      <c r="C166">
        <v>0.875</v>
      </c>
      <c r="D166" s="2" t="s">
        <v>17</v>
      </c>
      <c r="E166" s="2" t="s">
        <v>18</v>
      </c>
      <c r="F166" s="2" t="s">
        <v>54</v>
      </c>
      <c r="G166" s="2" t="s">
        <v>27</v>
      </c>
      <c r="H166">
        <v>1.04</v>
      </c>
      <c r="I166" s="2" t="s">
        <v>21</v>
      </c>
      <c r="J166" s="2" t="s">
        <v>22</v>
      </c>
      <c r="K166">
        <v>0</v>
      </c>
      <c r="L166" s="2" t="s">
        <v>21</v>
      </c>
      <c r="M166" s="2" t="s">
        <v>18</v>
      </c>
      <c r="N166" s="2" t="s">
        <v>74</v>
      </c>
      <c r="O166">
        <v>5860</v>
      </c>
      <c r="P166" s="2" t="s">
        <v>24</v>
      </c>
    </row>
    <row r="167" spans="1:16" x14ac:dyDescent="0.25">
      <c r="A167" s="2" t="s">
        <v>25</v>
      </c>
      <c r="B167">
        <v>35.75</v>
      </c>
      <c r="C167">
        <v>0.91500000000000004</v>
      </c>
      <c r="D167" s="2" t="s">
        <v>17</v>
      </c>
      <c r="E167" s="2" t="s">
        <v>18</v>
      </c>
      <c r="F167" s="2" t="s">
        <v>60</v>
      </c>
      <c r="G167" s="2" t="s">
        <v>20</v>
      </c>
      <c r="H167">
        <v>0.75</v>
      </c>
      <c r="I167" s="2" t="s">
        <v>21</v>
      </c>
      <c r="J167" s="2" t="s">
        <v>21</v>
      </c>
      <c r="K167">
        <v>4</v>
      </c>
      <c r="L167" s="2" t="s">
        <v>22</v>
      </c>
      <c r="M167" s="2" t="s">
        <v>18</v>
      </c>
      <c r="N167" s="2" t="s">
        <v>47</v>
      </c>
      <c r="O167">
        <v>1583</v>
      </c>
      <c r="P167" s="2" t="s">
        <v>24</v>
      </c>
    </row>
    <row r="168" spans="1:16" x14ac:dyDescent="0.25">
      <c r="A168" s="2" t="s">
        <v>16</v>
      </c>
      <c r="B168">
        <v>41.75</v>
      </c>
      <c r="C168">
        <v>0.96</v>
      </c>
      <c r="D168" s="2" t="s">
        <v>17</v>
      </c>
      <c r="E168" s="2" t="s">
        <v>18</v>
      </c>
      <c r="F168" s="2" t="s">
        <v>54</v>
      </c>
      <c r="G168" s="2" t="s">
        <v>20</v>
      </c>
      <c r="H168">
        <v>2.5</v>
      </c>
      <c r="I168" s="2" t="s">
        <v>21</v>
      </c>
      <c r="J168" s="2" t="s">
        <v>22</v>
      </c>
      <c r="K168">
        <v>0</v>
      </c>
      <c r="L168" s="2" t="s">
        <v>22</v>
      </c>
      <c r="M168" s="2" t="s">
        <v>18</v>
      </c>
      <c r="N168" s="2" t="s">
        <v>123</v>
      </c>
      <c r="O168">
        <v>600</v>
      </c>
      <c r="P168" s="2" t="s">
        <v>24</v>
      </c>
    </row>
    <row r="169" spans="1:16" x14ac:dyDescent="0.25">
      <c r="A169" s="2" t="s">
        <v>16</v>
      </c>
      <c r="B169">
        <v>23.25</v>
      </c>
      <c r="C169">
        <v>1</v>
      </c>
      <c r="D169" s="2">
        <f>COUNTA(crx[[#Headers],[Column2]])</f>
        <v>1</v>
      </c>
      <c r="E169" s="2" t="s">
        <v>18</v>
      </c>
      <c r="F169" s="2" t="s">
        <v>44</v>
      </c>
      <c r="G169" s="2" t="s">
        <v>20</v>
      </c>
      <c r="H169">
        <v>0.83499999999999996</v>
      </c>
      <c r="I169" s="2" t="s">
        <v>21</v>
      </c>
      <c r="J169" s="2" t="s">
        <v>22</v>
      </c>
      <c r="K169">
        <v>0</v>
      </c>
      <c r="L169" s="2" t="s">
        <v>22</v>
      </c>
      <c r="M169" s="2" t="s">
        <v>31</v>
      </c>
      <c r="N169" s="2" t="s">
        <v>53</v>
      </c>
      <c r="O169">
        <v>0</v>
      </c>
      <c r="P169" s="2" t="s">
        <v>24</v>
      </c>
    </row>
    <row r="170" spans="1:16" x14ac:dyDescent="0.25">
      <c r="A170" s="2" t="s">
        <v>16</v>
      </c>
      <c r="B170">
        <v>26</v>
      </c>
      <c r="C170">
        <v>1</v>
      </c>
      <c r="D170" s="2" t="s">
        <v>17</v>
      </c>
      <c r="E170" s="2" t="s">
        <v>18</v>
      </c>
      <c r="F170" s="2" t="s">
        <v>26</v>
      </c>
      <c r="G170" s="2" t="s">
        <v>20</v>
      </c>
      <c r="H170">
        <v>1.75</v>
      </c>
      <c r="I170" s="2" t="s">
        <v>21</v>
      </c>
      <c r="J170" s="2" t="s">
        <v>22</v>
      </c>
      <c r="K170">
        <v>0</v>
      </c>
      <c r="L170" s="2" t="s">
        <v>21</v>
      </c>
      <c r="M170" s="2" t="s">
        <v>18</v>
      </c>
      <c r="N170" s="2" t="s">
        <v>29</v>
      </c>
      <c r="O170">
        <v>0</v>
      </c>
      <c r="P170" s="2" t="s">
        <v>24</v>
      </c>
    </row>
    <row r="171" spans="1:16" x14ac:dyDescent="0.25">
      <c r="A171" s="2" t="s">
        <v>25</v>
      </c>
      <c r="B171">
        <v>36</v>
      </c>
      <c r="C171">
        <v>1</v>
      </c>
      <c r="D171" s="2" t="s">
        <v>17</v>
      </c>
      <c r="E171" s="2" t="s">
        <v>18</v>
      </c>
      <c r="F171" s="2" t="s">
        <v>44</v>
      </c>
      <c r="G171" s="2" t="s">
        <v>20</v>
      </c>
      <c r="H171">
        <v>2</v>
      </c>
      <c r="I171" s="2" t="s">
        <v>21</v>
      </c>
      <c r="J171" s="2" t="s">
        <v>21</v>
      </c>
      <c r="K171">
        <v>11</v>
      </c>
      <c r="L171" s="2" t="s">
        <v>22</v>
      </c>
      <c r="M171" s="2" t="s">
        <v>18</v>
      </c>
      <c r="N171" s="2" t="s">
        <v>47</v>
      </c>
      <c r="O171">
        <v>456</v>
      </c>
      <c r="P171" s="2" t="s">
        <v>24</v>
      </c>
    </row>
    <row r="172" spans="1:16" x14ac:dyDescent="0.25">
      <c r="A172" s="2" t="s">
        <v>25</v>
      </c>
      <c r="B172">
        <v>28.5</v>
      </c>
      <c r="C172">
        <v>1</v>
      </c>
      <c r="D172" s="2" t="s">
        <v>17</v>
      </c>
      <c r="E172" s="2" t="s">
        <v>18</v>
      </c>
      <c r="F172" s="2" t="s">
        <v>26</v>
      </c>
      <c r="G172" s="2" t="s">
        <v>20</v>
      </c>
      <c r="H172">
        <v>1</v>
      </c>
      <c r="I172" s="2" t="s">
        <v>21</v>
      </c>
      <c r="J172" s="2" t="s">
        <v>21</v>
      </c>
      <c r="K172">
        <v>2</v>
      </c>
      <c r="L172" s="2" t="s">
        <v>21</v>
      </c>
      <c r="M172" s="2" t="s">
        <v>18</v>
      </c>
      <c r="N172" s="2" t="s">
        <v>94</v>
      </c>
      <c r="O172">
        <v>500</v>
      </c>
      <c r="P172" s="2" t="s">
        <v>80</v>
      </c>
    </row>
    <row r="173" spans="1:16" x14ac:dyDescent="0.25">
      <c r="A173" s="2" t="s">
        <v>25</v>
      </c>
      <c r="B173">
        <v>41.33</v>
      </c>
      <c r="C173">
        <v>1</v>
      </c>
      <c r="D173" s="2" t="s">
        <v>17</v>
      </c>
      <c r="E173" s="2" t="s">
        <v>18</v>
      </c>
      <c r="F173" s="2" t="s">
        <v>56</v>
      </c>
      <c r="G173" s="2" t="s">
        <v>57</v>
      </c>
      <c r="H173">
        <v>2.25</v>
      </c>
      <c r="I173" s="2" t="s">
        <v>21</v>
      </c>
      <c r="J173" s="2" t="s">
        <v>22</v>
      </c>
      <c r="K173">
        <v>0</v>
      </c>
      <c r="L173" s="2" t="s">
        <v>21</v>
      </c>
      <c r="M173" s="2" t="s">
        <v>18</v>
      </c>
      <c r="N173" s="2" t="s">
        <v>47</v>
      </c>
      <c r="O173">
        <v>300</v>
      </c>
      <c r="P173" s="2" t="s">
        <v>24</v>
      </c>
    </row>
    <row r="174" spans="1:16" x14ac:dyDescent="0.25">
      <c r="A174" s="2" t="s">
        <v>16</v>
      </c>
      <c r="B174">
        <v>23.42</v>
      </c>
      <c r="C174">
        <v>1</v>
      </c>
      <c r="D174" s="2" t="s">
        <v>17</v>
      </c>
      <c r="E174" s="2" t="s">
        <v>18</v>
      </c>
      <c r="F174" s="2" t="s">
        <v>44</v>
      </c>
      <c r="G174" s="2" t="s">
        <v>20</v>
      </c>
      <c r="H174">
        <v>0.5</v>
      </c>
      <c r="I174" s="2" t="s">
        <v>22</v>
      </c>
      <c r="J174" s="2" t="s">
        <v>22</v>
      </c>
      <c r="K174">
        <v>0</v>
      </c>
      <c r="L174" s="2" t="s">
        <v>21</v>
      </c>
      <c r="M174" s="2" t="s">
        <v>31</v>
      </c>
      <c r="N174" s="2" t="s">
        <v>29</v>
      </c>
      <c r="O174">
        <v>0</v>
      </c>
      <c r="P174" s="2" t="s">
        <v>80</v>
      </c>
    </row>
    <row r="175" spans="1:16" x14ac:dyDescent="0.25">
      <c r="A175" s="2" t="s">
        <v>16</v>
      </c>
      <c r="B175">
        <v>25.25</v>
      </c>
      <c r="C175">
        <v>1</v>
      </c>
      <c r="D175" s="2" t="s">
        <v>17</v>
      </c>
      <c r="E175" s="2" t="s">
        <v>18</v>
      </c>
      <c r="F175" s="2" t="s">
        <v>60</v>
      </c>
      <c r="G175" s="2" t="s">
        <v>20</v>
      </c>
      <c r="H175">
        <v>0.5</v>
      </c>
      <c r="I175" s="2" t="s">
        <v>22</v>
      </c>
      <c r="J175" s="2" t="s">
        <v>22</v>
      </c>
      <c r="K175">
        <v>0</v>
      </c>
      <c r="L175" s="2" t="s">
        <v>22</v>
      </c>
      <c r="M175" s="2" t="s">
        <v>18</v>
      </c>
      <c r="N175" s="2" t="s">
        <v>52</v>
      </c>
      <c r="O175">
        <v>0</v>
      </c>
      <c r="P175" s="2" t="s">
        <v>80</v>
      </c>
    </row>
    <row r="176" spans="1:16" x14ac:dyDescent="0.25">
      <c r="A176" s="2" t="s">
        <v>81</v>
      </c>
      <c r="B176">
        <v>45.33</v>
      </c>
      <c r="C176">
        <v>1</v>
      </c>
      <c r="D176" s="2" t="s">
        <v>17</v>
      </c>
      <c r="E176" s="2" t="s">
        <v>18</v>
      </c>
      <c r="F176" s="2" t="s">
        <v>26</v>
      </c>
      <c r="G176" s="2" t="s">
        <v>20</v>
      </c>
      <c r="H176">
        <v>0.125</v>
      </c>
      <c r="I176" s="2" t="s">
        <v>22</v>
      </c>
      <c r="J176" s="2" t="s">
        <v>22</v>
      </c>
      <c r="K176">
        <v>0</v>
      </c>
      <c r="L176" s="2" t="s">
        <v>21</v>
      </c>
      <c r="M176" s="2" t="s">
        <v>18</v>
      </c>
      <c r="N176" s="2" t="s">
        <v>190</v>
      </c>
      <c r="O176">
        <v>0</v>
      </c>
      <c r="P176" s="2" t="s">
        <v>80</v>
      </c>
    </row>
    <row r="177" spans="1:16" x14ac:dyDescent="0.25">
      <c r="A177" s="2" t="s">
        <v>16</v>
      </c>
      <c r="B177">
        <v>33.17</v>
      </c>
      <c r="C177">
        <v>1</v>
      </c>
      <c r="D177" s="2" t="s">
        <v>17</v>
      </c>
      <c r="E177" s="2" t="s">
        <v>18</v>
      </c>
      <c r="F177" s="2" t="s">
        <v>54</v>
      </c>
      <c r="G177" s="2" t="s">
        <v>20</v>
      </c>
      <c r="H177">
        <v>0.75</v>
      </c>
      <c r="I177" s="2" t="s">
        <v>21</v>
      </c>
      <c r="J177" s="2" t="s">
        <v>21</v>
      </c>
      <c r="K177">
        <v>7</v>
      </c>
      <c r="L177" s="2" t="s">
        <v>21</v>
      </c>
      <c r="M177" s="2" t="s">
        <v>18</v>
      </c>
      <c r="N177" s="2" t="s">
        <v>154</v>
      </c>
      <c r="O177">
        <v>4071</v>
      </c>
      <c r="P177" s="2" t="s">
        <v>24</v>
      </c>
    </row>
    <row r="178" spans="1:16" x14ac:dyDescent="0.25">
      <c r="A178" s="2" t="s">
        <v>16</v>
      </c>
      <c r="B178">
        <v>27.83</v>
      </c>
      <c r="C178">
        <v>1</v>
      </c>
      <c r="D178" s="2" t="s">
        <v>39</v>
      </c>
      <c r="E178" s="2" t="s">
        <v>40</v>
      </c>
      <c r="F178" s="2" t="s">
        <v>50</v>
      </c>
      <c r="G178" s="2" t="s">
        <v>27</v>
      </c>
      <c r="H178">
        <v>3</v>
      </c>
      <c r="I178" s="2" t="s">
        <v>22</v>
      </c>
      <c r="J178" s="2" t="s">
        <v>22</v>
      </c>
      <c r="K178">
        <v>0</v>
      </c>
      <c r="L178" s="2" t="s">
        <v>22</v>
      </c>
      <c r="M178" s="2" t="s">
        <v>18</v>
      </c>
      <c r="N178" s="2" t="s">
        <v>98</v>
      </c>
      <c r="O178">
        <v>537</v>
      </c>
      <c r="P178" s="2" t="s">
        <v>80</v>
      </c>
    </row>
    <row r="179" spans="1:16" x14ac:dyDescent="0.25">
      <c r="A179" s="2" t="s">
        <v>16</v>
      </c>
      <c r="B179">
        <v>33.17</v>
      </c>
      <c r="C179">
        <v>1.04</v>
      </c>
      <c r="D179" s="2" t="s">
        <v>17</v>
      </c>
      <c r="E179" s="2" t="s">
        <v>18</v>
      </c>
      <c r="F179" s="2" t="s">
        <v>35</v>
      </c>
      <c r="G179" s="2" t="s">
        <v>27</v>
      </c>
      <c r="H179">
        <v>6.5</v>
      </c>
      <c r="I179" s="2" t="s">
        <v>21</v>
      </c>
      <c r="J179" s="2" t="s">
        <v>22</v>
      </c>
      <c r="K179">
        <v>0</v>
      </c>
      <c r="L179" s="2" t="s">
        <v>21</v>
      </c>
      <c r="M179" s="2" t="s">
        <v>18</v>
      </c>
      <c r="N179" s="2" t="s">
        <v>36</v>
      </c>
      <c r="O179">
        <v>31285</v>
      </c>
      <c r="P179" s="2" t="s">
        <v>24</v>
      </c>
    </row>
    <row r="180" spans="1:16" x14ac:dyDescent="0.25">
      <c r="A180" s="2" t="s">
        <v>16</v>
      </c>
      <c r="B180">
        <v>42.08</v>
      </c>
      <c r="C180">
        <v>1.04</v>
      </c>
      <c r="D180" s="2" t="s">
        <v>17</v>
      </c>
      <c r="E180" s="2" t="s">
        <v>18</v>
      </c>
      <c r="F180" s="2" t="s">
        <v>19</v>
      </c>
      <c r="G180" s="2" t="s">
        <v>20</v>
      </c>
      <c r="H180">
        <v>5</v>
      </c>
      <c r="I180" s="2" t="s">
        <v>21</v>
      </c>
      <c r="J180" s="2" t="s">
        <v>21</v>
      </c>
      <c r="K180">
        <v>6</v>
      </c>
      <c r="L180" s="2" t="s">
        <v>21</v>
      </c>
      <c r="M180" s="2" t="s">
        <v>18</v>
      </c>
      <c r="N180" s="2" t="s">
        <v>59</v>
      </c>
      <c r="O180">
        <v>10000</v>
      </c>
      <c r="P180" s="2" t="s">
        <v>24</v>
      </c>
    </row>
    <row r="181" spans="1:16" x14ac:dyDescent="0.25">
      <c r="A181" s="2" t="s">
        <v>25</v>
      </c>
      <c r="B181">
        <v>24.5</v>
      </c>
      <c r="C181">
        <v>1.04</v>
      </c>
      <c r="D181" s="2" t="s">
        <v>39</v>
      </c>
      <c r="E181" s="2" t="s">
        <v>40</v>
      </c>
      <c r="F181" s="2" t="s">
        <v>64</v>
      </c>
      <c r="G181" s="2" t="s">
        <v>64</v>
      </c>
      <c r="H181">
        <v>0.5</v>
      </c>
      <c r="I181" s="2" t="s">
        <v>21</v>
      </c>
      <c r="J181" s="2" t="s">
        <v>21</v>
      </c>
      <c r="K181">
        <v>3</v>
      </c>
      <c r="L181" s="2" t="s">
        <v>22</v>
      </c>
      <c r="M181" s="2" t="s">
        <v>18</v>
      </c>
      <c r="N181" s="2" t="s">
        <v>42</v>
      </c>
      <c r="O181">
        <v>147</v>
      </c>
      <c r="P181" s="2" t="s">
        <v>80</v>
      </c>
    </row>
    <row r="182" spans="1:16" x14ac:dyDescent="0.25">
      <c r="A182" s="2" t="s">
        <v>25</v>
      </c>
      <c r="B182">
        <v>28.67</v>
      </c>
      <c r="C182">
        <v>1.04</v>
      </c>
      <c r="D182" s="2" t="s">
        <v>17</v>
      </c>
      <c r="E182" s="2" t="s">
        <v>18</v>
      </c>
      <c r="F182" s="2" t="s">
        <v>44</v>
      </c>
      <c r="G182" s="2" t="s">
        <v>20</v>
      </c>
      <c r="H182">
        <v>2.5</v>
      </c>
      <c r="I182" s="2" t="s">
        <v>21</v>
      </c>
      <c r="J182" s="2" t="s">
        <v>21</v>
      </c>
      <c r="K182">
        <v>5</v>
      </c>
      <c r="L182" s="2" t="s">
        <v>21</v>
      </c>
      <c r="M182" s="2" t="s">
        <v>18</v>
      </c>
      <c r="N182" s="2" t="s">
        <v>53</v>
      </c>
      <c r="O182">
        <v>1430</v>
      </c>
      <c r="P182" s="2" t="s">
        <v>24</v>
      </c>
    </row>
    <row r="183" spans="1:16" x14ac:dyDescent="0.25">
      <c r="A183" s="2" t="s">
        <v>16</v>
      </c>
      <c r="B183">
        <v>30.08</v>
      </c>
      <c r="C183">
        <v>1.04</v>
      </c>
      <c r="D183" s="2" t="s">
        <v>39</v>
      </c>
      <c r="E183" s="2" t="s">
        <v>40</v>
      </c>
      <c r="F183" s="2" t="s">
        <v>56</v>
      </c>
      <c r="G183" s="2" t="s">
        <v>57</v>
      </c>
      <c r="H183">
        <v>0.5</v>
      </c>
      <c r="I183" s="2" t="s">
        <v>21</v>
      </c>
      <c r="J183" s="2" t="s">
        <v>21</v>
      </c>
      <c r="K183">
        <v>10</v>
      </c>
      <c r="L183" s="2" t="s">
        <v>21</v>
      </c>
      <c r="M183" s="2" t="s">
        <v>18</v>
      </c>
      <c r="N183" s="2" t="s">
        <v>147</v>
      </c>
      <c r="O183">
        <v>28</v>
      </c>
      <c r="P183" s="2" t="s">
        <v>80</v>
      </c>
    </row>
    <row r="184" spans="1:16" x14ac:dyDescent="0.25">
      <c r="A184" s="2" t="s">
        <v>25</v>
      </c>
      <c r="B184">
        <v>41.58</v>
      </c>
      <c r="C184">
        <v>1.04</v>
      </c>
      <c r="D184" s="2" t="s">
        <v>17</v>
      </c>
      <c r="E184" s="2" t="s">
        <v>18</v>
      </c>
      <c r="F184" s="2" t="s">
        <v>60</v>
      </c>
      <c r="G184" s="2" t="s">
        <v>20</v>
      </c>
      <c r="H184">
        <v>0.66500000000000004</v>
      </c>
      <c r="I184" s="2" t="s">
        <v>22</v>
      </c>
      <c r="J184" s="2" t="s">
        <v>22</v>
      </c>
      <c r="K184">
        <v>0</v>
      </c>
      <c r="L184" s="2" t="s">
        <v>22</v>
      </c>
      <c r="M184" s="2" t="s">
        <v>18</v>
      </c>
      <c r="N184" s="2" t="s">
        <v>66</v>
      </c>
      <c r="O184">
        <v>237</v>
      </c>
      <c r="P184" s="2" t="s">
        <v>80</v>
      </c>
    </row>
    <row r="185" spans="1:16" x14ac:dyDescent="0.25">
      <c r="A185" s="2" t="s">
        <v>16</v>
      </c>
      <c r="B185">
        <v>34.67</v>
      </c>
      <c r="C185">
        <v>1.08</v>
      </c>
      <c r="D185" s="2" t="s">
        <v>17</v>
      </c>
      <c r="E185" s="2" t="s">
        <v>18</v>
      </c>
      <c r="F185" s="2" t="s">
        <v>33</v>
      </c>
      <c r="G185" s="2" t="s">
        <v>20</v>
      </c>
      <c r="H185">
        <v>1.165</v>
      </c>
      <c r="I185" s="2" t="s">
        <v>22</v>
      </c>
      <c r="J185" s="2" t="s">
        <v>22</v>
      </c>
      <c r="K185">
        <v>0</v>
      </c>
      <c r="L185" s="2" t="s">
        <v>22</v>
      </c>
      <c r="M185" s="2" t="s">
        <v>31</v>
      </c>
      <c r="N185" s="2" t="s">
        <v>189</v>
      </c>
      <c r="O185">
        <v>0</v>
      </c>
      <c r="P185" s="2" t="s">
        <v>80</v>
      </c>
    </row>
    <row r="186" spans="1:16" x14ac:dyDescent="0.25">
      <c r="A186" s="2" t="s">
        <v>25</v>
      </c>
      <c r="B186">
        <v>29.5</v>
      </c>
      <c r="C186">
        <v>1.085</v>
      </c>
      <c r="D186" s="2" t="s">
        <v>39</v>
      </c>
      <c r="E186" s="2" t="s">
        <v>40</v>
      </c>
      <c r="F186" s="2" t="s">
        <v>54</v>
      </c>
      <c r="G186" s="2" t="s">
        <v>20</v>
      </c>
      <c r="H186">
        <v>1</v>
      </c>
      <c r="I186" s="2" t="s">
        <v>22</v>
      </c>
      <c r="J186" s="2" t="s">
        <v>22</v>
      </c>
      <c r="K186">
        <v>0</v>
      </c>
      <c r="L186" s="2" t="s">
        <v>22</v>
      </c>
      <c r="M186" s="2" t="s">
        <v>18</v>
      </c>
      <c r="N186" s="2" t="s">
        <v>29</v>
      </c>
      <c r="O186">
        <v>13</v>
      </c>
      <c r="P186" s="2" t="s">
        <v>80</v>
      </c>
    </row>
    <row r="187" spans="1:16" x14ac:dyDescent="0.25">
      <c r="A187" s="2" t="s">
        <v>16</v>
      </c>
      <c r="B187">
        <v>30.17</v>
      </c>
      <c r="C187">
        <v>1.085</v>
      </c>
      <c r="D187" s="2" t="s">
        <v>39</v>
      </c>
      <c r="E187" s="2" t="s">
        <v>40</v>
      </c>
      <c r="F187" s="2" t="s">
        <v>44</v>
      </c>
      <c r="G187" s="2" t="s">
        <v>20</v>
      </c>
      <c r="H187">
        <v>0.04</v>
      </c>
      <c r="I187" s="2" t="s">
        <v>22</v>
      </c>
      <c r="J187" s="2" t="s">
        <v>22</v>
      </c>
      <c r="K187">
        <v>0</v>
      </c>
      <c r="L187" s="2" t="s">
        <v>22</v>
      </c>
      <c r="M187" s="2" t="s">
        <v>18</v>
      </c>
      <c r="N187" s="2" t="s">
        <v>161</v>
      </c>
      <c r="O187">
        <v>179</v>
      </c>
      <c r="P187" s="2" t="s">
        <v>80</v>
      </c>
    </row>
    <row r="188" spans="1:16" x14ac:dyDescent="0.25">
      <c r="A188" s="2" t="s">
        <v>16</v>
      </c>
      <c r="B188">
        <v>20.420000000000002</v>
      </c>
      <c r="C188">
        <v>1.085</v>
      </c>
      <c r="D188" s="2" t="s">
        <v>17</v>
      </c>
      <c r="E188" s="2" t="s">
        <v>18</v>
      </c>
      <c r="F188" s="2" t="s">
        <v>26</v>
      </c>
      <c r="G188" s="2" t="s">
        <v>20</v>
      </c>
      <c r="H188">
        <v>1.5</v>
      </c>
      <c r="I188" s="2" t="s">
        <v>22</v>
      </c>
      <c r="J188" s="2" t="s">
        <v>22</v>
      </c>
      <c r="K188">
        <v>0</v>
      </c>
      <c r="L188" s="2" t="s">
        <v>22</v>
      </c>
      <c r="M188" s="2" t="s">
        <v>18</v>
      </c>
      <c r="N188" s="2" t="s">
        <v>155</v>
      </c>
      <c r="O188">
        <v>7</v>
      </c>
      <c r="P188" s="2" t="s">
        <v>80</v>
      </c>
    </row>
    <row r="189" spans="1:16" x14ac:dyDescent="0.25">
      <c r="A189" s="2" t="s">
        <v>25</v>
      </c>
      <c r="B189">
        <v>25.42</v>
      </c>
      <c r="C189">
        <v>1.125</v>
      </c>
      <c r="D189" s="2" t="s">
        <v>17</v>
      </c>
      <c r="E189" s="2" t="s">
        <v>18</v>
      </c>
      <c r="F189" s="2" t="s">
        <v>26</v>
      </c>
      <c r="G189" s="2" t="s">
        <v>20</v>
      </c>
      <c r="H189">
        <v>1.29</v>
      </c>
      <c r="I189" s="2" t="s">
        <v>21</v>
      </c>
      <c r="J189" s="2" t="s">
        <v>21</v>
      </c>
      <c r="K189">
        <v>2</v>
      </c>
      <c r="L189" s="2" t="s">
        <v>22</v>
      </c>
      <c r="M189" s="2" t="s">
        <v>18</v>
      </c>
      <c r="N189" s="2" t="s">
        <v>52</v>
      </c>
      <c r="O189">
        <v>0</v>
      </c>
      <c r="P189" s="2" t="s">
        <v>80</v>
      </c>
    </row>
    <row r="190" spans="1:16" x14ac:dyDescent="0.25">
      <c r="A190" s="2" t="s">
        <v>16</v>
      </c>
      <c r="B190">
        <v>37.5</v>
      </c>
      <c r="C190">
        <v>1.125</v>
      </c>
      <c r="D190" s="2" t="s">
        <v>39</v>
      </c>
      <c r="E190" s="2" t="s">
        <v>40</v>
      </c>
      <c r="F190" s="2" t="s">
        <v>50</v>
      </c>
      <c r="G190" s="2" t="s">
        <v>20</v>
      </c>
      <c r="H190">
        <v>1.5</v>
      </c>
      <c r="I190" s="2" t="s">
        <v>22</v>
      </c>
      <c r="J190" s="2" t="s">
        <v>22</v>
      </c>
      <c r="K190">
        <v>0</v>
      </c>
      <c r="L190" s="2" t="s">
        <v>21</v>
      </c>
      <c r="M190" s="2" t="s">
        <v>18</v>
      </c>
      <c r="N190" s="2" t="s">
        <v>118</v>
      </c>
      <c r="O190">
        <v>0</v>
      </c>
      <c r="P190" s="2" t="s">
        <v>24</v>
      </c>
    </row>
    <row r="191" spans="1:16" x14ac:dyDescent="0.25">
      <c r="A191" s="2" t="s">
        <v>16</v>
      </c>
      <c r="B191">
        <v>31.25</v>
      </c>
      <c r="C191">
        <v>1.125</v>
      </c>
      <c r="D191" s="2" t="s">
        <v>17</v>
      </c>
      <c r="E191" s="2" t="s">
        <v>18</v>
      </c>
      <c r="F191" s="2" t="s">
        <v>64</v>
      </c>
      <c r="G191" s="2" t="s">
        <v>64</v>
      </c>
      <c r="H191">
        <v>0</v>
      </c>
      <c r="I191" s="2" t="s">
        <v>22</v>
      </c>
      <c r="J191" s="2" t="s">
        <v>21</v>
      </c>
      <c r="K191">
        <v>1</v>
      </c>
      <c r="L191" s="2" t="s">
        <v>22</v>
      </c>
      <c r="M191" s="2" t="s">
        <v>18</v>
      </c>
      <c r="N191" s="2" t="s">
        <v>51</v>
      </c>
      <c r="O191">
        <v>19</v>
      </c>
      <c r="P191" s="2" t="s">
        <v>80</v>
      </c>
    </row>
    <row r="192" spans="1:16" x14ac:dyDescent="0.25">
      <c r="A192" s="2" t="s">
        <v>16</v>
      </c>
      <c r="B192">
        <v>26.75</v>
      </c>
      <c r="C192">
        <v>1.125</v>
      </c>
      <c r="D192" s="2" t="s">
        <v>17</v>
      </c>
      <c r="E192" s="2" t="s">
        <v>18</v>
      </c>
      <c r="F192" s="2" t="s">
        <v>54</v>
      </c>
      <c r="G192" s="2" t="s">
        <v>27</v>
      </c>
      <c r="H192">
        <v>1.25</v>
      </c>
      <c r="I192" s="2" t="s">
        <v>21</v>
      </c>
      <c r="J192" s="2" t="s">
        <v>22</v>
      </c>
      <c r="K192">
        <v>0</v>
      </c>
      <c r="L192" s="2" t="s">
        <v>22</v>
      </c>
      <c r="M192" s="2" t="s">
        <v>18</v>
      </c>
      <c r="N192" s="2" t="s">
        <v>47</v>
      </c>
      <c r="O192">
        <v>5298</v>
      </c>
      <c r="P192" s="2" t="s">
        <v>24</v>
      </c>
    </row>
    <row r="193" spans="1:16" x14ac:dyDescent="0.25">
      <c r="A193" s="2" t="s">
        <v>16</v>
      </c>
      <c r="B193">
        <v>21.67</v>
      </c>
      <c r="C193">
        <v>1.165</v>
      </c>
      <c r="D193" s="2" t="s">
        <v>39</v>
      </c>
      <c r="E193" s="2" t="s">
        <v>40</v>
      </c>
      <c r="F193" s="2" t="s">
        <v>41</v>
      </c>
      <c r="G193" s="2" t="s">
        <v>20</v>
      </c>
      <c r="H193">
        <v>2.5</v>
      </c>
      <c r="I193" s="2" t="s">
        <v>21</v>
      </c>
      <c r="J193" s="2" t="s">
        <v>21</v>
      </c>
      <c r="K193">
        <v>1</v>
      </c>
      <c r="L193" s="2" t="s">
        <v>22</v>
      </c>
      <c r="M193" s="2" t="s">
        <v>18</v>
      </c>
      <c r="N193" s="2" t="s">
        <v>42</v>
      </c>
      <c r="O193">
        <v>20</v>
      </c>
      <c r="P193" s="2" t="s">
        <v>80</v>
      </c>
    </row>
    <row r="194" spans="1:16" x14ac:dyDescent="0.25">
      <c r="A194" s="2" t="s">
        <v>16</v>
      </c>
      <c r="B194">
        <v>28.75</v>
      </c>
      <c r="C194">
        <v>1.165</v>
      </c>
      <c r="D194" s="2" t="s">
        <v>17</v>
      </c>
      <c r="E194" s="2" t="s">
        <v>18</v>
      </c>
      <c r="F194" s="2" t="s">
        <v>41</v>
      </c>
      <c r="G194" s="2" t="s">
        <v>20</v>
      </c>
      <c r="H194">
        <v>0.5</v>
      </c>
      <c r="I194" s="2" t="s">
        <v>21</v>
      </c>
      <c r="J194" s="2" t="s">
        <v>22</v>
      </c>
      <c r="K194">
        <v>0</v>
      </c>
      <c r="L194" s="2" t="s">
        <v>22</v>
      </c>
      <c r="M194" s="2" t="s">
        <v>31</v>
      </c>
      <c r="N194" s="2" t="s">
        <v>29</v>
      </c>
      <c r="O194">
        <v>0</v>
      </c>
      <c r="P194" s="2" t="s">
        <v>80</v>
      </c>
    </row>
    <row r="195" spans="1:16" x14ac:dyDescent="0.25">
      <c r="A195" s="2" t="s">
        <v>16</v>
      </c>
      <c r="B195">
        <v>18.329999999999998</v>
      </c>
      <c r="C195">
        <v>1.21</v>
      </c>
      <c r="D195" s="2" t="s">
        <v>39</v>
      </c>
      <c r="E195" s="2" t="s">
        <v>40</v>
      </c>
      <c r="F195" s="2" t="s">
        <v>58</v>
      </c>
      <c r="G195" s="2" t="s">
        <v>151</v>
      </c>
      <c r="H195">
        <v>0</v>
      </c>
      <c r="I195" s="2" t="s">
        <v>22</v>
      </c>
      <c r="J195" s="2" t="s">
        <v>22</v>
      </c>
      <c r="K195">
        <v>0</v>
      </c>
      <c r="L195" s="2" t="s">
        <v>22</v>
      </c>
      <c r="M195" s="2" t="s">
        <v>18</v>
      </c>
      <c r="N195" s="2" t="s">
        <v>30</v>
      </c>
      <c r="O195">
        <v>0</v>
      </c>
      <c r="P195" s="2" t="s">
        <v>80</v>
      </c>
    </row>
    <row r="196" spans="1:16" x14ac:dyDescent="0.25">
      <c r="A196" s="2" t="s">
        <v>16</v>
      </c>
      <c r="B196">
        <v>20.67</v>
      </c>
      <c r="C196">
        <v>1.25</v>
      </c>
      <c r="D196" s="2" t="s">
        <v>39</v>
      </c>
      <c r="E196" s="2" t="s">
        <v>40</v>
      </c>
      <c r="F196" s="2" t="s">
        <v>44</v>
      </c>
      <c r="G196" s="2" t="s">
        <v>27</v>
      </c>
      <c r="H196">
        <v>1.375</v>
      </c>
      <c r="I196" s="2" t="s">
        <v>21</v>
      </c>
      <c r="J196" s="2" t="s">
        <v>21</v>
      </c>
      <c r="K196">
        <v>3</v>
      </c>
      <c r="L196" s="2" t="s">
        <v>21</v>
      </c>
      <c r="M196" s="2" t="s">
        <v>18</v>
      </c>
      <c r="N196" s="2" t="s">
        <v>84</v>
      </c>
      <c r="O196">
        <v>210</v>
      </c>
      <c r="P196" s="2" t="s">
        <v>80</v>
      </c>
    </row>
    <row r="197" spans="1:16" x14ac:dyDescent="0.25">
      <c r="A197" s="2" t="s">
        <v>25</v>
      </c>
      <c r="B197">
        <v>16.5</v>
      </c>
      <c r="C197">
        <v>1.25</v>
      </c>
      <c r="D197" s="2" t="s">
        <v>17</v>
      </c>
      <c r="E197" s="2" t="s">
        <v>18</v>
      </c>
      <c r="F197" s="2" t="s">
        <v>26</v>
      </c>
      <c r="G197" s="2" t="s">
        <v>20</v>
      </c>
      <c r="H197">
        <v>0.25</v>
      </c>
      <c r="I197" s="2" t="s">
        <v>22</v>
      </c>
      <c r="J197" s="2" t="s">
        <v>21</v>
      </c>
      <c r="K197">
        <v>1</v>
      </c>
      <c r="L197" s="2" t="s">
        <v>22</v>
      </c>
      <c r="M197" s="2" t="s">
        <v>18</v>
      </c>
      <c r="N197" s="2" t="s">
        <v>155</v>
      </c>
      <c r="O197">
        <v>98</v>
      </c>
      <c r="P197" s="2" t="s">
        <v>80</v>
      </c>
    </row>
    <row r="198" spans="1:16" x14ac:dyDescent="0.25">
      <c r="A198" s="2" t="s">
        <v>16</v>
      </c>
      <c r="B198">
        <v>33.67</v>
      </c>
      <c r="C198">
        <v>1.25</v>
      </c>
      <c r="D198" s="2" t="s">
        <v>17</v>
      </c>
      <c r="E198" s="2" t="s">
        <v>18</v>
      </c>
      <c r="F198" s="2" t="s">
        <v>19</v>
      </c>
      <c r="G198" s="2" t="s">
        <v>20</v>
      </c>
      <c r="H198">
        <v>1.165</v>
      </c>
      <c r="I198" s="2" t="s">
        <v>22</v>
      </c>
      <c r="J198" s="2" t="s">
        <v>22</v>
      </c>
      <c r="K198">
        <v>0</v>
      </c>
      <c r="L198" s="2" t="s">
        <v>22</v>
      </c>
      <c r="M198" s="2" t="s">
        <v>18</v>
      </c>
      <c r="N198" s="2" t="s">
        <v>32</v>
      </c>
      <c r="O198">
        <v>0</v>
      </c>
      <c r="P198" s="2" t="s">
        <v>80</v>
      </c>
    </row>
    <row r="199" spans="1:16" x14ac:dyDescent="0.25">
      <c r="A199" s="2" t="s">
        <v>25</v>
      </c>
      <c r="B199">
        <v>34.83</v>
      </c>
      <c r="C199">
        <v>1.25</v>
      </c>
      <c r="D199" s="2" t="s">
        <v>39</v>
      </c>
      <c r="E199" s="2" t="s">
        <v>40</v>
      </c>
      <c r="F199" s="2" t="s">
        <v>56</v>
      </c>
      <c r="G199" s="2" t="s">
        <v>27</v>
      </c>
      <c r="H199">
        <v>0.5</v>
      </c>
      <c r="I199" s="2" t="s">
        <v>22</v>
      </c>
      <c r="J199" s="2" t="s">
        <v>22</v>
      </c>
      <c r="K199">
        <v>0</v>
      </c>
      <c r="L199" s="2" t="s">
        <v>21</v>
      </c>
      <c r="M199" s="2" t="s">
        <v>18</v>
      </c>
      <c r="N199" s="2" t="s">
        <v>74</v>
      </c>
      <c r="O199">
        <v>0</v>
      </c>
      <c r="P199" s="2" t="s">
        <v>80</v>
      </c>
    </row>
    <row r="200" spans="1:16" x14ac:dyDescent="0.25">
      <c r="A200" s="2" t="s">
        <v>16</v>
      </c>
      <c r="B200">
        <v>42.83</v>
      </c>
      <c r="C200">
        <v>1.25</v>
      </c>
      <c r="D200" s="2" t="s">
        <v>17</v>
      </c>
      <c r="E200" s="2" t="s">
        <v>18</v>
      </c>
      <c r="F200" s="2" t="s">
        <v>33</v>
      </c>
      <c r="G200" s="2" t="s">
        <v>20</v>
      </c>
      <c r="H200">
        <v>13.875</v>
      </c>
      <c r="I200" s="2" t="s">
        <v>22</v>
      </c>
      <c r="J200" s="2" t="s">
        <v>21</v>
      </c>
      <c r="K200">
        <v>1</v>
      </c>
      <c r="L200" s="2" t="s">
        <v>21</v>
      </c>
      <c r="M200" s="2" t="s">
        <v>18</v>
      </c>
      <c r="N200" s="2" t="s">
        <v>171</v>
      </c>
      <c r="O200">
        <v>112</v>
      </c>
      <c r="P200" s="2" t="s">
        <v>80</v>
      </c>
    </row>
    <row r="201" spans="1:16" x14ac:dyDescent="0.25">
      <c r="A201" s="2" t="s">
        <v>16</v>
      </c>
      <c r="B201">
        <v>41.17</v>
      </c>
      <c r="C201">
        <v>1.25</v>
      </c>
      <c r="D201" s="2" t="s">
        <v>39</v>
      </c>
      <c r="E201" s="2" t="s">
        <v>40</v>
      </c>
      <c r="F201" s="2" t="s">
        <v>19</v>
      </c>
      <c r="G201" s="2" t="s">
        <v>20</v>
      </c>
      <c r="H201">
        <v>0.25</v>
      </c>
      <c r="I201" s="2" t="s">
        <v>22</v>
      </c>
      <c r="J201" s="2" t="s">
        <v>22</v>
      </c>
      <c r="K201">
        <v>0</v>
      </c>
      <c r="L201" s="2" t="s">
        <v>22</v>
      </c>
      <c r="M201" s="2" t="s">
        <v>18</v>
      </c>
      <c r="N201" s="2" t="s">
        <v>47</v>
      </c>
      <c r="O201">
        <v>195</v>
      </c>
      <c r="P201" s="2" t="s">
        <v>80</v>
      </c>
    </row>
    <row r="202" spans="1:16" x14ac:dyDescent="0.25">
      <c r="A202" s="2" t="s">
        <v>25</v>
      </c>
      <c r="B202">
        <v>22.25</v>
      </c>
      <c r="C202">
        <v>1.25</v>
      </c>
      <c r="D202" s="2" t="s">
        <v>39</v>
      </c>
      <c r="E202" s="2" t="s">
        <v>40</v>
      </c>
      <c r="F202" s="2" t="s">
        <v>64</v>
      </c>
      <c r="G202" s="2" t="s">
        <v>64</v>
      </c>
      <c r="H202">
        <v>3.25</v>
      </c>
      <c r="I202" s="2" t="s">
        <v>22</v>
      </c>
      <c r="J202" s="2" t="s">
        <v>22</v>
      </c>
      <c r="K202">
        <v>0</v>
      </c>
      <c r="L202" s="2" t="s">
        <v>22</v>
      </c>
      <c r="M202" s="2" t="s">
        <v>18</v>
      </c>
      <c r="N202" s="2" t="s">
        <v>29</v>
      </c>
      <c r="O202">
        <v>0</v>
      </c>
      <c r="P202" s="2" t="s">
        <v>80</v>
      </c>
    </row>
    <row r="203" spans="1:16" x14ac:dyDescent="0.25">
      <c r="A203" s="2" t="s">
        <v>16</v>
      </c>
      <c r="B203">
        <v>29.42</v>
      </c>
      <c r="C203">
        <v>1.25</v>
      </c>
      <c r="D203" s="2" t="s">
        <v>17</v>
      </c>
      <c r="E203" s="2" t="s">
        <v>18</v>
      </c>
      <c r="F203" s="2" t="s">
        <v>19</v>
      </c>
      <c r="G203" s="2" t="s">
        <v>20</v>
      </c>
      <c r="H203">
        <v>1.75</v>
      </c>
      <c r="I203" s="2" t="s">
        <v>22</v>
      </c>
      <c r="J203" s="2" t="s">
        <v>22</v>
      </c>
      <c r="K203">
        <v>0</v>
      </c>
      <c r="L203" s="2" t="s">
        <v>22</v>
      </c>
      <c r="M203" s="2" t="s">
        <v>18</v>
      </c>
      <c r="N203" s="2" t="s">
        <v>52</v>
      </c>
      <c r="O203">
        <v>0</v>
      </c>
      <c r="P203" s="2" t="s">
        <v>80</v>
      </c>
    </row>
    <row r="204" spans="1:16" x14ac:dyDescent="0.25">
      <c r="A204" s="2" t="s">
        <v>16</v>
      </c>
      <c r="B204">
        <v>24.58</v>
      </c>
      <c r="C204">
        <v>1.25</v>
      </c>
      <c r="D204" s="2" t="s">
        <v>17</v>
      </c>
      <c r="E204" s="2" t="s">
        <v>18</v>
      </c>
      <c r="F204" s="2" t="s">
        <v>44</v>
      </c>
      <c r="G204" s="2" t="s">
        <v>20</v>
      </c>
      <c r="H204">
        <v>0.25</v>
      </c>
      <c r="I204" s="2" t="s">
        <v>22</v>
      </c>
      <c r="J204" s="2" t="s">
        <v>22</v>
      </c>
      <c r="K204">
        <v>0</v>
      </c>
      <c r="L204" s="2" t="s">
        <v>22</v>
      </c>
      <c r="M204" s="2" t="s">
        <v>18</v>
      </c>
      <c r="N204" s="2" t="s">
        <v>179</v>
      </c>
      <c r="O204">
        <v>0</v>
      </c>
      <c r="P204" s="2" t="s">
        <v>80</v>
      </c>
    </row>
    <row r="205" spans="1:16" x14ac:dyDescent="0.25">
      <c r="A205" s="2" t="s">
        <v>25</v>
      </c>
      <c r="B205">
        <v>27.17</v>
      </c>
      <c r="C205">
        <v>1.25</v>
      </c>
      <c r="D205" s="2" t="s">
        <v>17</v>
      </c>
      <c r="E205" s="2" t="s">
        <v>18</v>
      </c>
      <c r="F205" s="2" t="s">
        <v>64</v>
      </c>
      <c r="G205" s="2" t="s">
        <v>64</v>
      </c>
      <c r="H205">
        <v>0</v>
      </c>
      <c r="I205" s="2" t="s">
        <v>22</v>
      </c>
      <c r="J205" s="2" t="s">
        <v>21</v>
      </c>
      <c r="K205">
        <v>1</v>
      </c>
      <c r="L205" s="2" t="s">
        <v>22</v>
      </c>
      <c r="M205" s="2" t="s">
        <v>18</v>
      </c>
      <c r="N205" s="2" t="s">
        <v>183</v>
      </c>
      <c r="O205">
        <v>300</v>
      </c>
      <c r="P205" s="2" t="s">
        <v>80</v>
      </c>
    </row>
    <row r="206" spans="1:16" x14ac:dyDescent="0.25">
      <c r="A206" s="2" t="s">
        <v>25</v>
      </c>
      <c r="B206">
        <v>24.92</v>
      </c>
      <c r="C206">
        <v>1.25</v>
      </c>
      <c r="D206" s="2" t="s">
        <v>17</v>
      </c>
      <c r="E206" s="2" t="s">
        <v>18</v>
      </c>
      <c r="F206" s="2" t="s">
        <v>64</v>
      </c>
      <c r="G206" s="2" t="s">
        <v>64</v>
      </c>
      <c r="H206">
        <v>0</v>
      </c>
      <c r="I206" s="2" t="s">
        <v>21</v>
      </c>
      <c r="J206" s="2" t="s">
        <v>22</v>
      </c>
      <c r="K206">
        <v>0</v>
      </c>
      <c r="L206" s="2" t="s">
        <v>22</v>
      </c>
      <c r="M206" s="2" t="s">
        <v>18</v>
      </c>
      <c r="N206" s="2" t="s">
        <v>38</v>
      </c>
      <c r="O206">
        <v>0</v>
      </c>
      <c r="P206" s="2" t="s">
        <v>80</v>
      </c>
    </row>
    <row r="207" spans="1:16" x14ac:dyDescent="0.25">
      <c r="A207" s="2" t="s">
        <v>16</v>
      </c>
      <c r="B207">
        <v>29.83</v>
      </c>
      <c r="C207">
        <v>1.25</v>
      </c>
      <c r="D207" s="2" t="s">
        <v>39</v>
      </c>
      <c r="E207" s="2" t="s">
        <v>40</v>
      </c>
      <c r="F207" s="2" t="s">
        <v>41</v>
      </c>
      <c r="G207" s="2" t="s">
        <v>20</v>
      </c>
      <c r="H207">
        <v>0.25</v>
      </c>
      <c r="I207" s="2" t="s">
        <v>22</v>
      </c>
      <c r="J207" s="2" t="s">
        <v>22</v>
      </c>
      <c r="K207">
        <v>0</v>
      </c>
      <c r="L207" s="2" t="s">
        <v>22</v>
      </c>
      <c r="M207" s="2" t="s">
        <v>18</v>
      </c>
      <c r="N207" s="2" t="s">
        <v>213</v>
      </c>
      <c r="O207">
        <v>0</v>
      </c>
      <c r="P207" s="2" t="s">
        <v>80</v>
      </c>
    </row>
    <row r="208" spans="1:16" x14ac:dyDescent="0.25">
      <c r="A208" s="2" t="s">
        <v>16</v>
      </c>
      <c r="B208">
        <v>20</v>
      </c>
      <c r="C208">
        <v>1.25</v>
      </c>
      <c r="D208" s="2" t="s">
        <v>39</v>
      </c>
      <c r="E208" s="2" t="s">
        <v>40</v>
      </c>
      <c r="F208" s="2" t="s">
        <v>41</v>
      </c>
      <c r="G208" s="2" t="s">
        <v>20</v>
      </c>
      <c r="H208">
        <v>0.125</v>
      </c>
      <c r="I208" s="2" t="s">
        <v>22</v>
      </c>
      <c r="J208" s="2" t="s">
        <v>22</v>
      </c>
      <c r="K208">
        <v>0</v>
      </c>
      <c r="L208" s="2" t="s">
        <v>22</v>
      </c>
      <c r="M208" s="2" t="s">
        <v>18</v>
      </c>
      <c r="N208" s="2" t="s">
        <v>84</v>
      </c>
      <c r="O208">
        <v>4</v>
      </c>
      <c r="P208" s="2" t="s">
        <v>80</v>
      </c>
    </row>
    <row r="209" spans="1:16" x14ac:dyDescent="0.25">
      <c r="A209" s="2" t="s">
        <v>16</v>
      </c>
      <c r="B209">
        <v>29.42</v>
      </c>
      <c r="C209">
        <v>1.25</v>
      </c>
      <c r="D209" s="2" t="s">
        <v>17</v>
      </c>
      <c r="E209" s="2" t="s">
        <v>18</v>
      </c>
      <c r="F209" s="2" t="s">
        <v>44</v>
      </c>
      <c r="G209" s="2" t="s">
        <v>27</v>
      </c>
      <c r="H209">
        <v>0.25</v>
      </c>
      <c r="I209" s="2" t="s">
        <v>22</v>
      </c>
      <c r="J209" s="2" t="s">
        <v>21</v>
      </c>
      <c r="K209">
        <v>2</v>
      </c>
      <c r="L209" s="2" t="s">
        <v>21</v>
      </c>
      <c r="M209" s="2" t="s">
        <v>18</v>
      </c>
      <c r="N209" s="2" t="s">
        <v>72</v>
      </c>
      <c r="O209">
        <v>108</v>
      </c>
      <c r="P209" s="2" t="s">
        <v>80</v>
      </c>
    </row>
    <row r="210" spans="1:16" x14ac:dyDescent="0.25">
      <c r="A210" s="2" t="s">
        <v>25</v>
      </c>
      <c r="B210">
        <v>22.92</v>
      </c>
      <c r="C210">
        <v>1.25</v>
      </c>
      <c r="D210" s="2" t="s">
        <v>17</v>
      </c>
      <c r="E210" s="2" t="s">
        <v>18</v>
      </c>
      <c r="F210" s="2" t="s">
        <v>26</v>
      </c>
      <c r="G210" s="2" t="s">
        <v>20</v>
      </c>
      <c r="H210">
        <v>0.25</v>
      </c>
      <c r="I210" s="2" t="s">
        <v>22</v>
      </c>
      <c r="J210" s="2" t="s">
        <v>22</v>
      </c>
      <c r="K210">
        <v>0</v>
      </c>
      <c r="L210" s="2" t="s">
        <v>21</v>
      </c>
      <c r="M210" s="2" t="s">
        <v>18</v>
      </c>
      <c r="N210" s="2" t="s">
        <v>32</v>
      </c>
      <c r="O210">
        <v>809</v>
      </c>
      <c r="P210" s="2" t="s">
        <v>80</v>
      </c>
    </row>
    <row r="211" spans="1:16" x14ac:dyDescent="0.25">
      <c r="A211" s="2" t="s">
        <v>25</v>
      </c>
      <c r="B211">
        <v>20.079999999999998</v>
      </c>
      <c r="C211">
        <v>1.25</v>
      </c>
      <c r="D211" s="2" t="s">
        <v>17</v>
      </c>
      <c r="E211" s="2" t="s">
        <v>18</v>
      </c>
      <c r="F211" s="2" t="s">
        <v>44</v>
      </c>
      <c r="G211" s="2" t="s">
        <v>20</v>
      </c>
      <c r="H211">
        <v>0</v>
      </c>
      <c r="I211" s="2" t="s">
        <v>22</v>
      </c>
      <c r="J211" s="2" t="s">
        <v>22</v>
      </c>
      <c r="K211">
        <v>0</v>
      </c>
      <c r="L211" s="2" t="s">
        <v>22</v>
      </c>
      <c r="M211" s="2" t="s">
        <v>18</v>
      </c>
      <c r="N211" s="2" t="s">
        <v>47</v>
      </c>
      <c r="O211">
        <v>0</v>
      </c>
      <c r="P211" s="2" t="s">
        <v>80</v>
      </c>
    </row>
    <row r="212" spans="1:16" x14ac:dyDescent="0.25">
      <c r="A212" s="2" t="s">
        <v>16</v>
      </c>
      <c r="B212">
        <v>27.75</v>
      </c>
      <c r="C212">
        <v>1.29</v>
      </c>
      <c r="D212" s="2" t="s">
        <v>17</v>
      </c>
      <c r="E212" s="2" t="s">
        <v>18</v>
      </c>
      <c r="F212" s="2" t="s">
        <v>41</v>
      </c>
      <c r="G212" s="2" t="s">
        <v>27</v>
      </c>
      <c r="H212">
        <v>0.25</v>
      </c>
      <c r="I212" s="2" t="s">
        <v>22</v>
      </c>
      <c r="J212" s="2" t="s">
        <v>22</v>
      </c>
      <c r="K212">
        <v>0</v>
      </c>
      <c r="L212" s="2" t="s">
        <v>21</v>
      </c>
      <c r="M212" s="2" t="s">
        <v>31</v>
      </c>
      <c r="N212" s="2" t="s">
        <v>84</v>
      </c>
      <c r="O212">
        <v>0</v>
      </c>
      <c r="P212" s="2" t="s">
        <v>80</v>
      </c>
    </row>
    <row r="213" spans="1:16" x14ac:dyDescent="0.25">
      <c r="A213" s="2" t="s">
        <v>25</v>
      </c>
      <c r="B213">
        <v>48.17</v>
      </c>
      <c r="C213">
        <v>1.335</v>
      </c>
      <c r="D213" s="2" t="s">
        <v>17</v>
      </c>
      <c r="E213" s="2" t="s">
        <v>18</v>
      </c>
      <c r="F213" s="2" t="s">
        <v>56</v>
      </c>
      <c r="G213" s="2" t="s">
        <v>149</v>
      </c>
      <c r="H213">
        <v>0.33500000000000002</v>
      </c>
      <c r="I213" s="2" t="s">
        <v>22</v>
      </c>
      <c r="J213" s="2" t="s">
        <v>22</v>
      </c>
      <c r="K213">
        <v>0</v>
      </c>
      <c r="L213" s="2" t="s">
        <v>22</v>
      </c>
      <c r="M213" s="2" t="s">
        <v>18</v>
      </c>
      <c r="N213" s="2" t="s">
        <v>47</v>
      </c>
      <c r="O213">
        <v>120</v>
      </c>
      <c r="P213" s="2" t="s">
        <v>80</v>
      </c>
    </row>
    <row r="214" spans="1:16" x14ac:dyDescent="0.25">
      <c r="A214" s="2" t="s">
        <v>16</v>
      </c>
      <c r="B214">
        <v>41.17</v>
      </c>
      <c r="C214">
        <v>1.335</v>
      </c>
      <c r="D214" s="2" t="s">
        <v>17</v>
      </c>
      <c r="E214" s="2" t="s">
        <v>18</v>
      </c>
      <c r="F214" s="2" t="s">
        <v>50</v>
      </c>
      <c r="G214" s="2" t="s">
        <v>20</v>
      </c>
      <c r="H214">
        <v>0.16500000000000001</v>
      </c>
      <c r="I214" s="2" t="s">
        <v>22</v>
      </c>
      <c r="J214" s="2" t="s">
        <v>22</v>
      </c>
      <c r="K214">
        <v>0</v>
      </c>
      <c r="L214" s="2" t="s">
        <v>22</v>
      </c>
      <c r="M214" s="2" t="s">
        <v>18</v>
      </c>
      <c r="N214" s="2" t="s">
        <v>61</v>
      </c>
      <c r="O214">
        <v>0</v>
      </c>
      <c r="P214" s="2" t="s">
        <v>80</v>
      </c>
    </row>
    <row r="215" spans="1:16" x14ac:dyDescent="0.25">
      <c r="A215" s="2" t="s">
        <v>16</v>
      </c>
      <c r="B215">
        <v>34.42</v>
      </c>
      <c r="C215">
        <v>1.335</v>
      </c>
      <c r="D215" s="2" t="s">
        <v>17</v>
      </c>
      <c r="E215" s="2" t="s">
        <v>18</v>
      </c>
      <c r="F215" s="2" t="s">
        <v>56</v>
      </c>
      <c r="G215" s="2" t="s">
        <v>57</v>
      </c>
      <c r="H215">
        <v>0.125</v>
      </c>
      <c r="I215" s="2" t="s">
        <v>22</v>
      </c>
      <c r="J215" s="2" t="s">
        <v>22</v>
      </c>
      <c r="K215">
        <v>0</v>
      </c>
      <c r="L215" s="2" t="s">
        <v>21</v>
      </c>
      <c r="M215" s="2" t="s">
        <v>18</v>
      </c>
      <c r="N215" s="2" t="s">
        <v>110</v>
      </c>
      <c r="O215">
        <v>4500</v>
      </c>
      <c r="P215" s="2" t="s">
        <v>80</v>
      </c>
    </row>
    <row r="216" spans="1:16" x14ac:dyDescent="0.25">
      <c r="A216" s="2" t="s">
        <v>16</v>
      </c>
      <c r="B216">
        <v>52.33</v>
      </c>
      <c r="C216">
        <v>1.375</v>
      </c>
      <c r="D216" s="2" t="s">
        <v>39</v>
      </c>
      <c r="E216" s="2" t="s">
        <v>40</v>
      </c>
      <c r="F216" s="2" t="s">
        <v>44</v>
      </c>
      <c r="G216" s="2" t="s">
        <v>27</v>
      </c>
      <c r="H216">
        <v>9.4600000000000009</v>
      </c>
      <c r="I216" s="2" t="s">
        <v>21</v>
      </c>
      <c r="J216" s="2" t="s">
        <v>22</v>
      </c>
      <c r="K216">
        <v>0</v>
      </c>
      <c r="L216" s="2" t="s">
        <v>21</v>
      </c>
      <c r="M216" s="2" t="s">
        <v>18</v>
      </c>
      <c r="N216" s="2" t="s">
        <v>52</v>
      </c>
      <c r="O216">
        <v>100</v>
      </c>
      <c r="P216" s="2" t="s">
        <v>80</v>
      </c>
    </row>
    <row r="217" spans="1:16" x14ac:dyDescent="0.25">
      <c r="A217" s="2" t="s">
        <v>25</v>
      </c>
      <c r="B217">
        <v>30.42</v>
      </c>
      <c r="C217">
        <v>1.375</v>
      </c>
      <c r="D217" s="2" t="s">
        <v>17</v>
      </c>
      <c r="E217" s="2" t="s">
        <v>18</v>
      </c>
      <c r="F217" s="2" t="s">
        <v>19</v>
      </c>
      <c r="G217" s="2" t="s">
        <v>27</v>
      </c>
      <c r="H217">
        <v>0.04</v>
      </c>
      <c r="I217" s="2" t="s">
        <v>22</v>
      </c>
      <c r="J217" s="2" t="s">
        <v>21</v>
      </c>
      <c r="K217">
        <v>3</v>
      </c>
      <c r="L217" s="2" t="s">
        <v>22</v>
      </c>
      <c r="M217" s="2" t="s">
        <v>18</v>
      </c>
      <c r="N217" s="2" t="s">
        <v>47</v>
      </c>
      <c r="O217">
        <v>33</v>
      </c>
      <c r="P217" s="2" t="s">
        <v>80</v>
      </c>
    </row>
    <row r="218" spans="1:16" x14ac:dyDescent="0.25">
      <c r="A218" s="2" t="s">
        <v>16</v>
      </c>
      <c r="B218">
        <v>29.67</v>
      </c>
      <c r="C218">
        <v>1.415</v>
      </c>
      <c r="D218" s="2" t="s">
        <v>17</v>
      </c>
      <c r="E218" s="2" t="s">
        <v>18</v>
      </c>
      <c r="F218" s="2" t="s">
        <v>19</v>
      </c>
      <c r="G218" s="2" t="s">
        <v>27</v>
      </c>
      <c r="H218">
        <v>0.75</v>
      </c>
      <c r="I218" s="2" t="s">
        <v>21</v>
      </c>
      <c r="J218" s="2" t="s">
        <v>21</v>
      </c>
      <c r="K218">
        <v>1</v>
      </c>
      <c r="L218" s="2" t="s">
        <v>22</v>
      </c>
      <c r="M218" s="2" t="s">
        <v>18</v>
      </c>
      <c r="N218" s="2" t="s">
        <v>66</v>
      </c>
      <c r="O218">
        <v>100</v>
      </c>
      <c r="P218" s="2" t="s">
        <v>24</v>
      </c>
    </row>
    <row r="219" spans="1:16" x14ac:dyDescent="0.25">
      <c r="A219" s="2" t="s">
        <v>25</v>
      </c>
      <c r="B219">
        <v>32.17</v>
      </c>
      <c r="C219">
        <v>1.46</v>
      </c>
      <c r="D219" s="2" t="s">
        <v>17</v>
      </c>
      <c r="E219" s="2" t="s">
        <v>18</v>
      </c>
      <c r="F219" s="2" t="s">
        <v>19</v>
      </c>
      <c r="G219" s="2" t="s">
        <v>20</v>
      </c>
      <c r="H219">
        <v>1.085</v>
      </c>
      <c r="I219" s="2" t="s">
        <v>21</v>
      </c>
      <c r="J219" s="2" t="s">
        <v>21</v>
      </c>
      <c r="K219">
        <v>16</v>
      </c>
      <c r="L219" s="2" t="s">
        <v>22</v>
      </c>
      <c r="M219" s="2" t="s">
        <v>18</v>
      </c>
      <c r="N219" s="2" t="s">
        <v>32</v>
      </c>
      <c r="O219">
        <v>2079</v>
      </c>
      <c r="P219" s="2" t="s">
        <v>24</v>
      </c>
    </row>
    <row r="220" spans="1:16" x14ac:dyDescent="0.25">
      <c r="A220" s="2" t="s">
        <v>16</v>
      </c>
      <c r="B220">
        <v>27.83</v>
      </c>
      <c r="C220">
        <v>1.5</v>
      </c>
      <c r="D220" s="2" t="s">
        <v>17</v>
      </c>
      <c r="E220" s="2" t="s">
        <v>18</v>
      </c>
      <c r="F220" s="2" t="s">
        <v>19</v>
      </c>
      <c r="G220" s="2" t="s">
        <v>20</v>
      </c>
      <c r="H220">
        <v>2</v>
      </c>
      <c r="I220" s="2" t="s">
        <v>21</v>
      </c>
      <c r="J220" s="2" t="s">
        <v>21</v>
      </c>
      <c r="K220">
        <v>11</v>
      </c>
      <c r="L220" s="2" t="s">
        <v>21</v>
      </c>
      <c r="M220" s="2" t="s">
        <v>18</v>
      </c>
      <c r="N220" s="2" t="s">
        <v>62</v>
      </c>
      <c r="O220">
        <v>35</v>
      </c>
      <c r="P220" s="2" t="s">
        <v>24</v>
      </c>
    </row>
    <row r="221" spans="1:16" x14ac:dyDescent="0.25">
      <c r="A221" s="2" t="s">
        <v>25</v>
      </c>
      <c r="B221">
        <v>27.67</v>
      </c>
      <c r="C221">
        <v>1.5</v>
      </c>
      <c r="D221" s="2" t="s">
        <v>17</v>
      </c>
      <c r="E221" s="2" t="s">
        <v>18</v>
      </c>
      <c r="F221" s="2" t="s">
        <v>33</v>
      </c>
      <c r="G221" s="2" t="s">
        <v>20</v>
      </c>
      <c r="H221">
        <v>2</v>
      </c>
      <c r="I221" s="2" t="s">
        <v>21</v>
      </c>
      <c r="J221" s="2" t="s">
        <v>22</v>
      </c>
      <c r="K221">
        <v>0</v>
      </c>
      <c r="L221" s="2" t="s">
        <v>22</v>
      </c>
      <c r="M221" s="2" t="s">
        <v>31</v>
      </c>
      <c r="N221" s="2" t="s">
        <v>86</v>
      </c>
      <c r="O221">
        <v>0</v>
      </c>
      <c r="P221" s="2" t="s">
        <v>80</v>
      </c>
    </row>
    <row r="222" spans="1:16" x14ac:dyDescent="0.25">
      <c r="A222" s="2" t="s">
        <v>25</v>
      </c>
      <c r="B222">
        <v>49</v>
      </c>
      <c r="C222">
        <v>1.5</v>
      </c>
      <c r="D222" s="2" t="s">
        <v>17</v>
      </c>
      <c r="E222" s="2" t="s">
        <v>18</v>
      </c>
      <c r="F222" s="2" t="s">
        <v>90</v>
      </c>
      <c r="G222" s="2" t="s">
        <v>90</v>
      </c>
      <c r="H222">
        <v>0</v>
      </c>
      <c r="I222" s="2" t="s">
        <v>21</v>
      </c>
      <c r="J222" s="2" t="s">
        <v>22</v>
      </c>
      <c r="K222">
        <v>0</v>
      </c>
      <c r="L222" s="2" t="s">
        <v>21</v>
      </c>
      <c r="M222" s="2" t="s">
        <v>18</v>
      </c>
      <c r="N222" s="2" t="s">
        <v>30</v>
      </c>
      <c r="O222">
        <v>27</v>
      </c>
      <c r="P222" s="2" t="s">
        <v>80</v>
      </c>
    </row>
    <row r="223" spans="1:16" x14ac:dyDescent="0.25">
      <c r="A223" s="2" t="s">
        <v>16</v>
      </c>
      <c r="B223">
        <v>28.75</v>
      </c>
      <c r="C223">
        <v>1.5</v>
      </c>
      <c r="D223" s="2" t="s">
        <v>39</v>
      </c>
      <c r="E223" s="2" t="s">
        <v>40</v>
      </c>
      <c r="F223" s="2" t="s">
        <v>44</v>
      </c>
      <c r="G223" s="2" t="s">
        <v>20</v>
      </c>
      <c r="H223">
        <v>1.5</v>
      </c>
      <c r="I223" s="2" t="s">
        <v>21</v>
      </c>
      <c r="J223" s="2" t="s">
        <v>22</v>
      </c>
      <c r="K223">
        <v>0</v>
      </c>
      <c r="L223" s="2" t="s">
        <v>21</v>
      </c>
      <c r="M223" s="2" t="s">
        <v>18</v>
      </c>
      <c r="N223" s="2" t="s">
        <v>47</v>
      </c>
      <c r="O223">
        <v>225</v>
      </c>
      <c r="P223" s="2" t="s">
        <v>80</v>
      </c>
    </row>
    <row r="224" spans="1:16" x14ac:dyDescent="0.25">
      <c r="A224" s="2" t="s">
        <v>16</v>
      </c>
      <c r="B224">
        <v>23.25</v>
      </c>
      <c r="C224">
        <v>1.5</v>
      </c>
      <c r="D224" s="2" t="s">
        <v>17</v>
      </c>
      <c r="E224" s="2" t="s">
        <v>18</v>
      </c>
      <c r="F224" s="2" t="s">
        <v>26</v>
      </c>
      <c r="G224" s="2" t="s">
        <v>20</v>
      </c>
      <c r="H224">
        <v>2.375</v>
      </c>
      <c r="I224" s="2" t="s">
        <v>21</v>
      </c>
      <c r="J224" s="2" t="s">
        <v>21</v>
      </c>
      <c r="K224">
        <v>3</v>
      </c>
      <c r="L224" s="2" t="s">
        <v>21</v>
      </c>
      <c r="M224" s="2" t="s">
        <v>18</v>
      </c>
      <c r="N224" s="2" t="s">
        <v>47</v>
      </c>
      <c r="O224">
        <v>582</v>
      </c>
      <c r="P224" s="2" t="s">
        <v>24</v>
      </c>
    </row>
    <row r="225" spans="1:16" x14ac:dyDescent="0.25">
      <c r="A225" s="2" t="s">
        <v>16</v>
      </c>
      <c r="B225">
        <v>32.75</v>
      </c>
      <c r="C225">
        <v>1.5</v>
      </c>
      <c r="D225" s="2" t="s">
        <v>17</v>
      </c>
      <c r="E225" s="2" t="s">
        <v>18</v>
      </c>
      <c r="F225" s="2" t="s">
        <v>37</v>
      </c>
      <c r="G225" s="2" t="s">
        <v>27</v>
      </c>
      <c r="H225">
        <v>5.5</v>
      </c>
      <c r="I225" s="2" t="s">
        <v>21</v>
      </c>
      <c r="J225" s="2" t="s">
        <v>21</v>
      </c>
      <c r="K225">
        <v>3</v>
      </c>
      <c r="L225" s="2" t="s">
        <v>21</v>
      </c>
      <c r="M225" s="2" t="s">
        <v>18</v>
      </c>
      <c r="N225" s="2" t="s">
        <v>47</v>
      </c>
      <c r="O225">
        <v>0</v>
      </c>
      <c r="P225" s="2" t="s">
        <v>24</v>
      </c>
    </row>
    <row r="226" spans="1:16" x14ac:dyDescent="0.25">
      <c r="A226" s="2" t="s">
        <v>16</v>
      </c>
      <c r="B226">
        <v>27</v>
      </c>
      <c r="C226">
        <v>1.5</v>
      </c>
      <c r="D226" s="2" t="s">
        <v>39</v>
      </c>
      <c r="E226" s="2" t="s">
        <v>40</v>
      </c>
      <c r="F226" s="2" t="s">
        <v>19</v>
      </c>
      <c r="G226" s="2" t="s">
        <v>20</v>
      </c>
      <c r="H226">
        <v>0.375</v>
      </c>
      <c r="I226" s="2" t="s">
        <v>21</v>
      </c>
      <c r="J226" s="2" t="s">
        <v>22</v>
      </c>
      <c r="K226">
        <v>0</v>
      </c>
      <c r="L226" s="2" t="s">
        <v>21</v>
      </c>
      <c r="M226" s="2" t="s">
        <v>18</v>
      </c>
      <c r="N226" s="2" t="s">
        <v>46</v>
      </c>
      <c r="O226">
        <v>1065</v>
      </c>
      <c r="P226" s="2" t="s">
        <v>24</v>
      </c>
    </row>
    <row r="227" spans="1:16" x14ac:dyDescent="0.25">
      <c r="A227" s="2" t="s">
        <v>25</v>
      </c>
      <c r="B227" t="s">
        <v>81</v>
      </c>
      <c r="C227">
        <v>1.5</v>
      </c>
      <c r="D227" s="2" t="s">
        <v>17</v>
      </c>
      <c r="E227" s="2" t="s">
        <v>18</v>
      </c>
      <c r="F227" s="2" t="s">
        <v>64</v>
      </c>
      <c r="G227" s="2" t="s">
        <v>64</v>
      </c>
      <c r="H227">
        <v>0</v>
      </c>
      <c r="I227" s="2" t="s">
        <v>22</v>
      </c>
      <c r="J227" s="2" t="s">
        <v>21</v>
      </c>
      <c r="K227">
        <v>2</v>
      </c>
      <c r="L227" s="2" t="s">
        <v>21</v>
      </c>
      <c r="M227" s="2" t="s">
        <v>18</v>
      </c>
      <c r="N227" s="2" t="s">
        <v>52</v>
      </c>
      <c r="O227">
        <v>105</v>
      </c>
      <c r="P227" s="2" t="s">
        <v>80</v>
      </c>
    </row>
    <row r="228" spans="1:16" x14ac:dyDescent="0.25">
      <c r="A228" s="2" t="s">
        <v>16</v>
      </c>
      <c r="B228">
        <v>21.25</v>
      </c>
      <c r="C228">
        <v>1.5</v>
      </c>
      <c r="D228" s="2" t="s">
        <v>17</v>
      </c>
      <c r="E228" s="2" t="s">
        <v>18</v>
      </c>
      <c r="F228" s="2" t="s">
        <v>19</v>
      </c>
      <c r="G228" s="2" t="s">
        <v>20</v>
      </c>
      <c r="H228">
        <v>1.5</v>
      </c>
      <c r="I228" s="2" t="s">
        <v>22</v>
      </c>
      <c r="J228" s="2" t="s">
        <v>22</v>
      </c>
      <c r="K228">
        <v>0</v>
      </c>
      <c r="L228" s="2" t="s">
        <v>22</v>
      </c>
      <c r="M228" s="2" t="s">
        <v>18</v>
      </c>
      <c r="N228" s="2" t="s">
        <v>130</v>
      </c>
      <c r="O228">
        <v>8</v>
      </c>
      <c r="P228" s="2" t="s">
        <v>24</v>
      </c>
    </row>
    <row r="229" spans="1:16" x14ac:dyDescent="0.25">
      <c r="A229" s="2" t="s">
        <v>81</v>
      </c>
      <c r="B229">
        <v>32.25</v>
      </c>
      <c r="C229">
        <v>1.5</v>
      </c>
      <c r="D229" s="2" t="s">
        <v>17</v>
      </c>
      <c r="E229" s="2" t="s">
        <v>18</v>
      </c>
      <c r="F229" s="2" t="s">
        <v>44</v>
      </c>
      <c r="G229" s="2" t="s">
        <v>20</v>
      </c>
      <c r="H229">
        <v>0.25</v>
      </c>
      <c r="I229" s="2" t="s">
        <v>22</v>
      </c>
      <c r="J229" s="2" t="s">
        <v>22</v>
      </c>
      <c r="K229">
        <v>0</v>
      </c>
      <c r="L229" s="2" t="s">
        <v>21</v>
      </c>
      <c r="M229" s="2" t="s">
        <v>18</v>
      </c>
      <c r="N229" s="2" t="s">
        <v>168</v>
      </c>
      <c r="O229">
        <v>122</v>
      </c>
      <c r="P229" s="2" t="s">
        <v>80</v>
      </c>
    </row>
    <row r="230" spans="1:16" x14ac:dyDescent="0.25">
      <c r="A230" s="2" t="s">
        <v>16</v>
      </c>
      <c r="B230">
        <v>27.83</v>
      </c>
      <c r="C230">
        <v>1.5</v>
      </c>
      <c r="D230" s="2" t="s">
        <v>17</v>
      </c>
      <c r="E230" s="2" t="s">
        <v>18</v>
      </c>
      <c r="F230" s="2" t="s">
        <v>19</v>
      </c>
      <c r="G230" s="2" t="s">
        <v>20</v>
      </c>
      <c r="H230">
        <v>2.25</v>
      </c>
      <c r="I230" s="2" t="s">
        <v>22</v>
      </c>
      <c r="J230" s="2" t="s">
        <v>21</v>
      </c>
      <c r="K230">
        <v>1</v>
      </c>
      <c r="L230" s="2" t="s">
        <v>21</v>
      </c>
      <c r="M230" s="2" t="s">
        <v>18</v>
      </c>
      <c r="N230" s="2" t="s">
        <v>30</v>
      </c>
      <c r="O230">
        <v>3</v>
      </c>
      <c r="P230" s="2" t="s">
        <v>80</v>
      </c>
    </row>
    <row r="231" spans="1:16" x14ac:dyDescent="0.25">
      <c r="A231" s="2" t="s">
        <v>16</v>
      </c>
      <c r="B231">
        <v>22.58</v>
      </c>
      <c r="C231">
        <v>1.5</v>
      </c>
      <c r="D231" s="2" t="s">
        <v>39</v>
      </c>
      <c r="E231" s="2" t="s">
        <v>40</v>
      </c>
      <c r="F231" s="2" t="s">
        <v>60</v>
      </c>
      <c r="G231" s="2" t="s">
        <v>20</v>
      </c>
      <c r="H231">
        <v>0.54</v>
      </c>
      <c r="I231" s="2" t="s">
        <v>22</v>
      </c>
      <c r="J231" s="2" t="s">
        <v>22</v>
      </c>
      <c r="K231">
        <v>0</v>
      </c>
      <c r="L231" s="2" t="s">
        <v>21</v>
      </c>
      <c r="M231" s="2" t="s">
        <v>18</v>
      </c>
      <c r="N231" s="2" t="s">
        <v>32</v>
      </c>
      <c r="O231">
        <v>67</v>
      </c>
      <c r="P231" s="2" t="s">
        <v>80</v>
      </c>
    </row>
    <row r="232" spans="1:16" x14ac:dyDescent="0.25">
      <c r="A232" s="2" t="s">
        <v>16</v>
      </c>
      <c r="B232">
        <v>40.58</v>
      </c>
      <c r="C232">
        <v>1.5</v>
      </c>
      <c r="D232" s="2" t="s">
        <v>17</v>
      </c>
      <c r="E232" s="2" t="s">
        <v>18</v>
      </c>
      <c r="F232" s="2" t="s">
        <v>56</v>
      </c>
      <c r="G232" s="2" t="s">
        <v>57</v>
      </c>
      <c r="H232">
        <v>0</v>
      </c>
      <c r="I232" s="2" t="s">
        <v>22</v>
      </c>
      <c r="J232" s="2" t="s">
        <v>22</v>
      </c>
      <c r="K232">
        <v>0</v>
      </c>
      <c r="L232" s="2" t="s">
        <v>22</v>
      </c>
      <c r="M232" s="2" t="s">
        <v>31</v>
      </c>
      <c r="N232" s="2" t="s">
        <v>53</v>
      </c>
      <c r="O232">
        <v>0</v>
      </c>
      <c r="P232" s="2" t="s">
        <v>80</v>
      </c>
    </row>
    <row r="233" spans="1:16" x14ac:dyDescent="0.25">
      <c r="A233" s="2" t="s">
        <v>16</v>
      </c>
      <c r="B233">
        <v>52.42</v>
      </c>
      <c r="C233">
        <v>1.5</v>
      </c>
      <c r="D233" s="2" t="s">
        <v>17</v>
      </c>
      <c r="E233" s="2" t="s">
        <v>18</v>
      </c>
      <c r="F233" s="2" t="s">
        <v>50</v>
      </c>
      <c r="G233" s="2" t="s">
        <v>20</v>
      </c>
      <c r="H233">
        <v>3.75</v>
      </c>
      <c r="I233" s="2" t="s">
        <v>22</v>
      </c>
      <c r="J233" s="2" t="s">
        <v>22</v>
      </c>
      <c r="K233">
        <v>0</v>
      </c>
      <c r="L233" s="2" t="s">
        <v>21</v>
      </c>
      <c r="M233" s="2" t="s">
        <v>18</v>
      </c>
      <c r="N233" s="2" t="s">
        <v>47</v>
      </c>
      <c r="O233">
        <v>350</v>
      </c>
      <c r="P233" s="2" t="s">
        <v>80</v>
      </c>
    </row>
    <row r="234" spans="1:16" x14ac:dyDescent="0.25">
      <c r="A234" s="2" t="s">
        <v>16</v>
      </c>
      <c r="B234">
        <v>45.17</v>
      </c>
      <c r="C234">
        <v>1.5</v>
      </c>
      <c r="D234" s="2" t="s">
        <v>17</v>
      </c>
      <c r="E234" s="2" t="s">
        <v>18</v>
      </c>
      <c r="F234" s="2" t="s">
        <v>44</v>
      </c>
      <c r="G234" s="2" t="s">
        <v>20</v>
      </c>
      <c r="H234">
        <v>2.5</v>
      </c>
      <c r="I234" s="2" t="s">
        <v>21</v>
      </c>
      <c r="J234" s="2" t="s">
        <v>22</v>
      </c>
      <c r="K234">
        <v>0</v>
      </c>
      <c r="L234" s="2" t="s">
        <v>21</v>
      </c>
      <c r="M234" s="2" t="s">
        <v>18</v>
      </c>
      <c r="N234" s="2" t="s">
        <v>84</v>
      </c>
      <c r="O234">
        <v>0</v>
      </c>
      <c r="P234" s="2" t="s">
        <v>80</v>
      </c>
    </row>
    <row r="235" spans="1:16" x14ac:dyDescent="0.25">
      <c r="A235" s="2" t="s">
        <v>16</v>
      </c>
      <c r="B235">
        <v>19.420000000000002</v>
      </c>
      <c r="C235">
        <v>1.5</v>
      </c>
      <c r="D235" s="2" t="s">
        <v>39</v>
      </c>
      <c r="E235" s="2" t="s">
        <v>40</v>
      </c>
      <c r="F235" s="2" t="s">
        <v>37</v>
      </c>
      <c r="G235" s="2" t="s">
        <v>20</v>
      </c>
      <c r="H235">
        <v>2</v>
      </c>
      <c r="I235" s="2" t="s">
        <v>21</v>
      </c>
      <c r="J235" s="2" t="s">
        <v>22</v>
      </c>
      <c r="K235">
        <v>0</v>
      </c>
      <c r="L235" s="2" t="s">
        <v>21</v>
      </c>
      <c r="M235" s="2" t="s">
        <v>18</v>
      </c>
      <c r="N235" s="2" t="s">
        <v>30</v>
      </c>
      <c r="O235">
        <v>20</v>
      </c>
      <c r="P235" s="2" t="s">
        <v>80</v>
      </c>
    </row>
    <row r="236" spans="1:16" x14ac:dyDescent="0.25">
      <c r="A236" s="2" t="s">
        <v>16</v>
      </c>
      <c r="B236">
        <v>23.92</v>
      </c>
      <c r="C236">
        <v>1.5</v>
      </c>
      <c r="D236" s="2" t="s">
        <v>17</v>
      </c>
      <c r="E236" s="2" t="s">
        <v>18</v>
      </c>
      <c r="F236" s="2" t="s">
        <v>50</v>
      </c>
      <c r="G236" s="2" t="s">
        <v>27</v>
      </c>
      <c r="H236">
        <v>1.875</v>
      </c>
      <c r="I236" s="2" t="s">
        <v>21</v>
      </c>
      <c r="J236" s="2" t="s">
        <v>21</v>
      </c>
      <c r="K236">
        <v>6</v>
      </c>
      <c r="L236" s="2" t="s">
        <v>22</v>
      </c>
      <c r="M236" s="2" t="s">
        <v>18</v>
      </c>
      <c r="N236" s="2" t="s">
        <v>52</v>
      </c>
      <c r="O236">
        <v>327</v>
      </c>
      <c r="P236" s="2" t="s">
        <v>24</v>
      </c>
    </row>
    <row r="237" spans="1:16" x14ac:dyDescent="0.25">
      <c r="A237" s="2" t="s">
        <v>16</v>
      </c>
      <c r="B237">
        <v>23.33</v>
      </c>
      <c r="C237">
        <v>1.5</v>
      </c>
      <c r="D237" s="2" t="s">
        <v>17</v>
      </c>
      <c r="E237" s="2" t="s">
        <v>18</v>
      </c>
      <c r="F237" s="2" t="s">
        <v>44</v>
      </c>
      <c r="G237" s="2" t="s">
        <v>27</v>
      </c>
      <c r="H237">
        <v>1.415</v>
      </c>
      <c r="I237" s="2" t="s">
        <v>21</v>
      </c>
      <c r="J237" s="2" t="s">
        <v>22</v>
      </c>
      <c r="K237">
        <v>0</v>
      </c>
      <c r="L237" s="2" t="s">
        <v>22</v>
      </c>
      <c r="M237" s="2" t="s">
        <v>18</v>
      </c>
      <c r="N237" s="2" t="s">
        <v>206</v>
      </c>
      <c r="O237">
        <v>200</v>
      </c>
      <c r="P237" s="2" t="s">
        <v>24</v>
      </c>
    </row>
    <row r="238" spans="1:16" x14ac:dyDescent="0.25">
      <c r="A238" s="2" t="s">
        <v>25</v>
      </c>
      <c r="B238">
        <v>38.75</v>
      </c>
      <c r="C238">
        <v>1.5</v>
      </c>
      <c r="D238" s="2" t="s">
        <v>17</v>
      </c>
      <c r="E238" s="2" t="s">
        <v>18</v>
      </c>
      <c r="F238" s="2" t="s">
        <v>64</v>
      </c>
      <c r="G238" s="2" t="s">
        <v>64</v>
      </c>
      <c r="H238">
        <v>0</v>
      </c>
      <c r="I238" s="2" t="s">
        <v>22</v>
      </c>
      <c r="J238" s="2" t="s">
        <v>22</v>
      </c>
      <c r="K238">
        <v>0</v>
      </c>
      <c r="L238" s="2" t="s">
        <v>22</v>
      </c>
      <c r="M238" s="2" t="s">
        <v>18</v>
      </c>
      <c r="N238" s="2" t="s">
        <v>215</v>
      </c>
      <c r="O238">
        <v>0</v>
      </c>
      <c r="P238" s="2" t="s">
        <v>80</v>
      </c>
    </row>
    <row r="239" spans="1:16" x14ac:dyDescent="0.25">
      <c r="A239" s="2" t="s">
        <v>25</v>
      </c>
      <c r="B239">
        <v>23.5</v>
      </c>
      <c r="C239">
        <v>1.5</v>
      </c>
      <c r="D239" s="2" t="s">
        <v>17</v>
      </c>
      <c r="E239" s="2" t="s">
        <v>18</v>
      </c>
      <c r="F239" s="2" t="s">
        <v>19</v>
      </c>
      <c r="G239" s="2" t="s">
        <v>20</v>
      </c>
      <c r="H239">
        <v>0.875</v>
      </c>
      <c r="I239" s="2" t="s">
        <v>22</v>
      </c>
      <c r="J239" s="2" t="s">
        <v>22</v>
      </c>
      <c r="K239">
        <v>0</v>
      </c>
      <c r="L239" s="2" t="s">
        <v>21</v>
      </c>
      <c r="M239" s="2" t="s">
        <v>18</v>
      </c>
      <c r="N239" s="2" t="s">
        <v>74</v>
      </c>
      <c r="O239">
        <v>0</v>
      </c>
      <c r="P239" s="2" t="s">
        <v>80</v>
      </c>
    </row>
    <row r="240" spans="1:16" x14ac:dyDescent="0.25">
      <c r="A240" s="2" t="s">
        <v>16</v>
      </c>
      <c r="B240">
        <v>31.08</v>
      </c>
      <c r="C240">
        <v>1.5</v>
      </c>
      <c r="D240" s="2" t="s">
        <v>39</v>
      </c>
      <c r="E240" s="2" t="s">
        <v>40</v>
      </c>
      <c r="F240" s="2" t="s">
        <v>19</v>
      </c>
      <c r="G240" s="2" t="s">
        <v>20</v>
      </c>
      <c r="H240">
        <v>0.04</v>
      </c>
      <c r="I240" s="2" t="s">
        <v>22</v>
      </c>
      <c r="J240" s="2" t="s">
        <v>22</v>
      </c>
      <c r="K240">
        <v>0</v>
      </c>
      <c r="L240" s="2" t="s">
        <v>22</v>
      </c>
      <c r="M240" s="2" t="s">
        <v>31</v>
      </c>
      <c r="N240" s="2" t="s">
        <v>74</v>
      </c>
      <c r="O240">
        <v>0</v>
      </c>
      <c r="P240" s="2" t="s">
        <v>80</v>
      </c>
    </row>
    <row r="241" spans="1:16" x14ac:dyDescent="0.25">
      <c r="A241" s="2" t="s">
        <v>16</v>
      </c>
      <c r="B241">
        <v>27.83</v>
      </c>
      <c r="C241">
        <v>1.54</v>
      </c>
      <c r="D241" s="2" t="s">
        <v>17</v>
      </c>
      <c r="E241" s="2" t="s">
        <v>18</v>
      </c>
      <c r="F241" s="2" t="s">
        <v>19</v>
      </c>
      <c r="G241" s="2" t="s">
        <v>20</v>
      </c>
      <c r="H241">
        <v>3.75</v>
      </c>
      <c r="I241" s="2" t="s">
        <v>21</v>
      </c>
      <c r="J241" s="2" t="s">
        <v>21</v>
      </c>
      <c r="K241">
        <v>5</v>
      </c>
      <c r="L241" s="2" t="s">
        <v>21</v>
      </c>
      <c r="M241" s="2" t="s">
        <v>18</v>
      </c>
      <c r="N241" s="2" t="s">
        <v>30</v>
      </c>
      <c r="O241">
        <v>3</v>
      </c>
      <c r="P241" s="2" t="s">
        <v>24</v>
      </c>
    </row>
    <row r="242" spans="1:16" x14ac:dyDescent="0.25">
      <c r="A242" s="2" t="s">
        <v>16</v>
      </c>
      <c r="B242">
        <v>41.5</v>
      </c>
      <c r="C242">
        <v>1.54</v>
      </c>
      <c r="D242" s="2" t="s">
        <v>17</v>
      </c>
      <c r="E242" s="2" t="s">
        <v>18</v>
      </c>
      <c r="F242" s="2" t="s">
        <v>56</v>
      </c>
      <c r="G242" s="2" t="s">
        <v>57</v>
      </c>
      <c r="H242">
        <v>3.5</v>
      </c>
      <c r="I242" s="2" t="s">
        <v>22</v>
      </c>
      <c r="J242" s="2" t="s">
        <v>22</v>
      </c>
      <c r="K242">
        <v>0</v>
      </c>
      <c r="L242" s="2" t="s">
        <v>22</v>
      </c>
      <c r="M242" s="2" t="s">
        <v>18</v>
      </c>
      <c r="N242" s="2" t="s">
        <v>70</v>
      </c>
      <c r="O242">
        <v>0</v>
      </c>
      <c r="P242" s="2" t="s">
        <v>24</v>
      </c>
    </row>
    <row r="243" spans="1:16" x14ac:dyDescent="0.25">
      <c r="A243" s="2" t="s">
        <v>16</v>
      </c>
      <c r="B243">
        <v>34.17</v>
      </c>
      <c r="C243">
        <v>1.54</v>
      </c>
      <c r="D243" s="2" t="s">
        <v>17</v>
      </c>
      <c r="E243" s="2" t="s">
        <v>18</v>
      </c>
      <c r="F243" s="2" t="s">
        <v>37</v>
      </c>
      <c r="G243" s="2" t="s">
        <v>20</v>
      </c>
      <c r="H243">
        <v>1.54</v>
      </c>
      <c r="I243" s="2" t="s">
        <v>21</v>
      </c>
      <c r="J243" s="2" t="s">
        <v>21</v>
      </c>
      <c r="K243">
        <v>1</v>
      </c>
      <c r="L243" s="2" t="s">
        <v>21</v>
      </c>
      <c r="M243" s="2" t="s">
        <v>18</v>
      </c>
      <c r="N243" s="2" t="s">
        <v>77</v>
      </c>
      <c r="O243">
        <v>50000</v>
      </c>
      <c r="P243" s="2" t="s">
        <v>24</v>
      </c>
    </row>
    <row r="244" spans="1:16" x14ac:dyDescent="0.25">
      <c r="A244" s="2" t="s">
        <v>16</v>
      </c>
      <c r="B244">
        <v>59.67</v>
      </c>
      <c r="C244">
        <v>1.54</v>
      </c>
      <c r="D244" s="2" t="s">
        <v>17</v>
      </c>
      <c r="E244" s="2" t="s">
        <v>18</v>
      </c>
      <c r="F244" s="2" t="s">
        <v>26</v>
      </c>
      <c r="G244" s="2" t="s">
        <v>20</v>
      </c>
      <c r="H244">
        <v>0.125</v>
      </c>
      <c r="I244" s="2" t="s">
        <v>21</v>
      </c>
      <c r="J244" s="2" t="s">
        <v>22</v>
      </c>
      <c r="K244">
        <v>0</v>
      </c>
      <c r="L244" s="2" t="s">
        <v>21</v>
      </c>
      <c r="M244" s="2" t="s">
        <v>18</v>
      </c>
      <c r="N244" s="2" t="s">
        <v>46</v>
      </c>
      <c r="O244">
        <v>0</v>
      </c>
      <c r="P244" s="2" t="s">
        <v>24</v>
      </c>
    </row>
    <row r="245" spans="1:16" x14ac:dyDescent="0.25">
      <c r="A245" s="2" t="s">
        <v>16</v>
      </c>
      <c r="B245">
        <v>26.25</v>
      </c>
      <c r="C245">
        <v>1.54</v>
      </c>
      <c r="D245" s="2" t="s">
        <v>17</v>
      </c>
      <c r="E245" s="2" t="s">
        <v>18</v>
      </c>
      <c r="F245" s="2" t="s">
        <v>19</v>
      </c>
      <c r="G245" s="2" t="s">
        <v>20</v>
      </c>
      <c r="H245">
        <v>0.125</v>
      </c>
      <c r="I245" s="2" t="s">
        <v>22</v>
      </c>
      <c r="J245" s="2" t="s">
        <v>22</v>
      </c>
      <c r="K245">
        <v>0</v>
      </c>
      <c r="L245" s="2" t="s">
        <v>22</v>
      </c>
      <c r="M245" s="2" t="s">
        <v>18</v>
      </c>
      <c r="N245" s="2" t="s">
        <v>30</v>
      </c>
      <c r="O245">
        <v>0</v>
      </c>
      <c r="P245" s="2" t="s">
        <v>80</v>
      </c>
    </row>
    <row r="246" spans="1:16" x14ac:dyDescent="0.25">
      <c r="A246" s="2" t="s">
        <v>16</v>
      </c>
      <c r="B246">
        <v>21.83</v>
      </c>
      <c r="C246">
        <v>1.54</v>
      </c>
      <c r="D246" s="2" t="s">
        <v>17</v>
      </c>
      <c r="E246" s="2" t="s">
        <v>18</v>
      </c>
      <c r="F246" s="2" t="s">
        <v>41</v>
      </c>
      <c r="G246" s="2" t="s">
        <v>20</v>
      </c>
      <c r="H246">
        <v>8.5000000000000006E-2</v>
      </c>
      <c r="I246" s="2" t="s">
        <v>22</v>
      </c>
      <c r="J246" s="2" t="s">
        <v>22</v>
      </c>
      <c r="K246">
        <v>0</v>
      </c>
      <c r="L246" s="2" t="s">
        <v>21</v>
      </c>
      <c r="M246" s="2" t="s">
        <v>18</v>
      </c>
      <c r="N246" s="2" t="s">
        <v>180</v>
      </c>
      <c r="O246">
        <v>0</v>
      </c>
      <c r="P246" s="2" t="s">
        <v>80</v>
      </c>
    </row>
    <row r="247" spans="1:16" x14ac:dyDescent="0.25">
      <c r="A247" s="2" t="s">
        <v>16</v>
      </c>
      <c r="B247">
        <v>27.25</v>
      </c>
      <c r="C247">
        <v>1.585</v>
      </c>
      <c r="D247" s="2" t="s">
        <v>17</v>
      </c>
      <c r="E247" s="2" t="s">
        <v>18</v>
      </c>
      <c r="F247" s="2" t="s">
        <v>37</v>
      </c>
      <c r="G247" s="2" t="s">
        <v>27</v>
      </c>
      <c r="H247">
        <v>1.835</v>
      </c>
      <c r="I247" s="2" t="s">
        <v>21</v>
      </c>
      <c r="J247" s="2" t="s">
        <v>21</v>
      </c>
      <c r="K247">
        <v>12</v>
      </c>
      <c r="L247" s="2" t="s">
        <v>21</v>
      </c>
      <c r="M247" s="2" t="s">
        <v>18</v>
      </c>
      <c r="N247" s="2" t="s">
        <v>63</v>
      </c>
      <c r="O247">
        <v>713</v>
      </c>
      <c r="P247" s="2" t="s">
        <v>24</v>
      </c>
    </row>
    <row r="248" spans="1:16" x14ac:dyDescent="0.25">
      <c r="A248" s="2" t="s">
        <v>16</v>
      </c>
      <c r="B248">
        <v>22.67</v>
      </c>
      <c r="C248">
        <v>1.585</v>
      </c>
      <c r="D248" s="2" t="s">
        <v>39</v>
      </c>
      <c r="E248" s="2" t="s">
        <v>40</v>
      </c>
      <c r="F248" s="2" t="s">
        <v>19</v>
      </c>
      <c r="G248" s="2" t="s">
        <v>20</v>
      </c>
      <c r="H248">
        <v>3.085</v>
      </c>
      <c r="I248" s="2" t="s">
        <v>21</v>
      </c>
      <c r="J248" s="2" t="s">
        <v>21</v>
      </c>
      <c r="K248">
        <v>6</v>
      </c>
      <c r="L248" s="2" t="s">
        <v>22</v>
      </c>
      <c r="M248" s="2" t="s">
        <v>18</v>
      </c>
      <c r="N248" s="2" t="s">
        <v>38</v>
      </c>
      <c r="O248">
        <v>0</v>
      </c>
      <c r="P248" s="2" t="s">
        <v>24</v>
      </c>
    </row>
    <row r="249" spans="1:16" x14ac:dyDescent="0.25">
      <c r="A249" s="2" t="s">
        <v>16</v>
      </c>
      <c r="B249">
        <v>30.75</v>
      </c>
      <c r="C249">
        <v>1.585</v>
      </c>
      <c r="D249" s="2" t="s">
        <v>17</v>
      </c>
      <c r="E249" s="2" t="s">
        <v>18</v>
      </c>
      <c r="F249" s="2" t="s">
        <v>50</v>
      </c>
      <c r="G249" s="2" t="s">
        <v>20</v>
      </c>
      <c r="H249">
        <v>0.58499999999999996</v>
      </c>
      <c r="I249" s="2" t="s">
        <v>22</v>
      </c>
      <c r="J249" s="2" t="s">
        <v>22</v>
      </c>
      <c r="K249">
        <v>0</v>
      </c>
      <c r="L249" s="2" t="s">
        <v>21</v>
      </c>
      <c r="M249" s="2" t="s">
        <v>31</v>
      </c>
      <c r="N249" s="2" t="s">
        <v>47</v>
      </c>
      <c r="O249">
        <v>0</v>
      </c>
      <c r="P249" s="2" t="s">
        <v>80</v>
      </c>
    </row>
    <row r="250" spans="1:16" x14ac:dyDescent="0.25">
      <c r="A250" s="2" t="s">
        <v>25</v>
      </c>
      <c r="B250">
        <v>33.92</v>
      </c>
      <c r="C250">
        <v>1.585</v>
      </c>
      <c r="D250" s="2" t="s">
        <v>39</v>
      </c>
      <c r="E250" s="2" t="s">
        <v>40</v>
      </c>
      <c r="F250" s="2" t="s">
        <v>64</v>
      </c>
      <c r="G250" s="2" t="s">
        <v>64</v>
      </c>
      <c r="H250">
        <v>0</v>
      </c>
      <c r="I250" s="2" t="s">
        <v>21</v>
      </c>
      <c r="J250" s="2" t="s">
        <v>22</v>
      </c>
      <c r="K250">
        <v>0</v>
      </c>
      <c r="L250" s="2" t="s">
        <v>22</v>
      </c>
      <c r="M250" s="2" t="s">
        <v>18</v>
      </c>
      <c r="N250" s="2" t="s">
        <v>48</v>
      </c>
      <c r="O250">
        <v>0</v>
      </c>
      <c r="P250" s="2" t="s">
        <v>80</v>
      </c>
    </row>
    <row r="251" spans="1:16" x14ac:dyDescent="0.25">
      <c r="A251" s="2" t="s">
        <v>25</v>
      </c>
      <c r="B251">
        <v>33.08</v>
      </c>
      <c r="C251">
        <v>1.625</v>
      </c>
      <c r="D251" s="2" t="s">
        <v>17</v>
      </c>
      <c r="E251" s="2" t="s">
        <v>18</v>
      </c>
      <c r="F251" s="2" t="s">
        <v>50</v>
      </c>
      <c r="G251" s="2" t="s">
        <v>20</v>
      </c>
      <c r="H251">
        <v>0.54</v>
      </c>
      <c r="I251" s="2" t="s">
        <v>22</v>
      </c>
      <c r="J251" s="2" t="s">
        <v>22</v>
      </c>
      <c r="K251">
        <v>0</v>
      </c>
      <c r="L251" s="2" t="s">
        <v>21</v>
      </c>
      <c r="M251" s="2" t="s">
        <v>18</v>
      </c>
      <c r="N251" s="2" t="s">
        <v>47</v>
      </c>
      <c r="O251">
        <v>0</v>
      </c>
      <c r="P251" s="2" t="s">
        <v>80</v>
      </c>
    </row>
    <row r="252" spans="1:16" x14ac:dyDescent="0.25">
      <c r="A252" s="2" t="s">
        <v>16</v>
      </c>
      <c r="B252">
        <v>39.5</v>
      </c>
      <c r="C252">
        <v>1.625</v>
      </c>
      <c r="D252" s="2" t="s">
        <v>17</v>
      </c>
      <c r="E252" s="2" t="s">
        <v>18</v>
      </c>
      <c r="F252" s="2" t="s">
        <v>44</v>
      </c>
      <c r="G252" s="2" t="s">
        <v>20</v>
      </c>
      <c r="H252">
        <v>1.5</v>
      </c>
      <c r="I252" s="2" t="s">
        <v>22</v>
      </c>
      <c r="J252" s="2" t="s">
        <v>22</v>
      </c>
      <c r="K252">
        <v>0</v>
      </c>
      <c r="L252" s="2" t="s">
        <v>22</v>
      </c>
      <c r="M252" s="2" t="s">
        <v>18</v>
      </c>
      <c r="N252" s="2" t="s">
        <v>47</v>
      </c>
      <c r="O252">
        <v>316</v>
      </c>
      <c r="P252" s="2" t="s">
        <v>80</v>
      </c>
    </row>
    <row r="253" spans="1:16" x14ac:dyDescent="0.25">
      <c r="A253" s="2" t="s">
        <v>16</v>
      </c>
      <c r="B253">
        <v>39.17</v>
      </c>
      <c r="C253">
        <v>1.625</v>
      </c>
      <c r="D253" s="2" t="s">
        <v>17</v>
      </c>
      <c r="E253" s="2" t="s">
        <v>18</v>
      </c>
      <c r="F253" s="2" t="s">
        <v>44</v>
      </c>
      <c r="G253" s="2" t="s">
        <v>20</v>
      </c>
      <c r="H253">
        <v>1.5</v>
      </c>
      <c r="I253" s="2" t="s">
        <v>21</v>
      </c>
      <c r="J253" s="2" t="s">
        <v>21</v>
      </c>
      <c r="K253">
        <v>10</v>
      </c>
      <c r="L253" s="2" t="s">
        <v>22</v>
      </c>
      <c r="M253" s="2" t="s">
        <v>18</v>
      </c>
      <c r="N253" s="2" t="s">
        <v>210</v>
      </c>
      <c r="O253">
        <v>4700</v>
      </c>
      <c r="P253" s="2" t="s">
        <v>24</v>
      </c>
    </row>
    <row r="254" spans="1:16" x14ac:dyDescent="0.25">
      <c r="A254" s="2" t="s">
        <v>16</v>
      </c>
      <c r="B254">
        <v>27.25</v>
      </c>
      <c r="C254">
        <v>1.665</v>
      </c>
      <c r="D254" s="2" t="s">
        <v>17</v>
      </c>
      <c r="E254" s="2" t="s">
        <v>18</v>
      </c>
      <c r="F254" s="2" t="s">
        <v>37</v>
      </c>
      <c r="G254" s="2" t="s">
        <v>27</v>
      </c>
      <c r="H254">
        <v>5.085</v>
      </c>
      <c r="I254" s="2" t="s">
        <v>21</v>
      </c>
      <c r="J254" s="2" t="s">
        <v>21</v>
      </c>
      <c r="K254">
        <v>9</v>
      </c>
      <c r="L254" s="2" t="s">
        <v>22</v>
      </c>
      <c r="M254" s="2" t="s">
        <v>18</v>
      </c>
      <c r="N254" s="2" t="s">
        <v>109</v>
      </c>
      <c r="O254">
        <v>827</v>
      </c>
      <c r="P254" s="2" t="s">
        <v>24</v>
      </c>
    </row>
    <row r="255" spans="1:16" x14ac:dyDescent="0.25">
      <c r="A255" s="2" t="s">
        <v>25</v>
      </c>
      <c r="B255">
        <v>27.33</v>
      </c>
      <c r="C255">
        <v>1.665</v>
      </c>
      <c r="D255" s="2" t="s">
        <v>17</v>
      </c>
      <c r="E255" s="2" t="s">
        <v>18</v>
      </c>
      <c r="F255" s="2" t="s">
        <v>64</v>
      </c>
      <c r="G255" s="2" t="s">
        <v>64</v>
      </c>
      <c r="H255">
        <v>0</v>
      </c>
      <c r="I255" s="2" t="s">
        <v>22</v>
      </c>
      <c r="J255" s="2" t="s">
        <v>22</v>
      </c>
      <c r="K255">
        <v>0</v>
      </c>
      <c r="L255" s="2" t="s">
        <v>22</v>
      </c>
      <c r="M255" s="2" t="s">
        <v>18</v>
      </c>
      <c r="N255" s="2" t="s">
        <v>154</v>
      </c>
      <c r="O255">
        <v>1</v>
      </c>
      <c r="P255" s="2" t="s">
        <v>80</v>
      </c>
    </row>
    <row r="256" spans="1:16" x14ac:dyDescent="0.25">
      <c r="A256" s="2" t="s">
        <v>25</v>
      </c>
      <c r="B256">
        <v>28.58</v>
      </c>
      <c r="C256">
        <v>1.665</v>
      </c>
      <c r="D256" s="2" t="s">
        <v>17</v>
      </c>
      <c r="E256" s="2" t="s">
        <v>18</v>
      </c>
      <c r="F256" s="2" t="s">
        <v>26</v>
      </c>
      <c r="G256" s="2" t="s">
        <v>20</v>
      </c>
      <c r="H256">
        <v>2.415</v>
      </c>
      <c r="I256" s="2" t="s">
        <v>21</v>
      </c>
      <c r="J256" s="2" t="s">
        <v>22</v>
      </c>
      <c r="K256">
        <v>0</v>
      </c>
      <c r="L256" s="2" t="s">
        <v>21</v>
      </c>
      <c r="M256" s="2" t="s">
        <v>18</v>
      </c>
      <c r="N256" s="2" t="s">
        <v>110</v>
      </c>
      <c r="O256">
        <v>0</v>
      </c>
      <c r="P256" s="2" t="s">
        <v>80</v>
      </c>
    </row>
    <row r="257" spans="1:16" x14ac:dyDescent="0.25">
      <c r="A257" s="2" t="s">
        <v>25</v>
      </c>
      <c r="B257">
        <v>38.92</v>
      </c>
      <c r="C257">
        <v>1.665</v>
      </c>
      <c r="D257" s="2" t="s">
        <v>17</v>
      </c>
      <c r="E257" s="2" t="s">
        <v>18</v>
      </c>
      <c r="F257" s="2" t="s">
        <v>60</v>
      </c>
      <c r="G257" s="2" t="s">
        <v>20</v>
      </c>
      <c r="H257">
        <v>0.25</v>
      </c>
      <c r="I257" s="2" t="s">
        <v>22</v>
      </c>
      <c r="J257" s="2" t="s">
        <v>22</v>
      </c>
      <c r="K257">
        <v>0</v>
      </c>
      <c r="L257" s="2" t="s">
        <v>22</v>
      </c>
      <c r="M257" s="2" t="s">
        <v>18</v>
      </c>
      <c r="N257" s="2" t="s">
        <v>47</v>
      </c>
      <c r="O257">
        <v>390</v>
      </c>
      <c r="P257" s="2" t="s">
        <v>80</v>
      </c>
    </row>
    <row r="258" spans="1:16" x14ac:dyDescent="0.25">
      <c r="A258" s="2" t="s">
        <v>16</v>
      </c>
      <c r="B258">
        <v>25.08</v>
      </c>
      <c r="C258">
        <v>1.71</v>
      </c>
      <c r="D258" s="2" t="s">
        <v>17</v>
      </c>
      <c r="E258" s="2" t="s">
        <v>18</v>
      </c>
      <c r="F258" s="2" t="s">
        <v>54</v>
      </c>
      <c r="G258" s="2" t="s">
        <v>20</v>
      </c>
      <c r="H258">
        <v>1.665</v>
      </c>
      <c r="I258" s="2" t="s">
        <v>21</v>
      </c>
      <c r="J258" s="2" t="s">
        <v>21</v>
      </c>
      <c r="K258">
        <v>1</v>
      </c>
      <c r="L258" s="2" t="s">
        <v>21</v>
      </c>
      <c r="M258" s="2" t="s">
        <v>18</v>
      </c>
      <c r="N258" s="2" t="s">
        <v>113</v>
      </c>
      <c r="O258">
        <v>20</v>
      </c>
      <c r="P258" s="2" t="s">
        <v>24</v>
      </c>
    </row>
    <row r="259" spans="1:16" x14ac:dyDescent="0.25">
      <c r="A259" s="2" t="s">
        <v>16</v>
      </c>
      <c r="B259">
        <v>39.42</v>
      </c>
      <c r="C259">
        <v>1.71</v>
      </c>
      <c r="D259" s="2" t="s">
        <v>39</v>
      </c>
      <c r="E259" s="2" t="s">
        <v>40</v>
      </c>
      <c r="F259" s="2" t="s">
        <v>33</v>
      </c>
      <c r="G259" s="2" t="s">
        <v>20</v>
      </c>
      <c r="H259">
        <v>0.16500000000000001</v>
      </c>
      <c r="I259" s="2" t="s">
        <v>22</v>
      </c>
      <c r="J259" s="2" t="s">
        <v>22</v>
      </c>
      <c r="K259">
        <v>0</v>
      </c>
      <c r="L259" s="2" t="s">
        <v>22</v>
      </c>
      <c r="M259" s="2" t="s">
        <v>31</v>
      </c>
      <c r="N259" s="2" t="s">
        <v>72</v>
      </c>
      <c r="O259">
        <v>0</v>
      </c>
      <c r="P259" s="2" t="s">
        <v>80</v>
      </c>
    </row>
    <row r="260" spans="1:16" x14ac:dyDescent="0.25">
      <c r="A260" s="2" t="s">
        <v>16</v>
      </c>
      <c r="B260">
        <v>39.17</v>
      </c>
      <c r="C260">
        <v>1.71</v>
      </c>
      <c r="D260" s="2" t="s">
        <v>17</v>
      </c>
      <c r="E260" s="2" t="s">
        <v>18</v>
      </c>
      <c r="F260" s="2" t="s">
        <v>54</v>
      </c>
      <c r="G260" s="2" t="s">
        <v>20</v>
      </c>
      <c r="H260">
        <v>0.125</v>
      </c>
      <c r="I260" s="2" t="s">
        <v>21</v>
      </c>
      <c r="J260" s="2" t="s">
        <v>21</v>
      </c>
      <c r="K260">
        <v>5</v>
      </c>
      <c r="L260" s="2" t="s">
        <v>21</v>
      </c>
      <c r="M260" s="2" t="s">
        <v>18</v>
      </c>
      <c r="N260" s="2" t="s">
        <v>166</v>
      </c>
      <c r="O260">
        <v>0</v>
      </c>
      <c r="P260" s="2" t="s">
        <v>24</v>
      </c>
    </row>
    <row r="261" spans="1:16" x14ac:dyDescent="0.25">
      <c r="A261" s="2" t="s">
        <v>16</v>
      </c>
      <c r="B261">
        <v>37.5</v>
      </c>
      <c r="C261">
        <v>1.75</v>
      </c>
      <c r="D261" s="2" t="s">
        <v>39</v>
      </c>
      <c r="E261" s="2" t="s">
        <v>40</v>
      </c>
      <c r="F261" s="2" t="s">
        <v>44</v>
      </c>
      <c r="G261" s="2" t="s">
        <v>57</v>
      </c>
      <c r="H261">
        <v>0.25</v>
      </c>
      <c r="I261" s="2" t="s">
        <v>21</v>
      </c>
      <c r="J261" s="2" t="s">
        <v>22</v>
      </c>
      <c r="K261">
        <v>0</v>
      </c>
      <c r="L261" s="2" t="s">
        <v>21</v>
      </c>
      <c r="M261" s="2" t="s">
        <v>18</v>
      </c>
      <c r="N261" s="2" t="s">
        <v>36</v>
      </c>
      <c r="O261">
        <v>400</v>
      </c>
      <c r="P261" s="2" t="s">
        <v>80</v>
      </c>
    </row>
    <row r="262" spans="1:16" x14ac:dyDescent="0.25">
      <c r="A262" s="2" t="s">
        <v>16</v>
      </c>
      <c r="B262">
        <v>32</v>
      </c>
      <c r="C262">
        <v>1.75</v>
      </c>
      <c r="D262" s="2" t="s">
        <v>39</v>
      </c>
      <c r="E262" s="2" t="s">
        <v>40</v>
      </c>
      <c r="F262" s="2" t="s">
        <v>58</v>
      </c>
      <c r="G262" s="2" t="s">
        <v>27</v>
      </c>
      <c r="H262">
        <v>0.04</v>
      </c>
      <c r="I262" s="2" t="s">
        <v>21</v>
      </c>
      <c r="J262" s="2" t="s">
        <v>22</v>
      </c>
      <c r="K262">
        <v>0</v>
      </c>
      <c r="L262" s="2" t="s">
        <v>21</v>
      </c>
      <c r="M262" s="2" t="s">
        <v>18</v>
      </c>
      <c r="N262" s="2" t="s">
        <v>114</v>
      </c>
      <c r="O262">
        <v>0</v>
      </c>
      <c r="P262" s="2" t="s">
        <v>24</v>
      </c>
    </row>
    <row r="263" spans="1:16" x14ac:dyDescent="0.25">
      <c r="A263" s="2" t="s">
        <v>16</v>
      </c>
      <c r="B263">
        <v>33.5</v>
      </c>
      <c r="C263">
        <v>1.75</v>
      </c>
      <c r="D263" s="2" t="s">
        <v>17</v>
      </c>
      <c r="E263" s="2" t="s">
        <v>18</v>
      </c>
      <c r="F263" s="2" t="s">
        <v>54</v>
      </c>
      <c r="G263" s="2" t="s">
        <v>27</v>
      </c>
      <c r="H263">
        <v>4.5</v>
      </c>
      <c r="I263" s="2" t="s">
        <v>21</v>
      </c>
      <c r="J263" s="2" t="s">
        <v>21</v>
      </c>
      <c r="K263">
        <v>4</v>
      </c>
      <c r="L263" s="2" t="s">
        <v>21</v>
      </c>
      <c r="M263" s="2" t="s">
        <v>18</v>
      </c>
      <c r="N263" s="2" t="s">
        <v>139</v>
      </c>
      <c r="O263">
        <v>857</v>
      </c>
      <c r="P263" s="2" t="s">
        <v>24</v>
      </c>
    </row>
    <row r="264" spans="1:16" x14ac:dyDescent="0.25">
      <c r="A264" s="2" t="s">
        <v>25</v>
      </c>
      <c r="B264">
        <v>24.5</v>
      </c>
      <c r="C264">
        <v>1.75</v>
      </c>
      <c r="D264" s="2" t="s">
        <v>39</v>
      </c>
      <c r="E264" s="2" t="s">
        <v>40</v>
      </c>
      <c r="F264" s="2" t="s">
        <v>44</v>
      </c>
      <c r="G264" s="2" t="s">
        <v>20</v>
      </c>
      <c r="H264">
        <v>0.16500000000000001</v>
      </c>
      <c r="I264" s="2" t="s">
        <v>22</v>
      </c>
      <c r="J264" s="2" t="s">
        <v>22</v>
      </c>
      <c r="K264">
        <v>0</v>
      </c>
      <c r="L264" s="2" t="s">
        <v>22</v>
      </c>
      <c r="M264" s="2" t="s">
        <v>18</v>
      </c>
      <c r="N264" s="2" t="s">
        <v>147</v>
      </c>
      <c r="O264">
        <v>0</v>
      </c>
      <c r="P264" s="2" t="s">
        <v>80</v>
      </c>
    </row>
    <row r="265" spans="1:16" x14ac:dyDescent="0.25">
      <c r="A265" s="2" t="s">
        <v>25</v>
      </c>
      <c r="B265">
        <v>21.75</v>
      </c>
      <c r="C265">
        <v>1.75</v>
      </c>
      <c r="D265" s="2" t="s">
        <v>39</v>
      </c>
      <c r="E265" s="2" t="s">
        <v>40</v>
      </c>
      <c r="F265" s="2" t="s">
        <v>90</v>
      </c>
      <c r="G265" s="2" t="s">
        <v>90</v>
      </c>
      <c r="H265">
        <v>0</v>
      </c>
      <c r="I265" s="2" t="s">
        <v>22</v>
      </c>
      <c r="J265" s="2" t="s">
        <v>22</v>
      </c>
      <c r="K265">
        <v>0</v>
      </c>
      <c r="L265" s="2" t="s">
        <v>22</v>
      </c>
      <c r="M265" s="2" t="s">
        <v>18</v>
      </c>
      <c r="N265" s="2" t="s">
        <v>74</v>
      </c>
      <c r="O265">
        <v>0</v>
      </c>
      <c r="P265" s="2" t="s">
        <v>80</v>
      </c>
    </row>
    <row r="266" spans="1:16" x14ac:dyDescent="0.25">
      <c r="A266" s="2" t="s">
        <v>16</v>
      </c>
      <c r="B266">
        <v>19</v>
      </c>
      <c r="C266">
        <v>1.75</v>
      </c>
      <c r="D266" s="2" t="s">
        <v>39</v>
      </c>
      <c r="E266" s="2" t="s">
        <v>40</v>
      </c>
      <c r="F266" s="2" t="s">
        <v>44</v>
      </c>
      <c r="G266" s="2" t="s">
        <v>20</v>
      </c>
      <c r="H266">
        <v>2.335</v>
      </c>
      <c r="I266" s="2" t="s">
        <v>22</v>
      </c>
      <c r="J266" s="2" t="s">
        <v>22</v>
      </c>
      <c r="K266">
        <v>0</v>
      </c>
      <c r="L266" s="2" t="s">
        <v>21</v>
      </c>
      <c r="M266" s="2" t="s">
        <v>18</v>
      </c>
      <c r="N266" s="2" t="s">
        <v>91</v>
      </c>
      <c r="O266">
        <v>6</v>
      </c>
      <c r="P266" s="2" t="s">
        <v>80</v>
      </c>
    </row>
    <row r="267" spans="1:16" x14ac:dyDescent="0.25">
      <c r="A267" s="2" t="s">
        <v>16</v>
      </c>
      <c r="B267">
        <v>38.92</v>
      </c>
      <c r="C267">
        <v>1.75</v>
      </c>
      <c r="D267" s="2" t="s">
        <v>17</v>
      </c>
      <c r="E267" s="2" t="s">
        <v>18</v>
      </c>
      <c r="F267" s="2" t="s">
        <v>41</v>
      </c>
      <c r="G267" s="2" t="s">
        <v>20</v>
      </c>
      <c r="H267">
        <v>0.5</v>
      </c>
      <c r="I267" s="2" t="s">
        <v>22</v>
      </c>
      <c r="J267" s="2" t="s">
        <v>22</v>
      </c>
      <c r="K267">
        <v>0</v>
      </c>
      <c r="L267" s="2" t="s">
        <v>21</v>
      </c>
      <c r="M267" s="2" t="s">
        <v>18</v>
      </c>
      <c r="N267" s="2" t="s">
        <v>53</v>
      </c>
      <c r="O267">
        <v>2</v>
      </c>
      <c r="P267" s="2" t="s">
        <v>80</v>
      </c>
    </row>
    <row r="268" spans="1:16" x14ac:dyDescent="0.25">
      <c r="A268" s="2" t="s">
        <v>16</v>
      </c>
      <c r="B268">
        <v>41.58</v>
      </c>
      <c r="C268">
        <v>1.75</v>
      </c>
      <c r="D268" s="2" t="s">
        <v>17</v>
      </c>
      <c r="E268" s="2" t="s">
        <v>18</v>
      </c>
      <c r="F268" s="2" t="s">
        <v>41</v>
      </c>
      <c r="G268" s="2" t="s">
        <v>20</v>
      </c>
      <c r="H268">
        <v>0.21</v>
      </c>
      <c r="I268" s="2" t="s">
        <v>21</v>
      </c>
      <c r="J268" s="2" t="s">
        <v>22</v>
      </c>
      <c r="K268">
        <v>0</v>
      </c>
      <c r="L268" s="2" t="s">
        <v>22</v>
      </c>
      <c r="M268" s="2" t="s">
        <v>18</v>
      </c>
      <c r="N268" s="2" t="s">
        <v>74</v>
      </c>
      <c r="O268">
        <v>0</v>
      </c>
      <c r="P268" s="2" t="s">
        <v>80</v>
      </c>
    </row>
    <row r="269" spans="1:16" x14ac:dyDescent="0.25">
      <c r="A269" s="2" t="s">
        <v>16</v>
      </c>
      <c r="B269">
        <v>34.25</v>
      </c>
      <c r="C269">
        <v>1.75</v>
      </c>
      <c r="D269" s="2" t="s">
        <v>17</v>
      </c>
      <c r="E269" s="2" t="s">
        <v>18</v>
      </c>
      <c r="F269" s="2" t="s">
        <v>19</v>
      </c>
      <c r="G269" s="2" t="s">
        <v>57</v>
      </c>
      <c r="H269">
        <v>0.25</v>
      </c>
      <c r="I269" s="2" t="s">
        <v>21</v>
      </c>
      <c r="J269" s="2" t="s">
        <v>22</v>
      </c>
      <c r="K269">
        <v>0</v>
      </c>
      <c r="L269" s="2" t="s">
        <v>21</v>
      </c>
      <c r="M269" s="2" t="s">
        <v>18</v>
      </c>
      <c r="N269" s="2" t="s">
        <v>202</v>
      </c>
      <c r="O269">
        <v>0</v>
      </c>
      <c r="P269" s="2" t="s">
        <v>80</v>
      </c>
    </row>
    <row r="270" spans="1:16" x14ac:dyDescent="0.25">
      <c r="A270" s="2" t="s">
        <v>16</v>
      </c>
      <c r="B270">
        <v>26.67</v>
      </c>
      <c r="C270">
        <v>1.75</v>
      </c>
      <c r="D270" s="2" t="s">
        <v>39</v>
      </c>
      <c r="E270" s="2" t="s">
        <v>40</v>
      </c>
      <c r="F270" s="2" t="s">
        <v>44</v>
      </c>
      <c r="G270" s="2" t="s">
        <v>20</v>
      </c>
      <c r="H270">
        <v>1</v>
      </c>
      <c r="I270" s="2" t="s">
        <v>21</v>
      </c>
      <c r="J270" s="2" t="s">
        <v>21</v>
      </c>
      <c r="K270">
        <v>5</v>
      </c>
      <c r="L270" s="2" t="s">
        <v>21</v>
      </c>
      <c r="M270" s="2" t="s">
        <v>18</v>
      </c>
      <c r="N270" s="2" t="s">
        <v>74</v>
      </c>
      <c r="O270">
        <v>5777</v>
      </c>
      <c r="P270" s="2" t="s">
        <v>24</v>
      </c>
    </row>
    <row r="271" spans="1:16" x14ac:dyDescent="0.25">
      <c r="A271" s="2" t="s">
        <v>81</v>
      </c>
      <c r="B271">
        <v>42.25</v>
      </c>
      <c r="C271">
        <v>1.75</v>
      </c>
      <c r="D271" s="2" t="s">
        <v>39</v>
      </c>
      <c r="E271" s="2" t="s">
        <v>40</v>
      </c>
      <c r="F271" s="2" t="s">
        <v>81</v>
      </c>
      <c r="G271" s="2" t="s">
        <v>81</v>
      </c>
      <c r="H271">
        <v>0</v>
      </c>
      <c r="I271" s="2" t="s">
        <v>22</v>
      </c>
      <c r="J271" s="2" t="s">
        <v>22</v>
      </c>
      <c r="K271">
        <v>0</v>
      </c>
      <c r="L271" s="2" t="s">
        <v>21</v>
      </c>
      <c r="M271" s="2" t="s">
        <v>18</v>
      </c>
      <c r="N271" s="2" t="s">
        <v>130</v>
      </c>
      <c r="O271">
        <v>1</v>
      </c>
      <c r="P271" s="2" t="s">
        <v>80</v>
      </c>
    </row>
    <row r="272" spans="1:16" x14ac:dyDescent="0.25">
      <c r="A272" s="2" t="s">
        <v>25</v>
      </c>
      <c r="B272">
        <v>29.58</v>
      </c>
      <c r="C272">
        <v>1.75</v>
      </c>
      <c r="D272" s="2" t="s">
        <v>39</v>
      </c>
      <c r="E272" s="2" t="s">
        <v>40</v>
      </c>
      <c r="F272" s="2" t="s">
        <v>41</v>
      </c>
      <c r="G272" s="2" t="s">
        <v>20</v>
      </c>
      <c r="H272">
        <v>1.25</v>
      </c>
      <c r="I272" s="2" t="s">
        <v>22</v>
      </c>
      <c r="J272" s="2" t="s">
        <v>22</v>
      </c>
      <c r="K272">
        <v>0</v>
      </c>
      <c r="L272" s="2" t="s">
        <v>21</v>
      </c>
      <c r="M272" s="2" t="s">
        <v>18</v>
      </c>
      <c r="N272" s="2" t="s">
        <v>29</v>
      </c>
      <c r="O272">
        <v>0</v>
      </c>
      <c r="P272" s="2" t="s">
        <v>80</v>
      </c>
    </row>
    <row r="273" spans="1:16" x14ac:dyDescent="0.25">
      <c r="A273" s="2" t="s">
        <v>16</v>
      </c>
      <c r="B273">
        <v>23.58</v>
      </c>
      <c r="C273">
        <v>1.79</v>
      </c>
      <c r="D273" s="2" t="s">
        <v>17</v>
      </c>
      <c r="E273" s="2" t="s">
        <v>18</v>
      </c>
      <c r="F273" s="2" t="s">
        <v>44</v>
      </c>
      <c r="G273" s="2" t="s">
        <v>20</v>
      </c>
      <c r="H273">
        <v>0.54</v>
      </c>
      <c r="I273" s="2" t="s">
        <v>22</v>
      </c>
      <c r="J273" s="2" t="s">
        <v>22</v>
      </c>
      <c r="K273">
        <v>0</v>
      </c>
      <c r="L273" s="2" t="s">
        <v>21</v>
      </c>
      <c r="M273" s="2" t="s">
        <v>18</v>
      </c>
      <c r="N273" s="2" t="s">
        <v>146</v>
      </c>
      <c r="O273">
        <v>1</v>
      </c>
      <c r="P273" s="2" t="s">
        <v>80</v>
      </c>
    </row>
    <row r="274" spans="1:16" x14ac:dyDescent="0.25">
      <c r="A274" s="2" t="s">
        <v>16</v>
      </c>
      <c r="B274">
        <v>29.92</v>
      </c>
      <c r="C274">
        <v>1.835</v>
      </c>
      <c r="D274" s="2" t="s">
        <v>17</v>
      </c>
      <c r="E274" s="2" t="s">
        <v>18</v>
      </c>
      <c r="F274" s="2" t="s">
        <v>44</v>
      </c>
      <c r="G274" s="2" t="s">
        <v>27</v>
      </c>
      <c r="H274">
        <v>4.335</v>
      </c>
      <c r="I274" s="2" t="s">
        <v>21</v>
      </c>
      <c r="J274" s="2" t="s">
        <v>22</v>
      </c>
      <c r="K274">
        <v>0</v>
      </c>
      <c r="L274" s="2" t="s">
        <v>22</v>
      </c>
      <c r="M274" s="2" t="s">
        <v>18</v>
      </c>
      <c r="N274" s="2" t="s">
        <v>46</v>
      </c>
      <c r="O274">
        <v>200</v>
      </c>
      <c r="P274" s="2" t="s">
        <v>24</v>
      </c>
    </row>
    <row r="275" spans="1:16" x14ac:dyDescent="0.25">
      <c r="A275" s="2" t="s">
        <v>16</v>
      </c>
      <c r="B275">
        <v>20.420000000000002</v>
      </c>
      <c r="C275">
        <v>1.835</v>
      </c>
      <c r="D275" s="2" t="s">
        <v>17</v>
      </c>
      <c r="E275" s="2" t="s">
        <v>18</v>
      </c>
      <c r="F275" s="2" t="s">
        <v>44</v>
      </c>
      <c r="G275" s="2" t="s">
        <v>20</v>
      </c>
      <c r="H275">
        <v>2.25</v>
      </c>
      <c r="I275" s="2" t="s">
        <v>21</v>
      </c>
      <c r="J275" s="2" t="s">
        <v>21</v>
      </c>
      <c r="K275">
        <v>1</v>
      </c>
      <c r="L275" s="2" t="s">
        <v>22</v>
      </c>
      <c r="M275" s="2" t="s">
        <v>18</v>
      </c>
      <c r="N275" s="2" t="s">
        <v>30</v>
      </c>
      <c r="O275">
        <v>150</v>
      </c>
      <c r="P275" s="2" t="s">
        <v>24</v>
      </c>
    </row>
    <row r="276" spans="1:16" x14ac:dyDescent="0.25">
      <c r="A276" s="2" t="s">
        <v>25</v>
      </c>
      <c r="B276">
        <v>20.67</v>
      </c>
      <c r="C276">
        <v>1.835</v>
      </c>
      <c r="D276" s="2" t="s">
        <v>17</v>
      </c>
      <c r="E276" s="2" t="s">
        <v>18</v>
      </c>
      <c r="F276" s="2" t="s">
        <v>26</v>
      </c>
      <c r="G276" s="2" t="s">
        <v>20</v>
      </c>
      <c r="H276">
        <v>2.085</v>
      </c>
      <c r="I276" s="2" t="s">
        <v>21</v>
      </c>
      <c r="J276" s="2" t="s">
        <v>21</v>
      </c>
      <c r="K276">
        <v>5</v>
      </c>
      <c r="L276" s="2" t="s">
        <v>22</v>
      </c>
      <c r="M276" s="2" t="s">
        <v>18</v>
      </c>
      <c r="N276" s="2" t="s">
        <v>141</v>
      </c>
      <c r="O276">
        <v>2503</v>
      </c>
      <c r="P276" s="2" t="s">
        <v>24</v>
      </c>
    </row>
    <row r="277" spans="1:16" x14ac:dyDescent="0.25">
      <c r="A277" s="2" t="s">
        <v>25</v>
      </c>
      <c r="B277">
        <v>23</v>
      </c>
      <c r="C277">
        <v>1.835</v>
      </c>
      <c r="D277" s="2" t="s">
        <v>17</v>
      </c>
      <c r="E277" s="2" t="s">
        <v>18</v>
      </c>
      <c r="F277" s="2" t="s">
        <v>90</v>
      </c>
      <c r="G277" s="2" t="s">
        <v>90</v>
      </c>
      <c r="H277">
        <v>0</v>
      </c>
      <c r="I277" s="2" t="s">
        <v>22</v>
      </c>
      <c r="J277" s="2" t="s">
        <v>21</v>
      </c>
      <c r="K277">
        <v>1</v>
      </c>
      <c r="L277" s="2" t="s">
        <v>22</v>
      </c>
      <c r="M277" s="2" t="s">
        <v>18</v>
      </c>
      <c r="N277" s="2" t="s">
        <v>52</v>
      </c>
      <c r="O277">
        <v>53</v>
      </c>
      <c r="P277" s="2" t="s">
        <v>80</v>
      </c>
    </row>
    <row r="278" spans="1:16" x14ac:dyDescent="0.25">
      <c r="A278" s="2" t="s">
        <v>16</v>
      </c>
      <c r="B278">
        <v>28</v>
      </c>
      <c r="C278">
        <v>2</v>
      </c>
      <c r="D278" s="2" t="s">
        <v>17</v>
      </c>
      <c r="E278" s="2" t="s">
        <v>18</v>
      </c>
      <c r="F278" s="2" t="s">
        <v>41</v>
      </c>
      <c r="G278" s="2" t="s">
        <v>27</v>
      </c>
      <c r="H278">
        <v>4.165</v>
      </c>
      <c r="I278" s="2" t="s">
        <v>21</v>
      </c>
      <c r="J278" s="2" t="s">
        <v>21</v>
      </c>
      <c r="K278">
        <v>2</v>
      </c>
      <c r="L278" s="2" t="s">
        <v>21</v>
      </c>
      <c r="M278" s="2" t="s">
        <v>18</v>
      </c>
      <c r="N278" s="2" t="s">
        <v>108</v>
      </c>
      <c r="O278">
        <v>0</v>
      </c>
      <c r="P278" s="2" t="s">
        <v>24</v>
      </c>
    </row>
    <row r="279" spans="1:16" x14ac:dyDescent="0.25">
      <c r="A279" s="2" t="s">
        <v>16</v>
      </c>
      <c r="B279">
        <v>27.67</v>
      </c>
      <c r="C279">
        <v>2</v>
      </c>
      <c r="D279" s="2" t="s">
        <v>17</v>
      </c>
      <c r="E279" s="2" t="s">
        <v>18</v>
      </c>
      <c r="F279" s="2" t="s">
        <v>54</v>
      </c>
      <c r="G279" s="2" t="s">
        <v>27</v>
      </c>
      <c r="H279">
        <v>1</v>
      </c>
      <c r="I279" s="2" t="s">
        <v>21</v>
      </c>
      <c r="J279" s="2" t="s">
        <v>21</v>
      </c>
      <c r="K279">
        <v>4</v>
      </c>
      <c r="L279" s="2" t="s">
        <v>22</v>
      </c>
      <c r="M279" s="2" t="s">
        <v>18</v>
      </c>
      <c r="N279" s="2" t="s">
        <v>84</v>
      </c>
      <c r="O279">
        <v>7544</v>
      </c>
      <c r="P279" s="2" t="s">
        <v>24</v>
      </c>
    </row>
    <row r="280" spans="1:16" x14ac:dyDescent="0.25">
      <c r="A280" s="2" t="s">
        <v>16</v>
      </c>
      <c r="B280">
        <v>44</v>
      </c>
      <c r="C280">
        <v>2</v>
      </c>
      <c r="D280" s="2" t="s">
        <v>17</v>
      </c>
      <c r="E280" s="2" t="s">
        <v>18</v>
      </c>
      <c r="F280" s="2" t="s">
        <v>33</v>
      </c>
      <c r="G280" s="2" t="s">
        <v>20</v>
      </c>
      <c r="H280">
        <v>1.75</v>
      </c>
      <c r="I280" s="2" t="s">
        <v>21</v>
      </c>
      <c r="J280" s="2" t="s">
        <v>21</v>
      </c>
      <c r="K280">
        <v>2</v>
      </c>
      <c r="L280" s="2" t="s">
        <v>21</v>
      </c>
      <c r="M280" s="2" t="s">
        <v>18</v>
      </c>
      <c r="N280" s="2" t="s">
        <v>47</v>
      </c>
      <c r="O280">
        <v>15</v>
      </c>
      <c r="P280" s="2" t="s">
        <v>24</v>
      </c>
    </row>
    <row r="281" spans="1:16" x14ac:dyDescent="0.25">
      <c r="A281" s="2" t="s">
        <v>16</v>
      </c>
      <c r="B281">
        <v>18.5</v>
      </c>
      <c r="C281">
        <v>2</v>
      </c>
      <c r="D281" s="2" t="s">
        <v>17</v>
      </c>
      <c r="E281" s="2" t="s">
        <v>18</v>
      </c>
      <c r="F281" s="2" t="s">
        <v>56</v>
      </c>
      <c r="G281" s="2" t="s">
        <v>20</v>
      </c>
      <c r="H281">
        <v>1.5</v>
      </c>
      <c r="I281" s="2" t="s">
        <v>21</v>
      </c>
      <c r="J281" s="2" t="s">
        <v>21</v>
      </c>
      <c r="K281">
        <v>2</v>
      </c>
      <c r="L281" s="2" t="s">
        <v>22</v>
      </c>
      <c r="M281" s="2" t="s">
        <v>18</v>
      </c>
      <c r="N281" s="2" t="s">
        <v>32</v>
      </c>
      <c r="O281">
        <v>300</v>
      </c>
      <c r="P281" s="2" t="s">
        <v>24</v>
      </c>
    </row>
    <row r="282" spans="1:16" x14ac:dyDescent="0.25">
      <c r="A282" s="2" t="s">
        <v>25</v>
      </c>
      <c r="B282">
        <v>57.58</v>
      </c>
      <c r="C282">
        <v>2</v>
      </c>
      <c r="D282" s="2" t="s">
        <v>17</v>
      </c>
      <c r="E282" s="2" t="s">
        <v>18</v>
      </c>
      <c r="F282" s="2" t="s">
        <v>64</v>
      </c>
      <c r="G282" s="2" t="s">
        <v>64</v>
      </c>
      <c r="H282">
        <v>6.5</v>
      </c>
      <c r="I282" s="2" t="s">
        <v>22</v>
      </c>
      <c r="J282" s="2" t="s">
        <v>21</v>
      </c>
      <c r="K282">
        <v>1</v>
      </c>
      <c r="L282" s="2" t="s">
        <v>22</v>
      </c>
      <c r="M282" s="2" t="s">
        <v>18</v>
      </c>
      <c r="N282" s="2" t="s">
        <v>47</v>
      </c>
      <c r="O282">
        <v>10</v>
      </c>
      <c r="P282" s="2" t="s">
        <v>80</v>
      </c>
    </row>
    <row r="283" spans="1:16" x14ac:dyDescent="0.25">
      <c r="A283" s="2" t="s">
        <v>25</v>
      </c>
      <c r="B283">
        <v>26.17</v>
      </c>
      <c r="C283">
        <v>2</v>
      </c>
      <c r="D283" s="2" t="s">
        <v>17</v>
      </c>
      <c r="E283" s="2" t="s">
        <v>18</v>
      </c>
      <c r="F283" s="2" t="s">
        <v>90</v>
      </c>
      <c r="G283" s="2" t="s">
        <v>90</v>
      </c>
      <c r="H283">
        <v>0</v>
      </c>
      <c r="I283" s="2" t="s">
        <v>22</v>
      </c>
      <c r="J283" s="2" t="s">
        <v>22</v>
      </c>
      <c r="K283">
        <v>0</v>
      </c>
      <c r="L283" s="2" t="s">
        <v>21</v>
      </c>
      <c r="M283" s="2" t="s">
        <v>18</v>
      </c>
      <c r="N283" s="2" t="s">
        <v>169</v>
      </c>
      <c r="O283">
        <v>1</v>
      </c>
      <c r="P283" s="2" t="s">
        <v>80</v>
      </c>
    </row>
    <row r="284" spans="1:16" x14ac:dyDescent="0.25">
      <c r="A284" s="2" t="s">
        <v>16</v>
      </c>
      <c r="B284">
        <v>36.67</v>
      </c>
      <c r="C284">
        <v>2</v>
      </c>
      <c r="D284" s="2" t="s">
        <v>17</v>
      </c>
      <c r="E284" s="2" t="s">
        <v>18</v>
      </c>
      <c r="F284" s="2" t="s">
        <v>56</v>
      </c>
      <c r="G284" s="2" t="s">
        <v>20</v>
      </c>
      <c r="H284">
        <v>0.25</v>
      </c>
      <c r="I284" s="2" t="s">
        <v>22</v>
      </c>
      <c r="J284" s="2" t="s">
        <v>22</v>
      </c>
      <c r="K284">
        <v>0</v>
      </c>
      <c r="L284" s="2" t="s">
        <v>21</v>
      </c>
      <c r="M284" s="2" t="s">
        <v>18</v>
      </c>
      <c r="N284" s="2" t="s">
        <v>170</v>
      </c>
      <c r="O284">
        <v>0</v>
      </c>
      <c r="P284" s="2" t="s">
        <v>80</v>
      </c>
    </row>
    <row r="285" spans="1:16" x14ac:dyDescent="0.25">
      <c r="A285" s="2" t="s">
        <v>16</v>
      </c>
      <c r="B285">
        <v>24.42</v>
      </c>
      <c r="C285">
        <v>2</v>
      </c>
      <c r="D285" s="2" t="s">
        <v>17</v>
      </c>
      <c r="E285" s="2" t="s">
        <v>18</v>
      </c>
      <c r="F285" s="2" t="s">
        <v>58</v>
      </c>
      <c r="G285" s="2" t="s">
        <v>151</v>
      </c>
      <c r="H285">
        <v>0.16500000000000001</v>
      </c>
      <c r="I285" s="2" t="s">
        <v>22</v>
      </c>
      <c r="J285" s="2" t="s">
        <v>21</v>
      </c>
      <c r="K285">
        <v>2</v>
      </c>
      <c r="L285" s="2" t="s">
        <v>22</v>
      </c>
      <c r="M285" s="2" t="s">
        <v>18</v>
      </c>
      <c r="N285" s="2" t="s">
        <v>48</v>
      </c>
      <c r="O285">
        <v>1300</v>
      </c>
      <c r="P285" s="2" t="s">
        <v>80</v>
      </c>
    </row>
    <row r="286" spans="1:16" x14ac:dyDescent="0.25">
      <c r="A286" s="2" t="s">
        <v>16</v>
      </c>
      <c r="B286">
        <v>26.75</v>
      </c>
      <c r="C286">
        <v>2</v>
      </c>
      <c r="D286" s="2" t="s">
        <v>17</v>
      </c>
      <c r="E286" s="2" t="s">
        <v>18</v>
      </c>
      <c r="F286" s="2" t="s">
        <v>50</v>
      </c>
      <c r="G286" s="2" t="s">
        <v>20</v>
      </c>
      <c r="H286">
        <v>0.75</v>
      </c>
      <c r="I286" s="2" t="s">
        <v>22</v>
      </c>
      <c r="J286" s="2" t="s">
        <v>22</v>
      </c>
      <c r="K286">
        <v>0</v>
      </c>
      <c r="L286" s="2" t="s">
        <v>21</v>
      </c>
      <c r="M286" s="2" t="s">
        <v>18</v>
      </c>
      <c r="N286" s="2" t="s">
        <v>38</v>
      </c>
      <c r="O286">
        <v>0</v>
      </c>
      <c r="P286" s="2" t="s">
        <v>80</v>
      </c>
    </row>
    <row r="287" spans="1:16" x14ac:dyDescent="0.25">
      <c r="A287" s="2" t="s">
        <v>81</v>
      </c>
      <c r="B287">
        <v>29.5</v>
      </c>
      <c r="C287">
        <v>2</v>
      </c>
      <c r="D287" s="2" t="s">
        <v>39</v>
      </c>
      <c r="E287" s="2" t="s">
        <v>40</v>
      </c>
      <c r="F287" s="2" t="s">
        <v>58</v>
      </c>
      <c r="G287" s="2" t="s">
        <v>27</v>
      </c>
      <c r="H287">
        <v>2</v>
      </c>
      <c r="I287" s="2" t="s">
        <v>22</v>
      </c>
      <c r="J287" s="2" t="s">
        <v>22</v>
      </c>
      <c r="K287">
        <v>0</v>
      </c>
      <c r="L287" s="2" t="s">
        <v>22</v>
      </c>
      <c r="M287" s="2" t="s">
        <v>18</v>
      </c>
      <c r="N287" s="2" t="s">
        <v>220</v>
      </c>
      <c r="O287">
        <v>17</v>
      </c>
      <c r="P287" s="2" t="s">
        <v>80</v>
      </c>
    </row>
    <row r="288" spans="1:16" x14ac:dyDescent="0.25">
      <c r="A288" s="2" t="s">
        <v>25</v>
      </c>
      <c r="B288">
        <v>41</v>
      </c>
      <c r="C288">
        <v>2.04</v>
      </c>
      <c r="D288" s="2" t="s">
        <v>39</v>
      </c>
      <c r="E288" s="2" t="s">
        <v>40</v>
      </c>
      <c r="F288" s="2" t="s">
        <v>26</v>
      </c>
      <c r="G288" s="2" t="s">
        <v>27</v>
      </c>
      <c r="H288">
        <v>0.125</v>
      </c>
      <c r="I288" s="2" t="s">
        <v>21</v>
      </c>
      <c r="J288" s="2" t="s">
        <v>21</v>
      </c>
      <c r="K288">
        <v>23</v>
      </c>
      <c r="L288" s="2" t="s">
        <v>21</v>
      </c>
      <c r="M288" s="2" t="s">
        <v>18</v>
      </c>
      <c r="N288" s="2" t="s">
        <v>68</v>
      </c>
      <c r="O288">
        <v>1236</v>
      </c>
      <c r="P288" s="2" t="s">
        <v>24</v>
      </c>
    </row>
    <row r="289" spans="1:16" x14ac:dyDescent="0.25">
      <c r="A289" s="2" t="s">
        <v>16</v>
      </c>
      <c r="B289">
        <v>37.42</v>
      </c>
      <c r="C289">
        <v>2.04</v>
      </c>
      <c r="D289" s="2" t="s">
        <v>17</v>
      </c>
      <c r="E289" s="2" t="s">
        <v>18</v>
      </c>
      <c r="F289" s="2" t="s">
        <v>19</v>
      </c>
      <c r="G289" s="2" t="s">
        <v>20</v>
      </c>
      <c r="H289">
        <v>0.04</v>
      </c>
      <c r="I289" s="2" t="s">
        <v>21</v>
      </c>
      <c r="J289" s="2" t="s">
        <v>22</v>
      </c>
      <c r="K289">
        <v>0</v>
      </c>
      <c r="L289" s="2" t="s">
        <v>21</v>
      </c>
      <c r="M289" s="2" t="s">
        <v>18</v>
      </c>
      <c r="N289" s="2" t="s">
        <v>72</v>
      </c>
      <c r="O289">
        <v>5800</v>
      </c>
      <c r="P289" s="2" t="s">
        <v>24</v>
      </c>
    </row>
    <row r="290" spans="1:16" x14ac:dyDescent="0.25">
      <c r="A290" s="2" t="s">
        <v>16</v>
      </c>
      <c r="B290">
        <v>27.58</v>
      </c>
      <c r="C290">
        <v>2.04</v>
      </c>
      <c r="D290" s="2" t="s">
        <v>39</v>
      </c>
      <c r="E290" s="2" t="s">
        <v>40</v>
      </c>
      <c r="F290" s="2" t="s">
        <v>60</v>
      </c>
      <c r="G290" s="2" t="s">
        <v>20</v>
      </c>
      <c r="H290">
        <v>2</v>
      </c>
      <c r="I290" s="2" t="s">
        <v>21</v>
      </c>
      <c r="J290" s="2" t="s">
        <v>21</v>
      </c>
      <c r="K290">
        <v>3</v>
      </c>
      <c r="L290" s="2" t="s">
        <v>21</v>
      </c>
      <c r="M290" s="2" t="s">
        <v>18</v>
      </c>
      <c r="N290" s="2" t="s">
        <v>119</v>
      </c>
      <c r="O290">
        <v>560</v>
      </c>
      <c r="P290" s="2" t="s">
        <v>24</v>
      </c>
    </row>
    <row r="291" spans="1:16" x14ac:dyDescent="0.25">
      <c r="A291" s="2" t="s">
        <v>16</v>
      </c>
      <c r="B291">
        <v>29.83</v>
      </c>
      <c r="C291">
        <v>2.04</v>
      </c>
      <c r="D291" s="2" t="s">
        <v>39</v>
      </c>
      <c r="E291" s="2" t="s">
        <v>40</v>
      </c>
      <c r="F291" s="2" t="s">
        <v>54</v>
      </c>
      <c r="G291" s="2" t="s">
        <v>27</v>
      </c>
      <c r="H291">
        <v>0.04</v>
      </c>
      <c r="I291" s="2" t="s">
        <v>22</v>
      </c>
      <c r="J291" s="2" t="s">
        <v>22</v>
      </c>
      <c r="K291">
        <v>0</v>
      </c>
      <c r="L291" s="2" t="s">
        <v>22</v>
      </c>
      <c r="M291" s="2" t="s">
        <v>18</v>
      </c>
      <c r="N291" s="2" t="s">
        <v>45</v>
      </c>
      <c r="O291">
        <v>1</v>
      </c>
      <c r="P291" s="2" t="s">
        <v>80</v>
      </c>
    </row>
    <row r="292" spans="1:16" x14ac:dyDescent="0.25">
      <c r="A292" s="2" t="s">
        <v>25</v>
      </c>
      <c r="B292">
        <v>27.67</v>
      </c>
      <c r="C292">
        <v>2.04</v>
      </c>
      <c r="D292" s="2" t="s">
        <v>17</v>
      </c>
      <c r="E292" s="2" t="s">
        <v>18</v>
      </c>
      <c r="F292" s="2" t="s">
        <v>19</v>
      </c>
      <c r="G292" s="2" t="s">
        <v>20</v>
      </c>
      <c r="H292">
        <v>0.25</v>
      </c>
      <c r="I292" s="2" t="s">
        <v>22</v>
      </c>
      <c r="J292" s="2" t="s">
        <v>22</v>
      </c>
      <c r="K292">
        <v>0</v>
      </c>
      <c r="L292" s="2" t="s">
        <v>21</v>
      </c>
      <c r="M292" s="2" t="s">
        <v>18</v>
      </c>
      <c r="N292" s="2" t="s">
        <v>42</v>
      </c>
      <c r="O292">
        <v>50</v>
      </c>
      <c r="P292" s="2" t="s">
        <v>80</v>
      </c>
    </row>
    <row r="293" spans="1:16" x14ac:dyDescent="0.25">
      <c r="A293" s="2" t="s">
        <v>16</v>
      </c>
      <c r="B293">
        <v>51.83</v>
      </c>
      <c r="C293">
        <v>2.04</v>
      </c>
      <c r="D293" s="2" t="s">
        <v>39</v>
      </c>
      <c r="E293" s="2" t="s">
        <v>40</v>
      </c>
      <c r="F293" s="2" t="s">
        <v>64</v>
      </c>
      <c r="G293" s="2" t="s">
        <v>64</v>
      </c>
      <c r="H293">
        <v>1.5</v>
      </c>
      <c r="I293" s="2" t="s">
        <v>22</v>
      </c>
      <c r="J293" s="2" t="s">
        <v>22</v>
      </c>
      <c r="K293">
        <v>0</v>
      </c>
      <c r="L293" s="2" t="s">
        <v>22</v>
      </c>
      <c r="M293" s="2" t="s">
        <v>18</v>
      </c>
      <c r="N293" s="2" t="s">
        <v>32</v>
      </c>
      <c r="O293">
        <v>1</v>
      </c>
      <c r="P293" s="2" t="s">
        <v>80</v>
      </c>
    </row>
    <row r="294" spans="1:16" x14ac:dyDescent="0.25">
      <c r="A294" s="2" t="s">
        <v>16</v>
      </c>
      <c r="B294">
        <v>31</v>
      </c>
      <c r="C294">
        <v>2.085</v>
      </c>
      <c r="D294" s="2" t="s">
        <v>17</v>
      </c>
      <c r="E294" s="2" t="s">
        <v>18</v>
      </c>
      <c r="F294" s="2" t="s">
        <v>44</v>
      </c>
      <c r="G294" s="2" t="s">
        <v>20</v>
      </c>
      <c r="H294">
        <v>8.5000000000000006E-2</v>
      </c>
      <c r="I294" s="2" t="s">
        <v>22</v>
      </c>
      <c r="J294" s="2" t="s">
        <v>22</v>
      </c>
      <c r="K294">
        <v>0</v>
      </c>
      <c r="L294" s="2" t="s">
        <v>22</v>
      </c>
      <c r="M294" s="2" t="s">
        <v>18</v>
      </c>
      <c r="N294" s="2" t="s">
        <v>53</v>
      </c>
      <c r="O294">
        <v>0</v>
      </c>
      <c r="P294" s="2" t="s">
        <v>80</v>
      </c>
    </row>
    <row r="295" spans="1:16" x14ac:dyDescent="0.25">
      <c r="A295" s="2" t="s">
        <v>25</v>
      </c>
      <c r="B295">
        <v>25.33</v>
      </c>
      <c r="C295">
        <v>2.085</v>
      </c>
      <c r="D295" s="2" t="s">
        <v>17</v>
      </c>
      <c r="E295" s="2" t="s">
        <v>18</v>
      </c>
      <c r="F295" s="2" t="s">
        <v>44</v>
      </c>
      <c r="G295" s="2" t="s">
        <v>27</v>
      </c>
      <c r="H295">
        <v>2.75</v>
      </c>
      <c r="I295" s="2" t="s">
        <v>21</v>
      </c>
      <c r="J295" s="2" t="s">
        <v>22</v>
      </c>
      <c r="K295">
        <v>0</v>
      </c>
      <c r="L295" s="2" t="s">
        <v>21</v>
      </c>
      <c r="M295" s="2" t="s">
        <v>18</v>
      </c>
      <c r="N295" s="2" t="s">
        <v>34</v>
      </c>
      <c r="O295">
        <v>1</v>
      </c>
      <c r="P295" s="2" t="s">
        <v>80</v>
      </c>
    </row>
    <row r="296" spans="1:16" x14ac:dyDescent="0.25">
      <c r="A296" s="2" t="s">
        <v>16</v>
      </c>
      <c r="B296">
        <v>36.33</v>
      </c>
      <c r="C296">
        <v>2.125</v>
      </c>
      <c r="D296" s="2" t="s">
        <v>39</v>
      </c>
      <c r="E296" s="2" t="s">
        <v>40</v>
      </c>
      <c r="F296" s="2" t="s">
        <v>19</v>
      </c>
      <c r="G296" s="2" t="s">
        <v>20</v>
      </c>
      <c r="H296">
        <v>8.5000000000000006E-2</v>
      </c>
      <c r="I296" s="2" t="s">
        <v>21</v>
      </c>
      <c r="J296" s="2" t="s">
        <v>21</v>
      </c>
      <c r="K296">
        <v>1</v>
      </c>
      <c r="L296" s="2" t="s">
        <v>22</v>
      </c>
      <c r="M296" s="2" t="s">
        <v>18</v>
      </c>
      <c r="N296" s="2" t="s">
        <v>128</v>
      </c>
      <c r="O296">
        <v>1187</v>
      </c>
      <c r="P296" s="2" t="s">
        <v>24</v>
      </c>
    </row>
    <row r="297" spans="1:16" x14ac:dyDescent="0.25">
      <c r="A297" s="2" t="s">
        <v>16</v>
      </c>
      <c r="B297">
        <v>33.67</v>
      </c>
      <c r="C297">
        <v>2.165</v>
      </c>
      <c r="D297" s="2" t="s">
        <v>17</v>
      </c>
      <c r="E297" s="2" t="s">
        <v>18</v>
      </c>
      <c r="F297" s="2" t="s">
        <v>44</v>
      </c>
      <c r="G297" s="2" t="s">
        <v>20</v>
      </c>
      <c r="H297">
        <v>1.5</v>
      </c>
      <c r="I297" s="2" t="s">
        <v>22</v>
      </c>
      <c r="J297" s="2" t="s">
        <v>22</v>
      </c>
      <c r="K297">
        <v>0</v>
      </c>
      <c r="L297" s="2" t="s">
        <v>22</v>
      </c>
      <c r="M297" s="2" t="s">
        <v>40</v>
      </c>
      <c r="N297" s="2" t="s">
        <v>32</v>
      </c>
      <c r="O297">
        <v>0</v>
      </c>
      <c r="P297" s="2" t="s">
        <v>80</v>
      </c>
    </row>
    <row r="298" spans="1:16" x14ac:dyDescent="0.25">
      <c r="A298" s="2" t="s">
        <v>16</v>
      </c>
      <c r="B298">
        <v>32.42</v>
      </c>
      <c r="C298">
        <v>2.165</v>
      </c>
      <c r="D298" s="2" t="s">
        <v>39</v>
      </c>
      <c r="E298" s="2" t="s">
        <v>40</v>
      </c>
      <c r="F298" s="2" t="s">
        <v>41</v>
      </c>
      <c r="G298" s="2" t="s">
        <v>64</v>
      </c>
      <c r="H298">
        <v>0</v>
      </c>
      <c r="I298" s="2" t="s">
        <v>22</v>
      </c>
      <c r="J298" s="2" t="s">
        <v>22</v>
      </c>
      <c r="K298">
        <v>0</v>
      </c>
      <c r="L298" s="2" t="s">
        <v>22</v>
      </c>
      <c r="M298" s="2" t="s">
        <v>18</v>
      </c>
      <c r="N298" s="2" t="s">
        <v>32</v>
      </c>
      <c r="O298">
        <v>0</v>
      </c>
      <c r="P298" s="2" t="s">
        <v>80</v>
      </c>
    </row>
    <row r="299" spans="1:16" x14ac:dyDescent="0.25">
      <c r="A299" s="2" t="s">
        <v>16</v>
      </c>
      <c r="B299">
        <v>25.67</v>
      </c>
      <c r="C299">
        <v>2.21</v>
      </c>
      <c r="D299" s="2" t="s">
        <v>39</v>
      </c>
      <c r="E299" s="2" t="s">
        <v>40</v>
      </c>
      <c r="F299" s="2" t="s">
        <v>60</v>
      </c>
      <c r="G299" s="2" t="s">
        <v>20</v>
      </c>
      <c r="H299">
        <v>4</v>
      </c>
      <c r="I299" s="2" t="s">
        <v>21</v>
      </c>
      <c r="J299" s="2" t="s">
        <v>22</v>
      </c>
      <c r="K299">
        <v>0</v>
      </c>
      <c r="L299" s="2" t="s">
        <v>22</v>
      </c>
      <c r="M299" s="2" t="s">
        <v>18</v>
      </c>
      <c r="N299" s="2" t="s">
        <v>89</v>
      </c>
      <c r="O299">
        <v>0</v>
      </c>
      <c r="P299" s="2" t="s">
        <v>80</v>
      </c>
    </row>
    <row r="300" spans="1:16" x14ac:dyDescent="0.25">
      <c r="A300" s="2" t="s">
        <v>16</v>
      </c>
      <c r="B300">
        <v>40.92</v>
      </c>
      <c r="C300">
        <v>2.25</v>
      </c>
      <c r="D300" s="2" t="s">
        <v>39</v>
      </c>
      <c r="E300" s="2" t="s">
        <v>40</v>
      </c>
      <c r="F300" s="2" t="s">
        <v>54</v>
      </c>
      <c r="G300" s="2" t="s">
        <v>27</v>
      </c>
      <c r="H300">
        <v>10</v>
      </c>
      <c r="I300" s="2" t="s">
        <v>21</v>
      </c>
      <c r="J300" s="2" t="s">
        <v>22</v>
      </c>
      <c r="K300">
        <v>0</v>
      </c>
      <c r="L300" s="2" t="s">
        <v>21</v>
      </c>
      <c r="M300" s="2" t="s">
        <v>18</v>
      </c>
      <c r="N300" s="2" t="s">
        <v>98</v>
      </c>
      <c r="O300">
        <v>0</v>
      </c>
      <c r="P300" s="2" t="s">
        <v>80</v>
      </c>
    </row>
    <row r="301" spans="1:16" x14ac:dyDescent="0.25">
      <c r="A301" s="2" t="s">
        <v>16</v>
      </c>
      <c r="B301">
        <v>26.92</v>
      </c>
      <c r="C301">
        <v>2.25</v>
      </c>
      <c r="D301" s="2" t="s">
        <v>17</v>
      </c>
      <c r="E301" s="2" t="s">
        <v>18</v>
      </c>
      <c r="F301" s="2" t="s">
        <v>56</v>
      </c>
      <c r="G301" s="2" t="s">
        <v>57</v>
      </c>
      <c r="H301">
        <v>0.5</v>
      </c>
      <c r="I301" s="2" t="s">
        <v>22</v>
      </c>
      <c r="J301" s="2" t="s">
        <v>22</v>
      </c>
      <c r="K301">
        <v>0</v>
      </c>
      <c r="L301" s="2" t="s">
        <v>21</v>
      </c>
      <c r="M301" s="2" t="s">
        <v>18</v>
      </c>
      <c r="N301" s="2" t="s">
        <v>167</v>
      </c>
      <c r="O301">
        <v>4000</v>
      </c>
      <c r="P301" s="2" t="s">
        <v>80</v>
      </c>
    </row>
    <row r="302" spans="1:16" x14ac:dyDescent="0.25">
      <c r="A302" s="2" t="s">
        <v>16</v>
      </c>
      <c r="B302">
        <v>43.17</v>
      </c>
      <c r="C302">
        <v>2.25</v>
      </c>
      <c r="D302" s="2" t="s">
        <v>17</v>
      </c>
      <c r="E302" s="2" t="s">
        <v>18</v>
      </c>
      <c r="F302" s="2" t="s">
        <v>56</v>
      </c>
      <c r="G302" s="2" t="s">
        <v>57</v>
      </c>
      <c r="H302">
        <v>0.75</v>
      </c>
      <c r="I302" s="2" t="s">
        <v>21</v>
      </c>
      <c r="J302" s="2" t="s">
        <v>22</v>
      </c>
      <c r="K302">
        <v>0</v>
      </c>
      <c r="L302" s="2" t="s">
        <v>22</v>
      </c>
      <c r="M302" s="2" t="s">
        <v>18</v>
      </c>
      <c r="N302" s="2" t="s">
        <v>198</v>
      </c>
      <c r="O302">
        <v>0</v>
      </c>
      <c r="P302" s="2" t="s">
        <v>80</v>
      </c>
    </row>
    <row r="303" spans="1:16" x14ac:dyDescent="0.25">
      <c r="A303" s="2" t="s">
        <v>16</v>
      </c>
      <c r="B303">
        <v>22.17</v>
      </c>
      <c r="C303">
        <v>2.25</v>
      </c>
      <c r="D303" s="2" t="s">
        <v>17</v>
      </c>
      <c r="E303" s="2" t="s">
        <v>18</v>
      </c>
      <c r="F303" s="2" t="s">
        <v>56</v>
      </c>
      <c r="G303" s="2" t="s">
        <v>20</v>
      </c>
      <c r="H303">
        <v>0.125</v>
      </c>
      <c r="I303" s="2" t="s">
        <v>22</v>
      </c>
      <c r="J303" s="2" t="s">
        <v>22</v>
      </c>
      <c r="K303">
        <v>0</v>
      </c>
      <c r="L303" s="2" t="s">
        <v>22</v>
      </c>
      <c r="M303" s="2" t="s">
        <v>18</v>
      </c>
      <c r="N303" s="2" t="s">
        <v>74</v>
      </c>
      <c r="O303">
        <v>10</v>
      </c>
      <c r="P303" s="2" t="s">
        <v>80</v>
      </c>
    </row>
    <row r="304" spans="1:16" x14ac:dyDescent="0.25">
      <c r="A304" s="2" t="s">
        <v>81</v>
      </c>
      <c r="B304">
        <v>33.17</v>
      </c>
      <c r="C304">
        <v>2.25</v>
      </c>
      <c r="D304" s="2" t="s">
        <v>39</v>
      </c>
      <c r="E304" s="2" t="s">
        <v>40</v>
      </c>
      <c r="F304" s="2" t="s">
        <v>37</v>
      </c>
      <c r="G304" s="2" t="s">
        <v>20</v>
      </c>
      <c r="H304">
        <v>3.5</v>
      </c>
      <c r="I304" s="2" t="s">
        <v>22</v>
      </c>
      <c r="J304" s="2" t="s">
        <v>22</v>
      </c>
      <c r="K304">
        <v>0</v>
      </c>
      <c r="L304" s="2" t="s">
        <v>21</v>
      </c>
      <c r="M304" s="2" t="s">
        <v>18</v>
      </c>
      <c r="N304" s="2" t="s">
        <v>52</v>
      </c>
      <c r="O304">
        <v>141</v>
      </c>
      <c r="P304" s="2" t="s">
        <v>80</v>
      </c>
    </row>
    <row r="305" spans="1:16" x14ac:dyDescent="0.25">
      <c r="A305" s="2" t="s">
        <v>16</v>
      </c>
      <c r="B305">
        <v>49.17</v>
      </c>
      <c r="C305">
        <v>2.29</v>
      </c>
      <c r="D305" s="2" t="s">
        <v>17</v>
      </c>
      <c r="E305" s="2" t="s">
        <v>18</v>
      </c>
      <c r="F305" s="2" t="s">
        <v>64</v>
      </c>
      <c r="G305" s="2" t="s">
        <v>64</v>
      </c>
      <c r="H305">
        <v>0.28999999999999998</v>
      </c>
      <c r="I305" s="2" t="s">
        <v>22</v>
      </c>
      <c r="J305" s="2" t="s">
        <v>22</v>
      </c>
      <c r="K305">
        <v>0</v>
      </c>
      <c r="L305" s="2" t="s">
        <v>22</v>
      </c>
      <c r="M305" s="2" t="s">
        <v>18</v>
      </c>
      <c r="N305" s="2" t="s">
        <v>52</v>
      </c>
      <c r="O305">
        <v>3</v>
      </c>
      <c r="P305" s="2" t="s">
        <v>80</v>
      </c>
    </row>
    <row r="306" spans="1:16" x14ac:dyDescent="0.25">
      <c r="A306" s="2" t="s">
        <v>25</v>
      </c>
      <c r="B306">
        <v>22.83</v>
      </c>
      <c r="C306">
        <v>2.29</v>
      </c>
      <c r="D306" s="2" t="s">
        <v>17</v>
      </c>
      <c r="E306" s="2" t="s">
        <v>18</v>
      </c>
      <c r="F306" s="2" t="s">
        <v>26</v>
      </c>
      <c r="G306" s="2" t="s">
        <v>27</v>
      </c>
      <c r="H306">
        <v>2.29</v>
      </c>
      <c r="I306" s="2" t="s">
        <v>21</v>
      </c>
      <c r="J306" s="2" t="s">
        <v>21</v>
      </c>
      <c r="K306">
        <v>7</v>
      </c>
      <c r="L306" s="2" t="s">
        <v>21</v>
      </c>
      <c r="M306" s="2" t="s">
        <v>18</v>
      </c>
      <c r="N306" s="2" t="s">
        <v>84</v>
      </c>
      <c r="O306">
        <v>2384</v>
      </c>
      <c r="P306" s="2" t="s">
        <v>24</v>
      </c>
    </row>
    <row r="307" spans="1:16" x14ac:dyDescent="0.25">
      <c r="A307" s="2" t="s">
        <v>25</v>
      </c>
      <c r="B307">
        <v>21.25</v>
      </c>
      <c r="C307">
        <v>2.335</v>
      </c>
      <c r="D307" s="2" t="s">
        <v>17</v>
      </c>
      <c r="E307" s="2" t="s">
        <v>18</v>
      </c>
      <c r="F307" s="2" t="s">
        <v>56</v>
      </c>
      <c r="G307" s="2" t="s">
        <v>57</v>
      </c>
      <c r="H307">
        <v>0.5</v>
      </c>
      <c r="I307" s="2" t="s">
        <v>21</v>
      </c>
      <c r="J307" s="2" t="s">
        <v>21</v>
      </c>
      <c r="K307">
        <v>4</v>
      </c>
      <c r="L307" s="2" t="s">
        <v>22</v>
      </c>
      <c r="M307" s="2" t="s">
        <v>31</v>
      </c>
      <c r="N307" s="2" t="s">
        <v>38</v>
      </c>
      <c r="O307">
        <v>0</v>
      </c>
      <c r="P307" s="2" t="s">
        <v>24</v>
      </c>
    </row>
    <row r="308" spans="1:16" x14ac:dyDescent="0.25">
      <c r="A308" s="2" t="s">
        <v>16</v>
      </c>
      <c r="B308">
        <v>32.75</v>
      </c>
      <c r="C308">
        <v>2.335</v>
      </c>
      <c r="D308" s="2" t="s">
        <v>17</v>
      </c>
      <c r="E308" s="2" t="s">
        <v>18</v>
      </c>
      <c r="F308" s="2" t="s">
        <v>50</v>
      </c>
      <c r="G308" s="2" t="s">
        <v>27</v>
      </c>
      <c r="H308">
        <v>5.75</v>
      </c>
      <c r="I308" s="2" t="s">
        <v>22</v>
      </c>
      <c r="J308" s="2" t="s">
        <v>22</v>
      </c>
      <c r="K308">
        <v>0</v>
      </c>
      <c r="L308" s="2" t="s">
        <v>21</v>
      </c>
      <c r="M308" s="2" t="s">
        <v>18</v>
      </c>
      <c r="N308" s="2" t="s">
        <v>148</v>
      </c>
      <c r="O308">
        <v>0</v>
      </c>
      <c r="P308" s="2" t="s">
        <v>80</v>
      </c>
    </row>
    <row r="309" spans="1:16" x14ac:dyDescent="0.25">
      <c r="A309" s="2" t="s">
        <v>16</v>
      </c>
      <c r="B309">
        <v>22.08</v>
      </c>
      <c r="C309">
        <v>2.335</v>
      </c>
      <c r="D309" s="2" t="s">
        <v>17</v>
      </c>
      <c r="E309" s="2" t="s">
        <v>18</v>
      </c>
      <c r="F309" s="2" t="s">
        <v>41</v>
      </c>
      <c r="G309" s="2" t="s">
        <v>20</v>
      </c>
      <c r="H309">
        <v>0.75</v>
      </c>
      <c r="I309" s="2" t="s">
        <v>22</v>
      </c>
      <c r="J309" s="2" t="s">
        <v>22</v>
      </c>
      <c r="K309">
        <v>0</v>
      </c>
      <c r="L309" s="2" t="s">
        <v>22</v>
      </c>
      <c r="M309" s="2" t="s">
        <v>18</v>
      </c>
      <c r="N309" s="2" t="s">
        <v>42</v>
      </c>
      <c r="O309">
        <v>0</v>
      </c>
      <c r="P309" s="2" t="s">
        <v>80</v>
      </c>
    </row>
    <row r="310" spans="1:16" x14ac:dyDescent="0.25">
      <c r="A310" s="2" t="s">
        <v>16</v>
      </c>
      <c r="B310">
        <v>35.75</v>
      </c>
      <c r="C310">
        <v>2.415</v>
      </c>
      <c r="D310" s="2" t="s">
        <v>17</v>
      </c>
      <c r="E310" s="2" t="s">
        <v>18</v>
      </c>
      <c r="F310" s="2" t="s">
        <v>19</v>
      </c>
      <c r="G310" s="2" t="s">
        <v>20</v>
      </c>
      <c r="H310">
        <v>0.125</v>
      </c>
      <c r="I310" s="2" t="s">
        <v>22</v>
      </c>
      <c r="J310" s="2" t="s">
        <v>21</v>
      </c>
      <c r="K310">
        <v>2</v>
      </c>
      <c r="L310" s="2" t="s">
        <v>22</v>
      </c>
      <c r="M310" s="2" t="s">
        <v>18</v>
      </c>
      <c r="N310" s="2" t="s">
        <v>141</v>
      </c>
      <c r="O310">
        <v>1</v>
      </c>
      <c r="P310" s="2" t="s">
        <v>80</v>
      </c>
    </row>
    <row r="311" spans="1:16" x14ac:dyDescent="0.25">
      <c r="A311" s="2" t="s">
        <v>25</v>
      </c>
      <c r="B311">
        <v>24.5</v>
      </c>
      <c r="C311">
        <v>2.415</v>
      </c>
      <c r="D311" s="2" t="s">
        <v>39</v>
      </c>
      <c r="E311" s="2" t="s">
        <v>40</v>
      </c>
      <c r="F311" s="2" t="s">
        <v>44</v>
      </c>
      <c r="G311" s="2" t="s">
        <v>20</v>
      </c>
      <c r="H311">
        <v>0</v>
      </c>
      <c r="I311" s="2" t="s">
        <v>22</v>
      </c>
      <c r="J311" s="2" t="s">
        <v>22</v>
      </c>
      <c r="K311">
        <v>0</v>
      </c>
      <c r="L311" s="2" t="s">
        <v>22</v>
      </c>
      <c r="M311" s="2" t="s">
        <v>18</v>
      </c>
      <c r="N311" s="2" t="s">
        <v>32</v>
      </c>
      <c r="O311">
        <v>0</v>
      </c>
      <c r="P311" s="2" t="s">
        <v>80</v>
      </c>
    </row>
    <row r="312" spans="1:16" x14ac:dyDescent="0.25">
      <c r="A312" s="2" t="s">
        <v>16</v>
      </c>
      <c r="B312">
        <v>20.5</v>
      </c>
      <c r="C312">
        <v>2.415</v>
      </c>
      <c r="D312" s="2" t="s">
        <v>17</v>
      </c>
      <c r="E312" s="2" t="s">
        <v>18</v>
      </c>
      <c r="F312" s="2" t="s">
        <v>44</v>
      </c>
      <c r="G312" s="2" t="s">
        <v>20</v>
      </c>
      <c r="H312">
        <v>2</v>
      </c>
      <c r="I312" s="2" t="s">
        <v>21</v>
      </c>
      <c r="J312" s="2" t="s">
        <v>21</v>
      </c>
      <c r="K312">
        <v>11</v>
      </c>
      <c r="L312" s="2" t="s">
        <v>21</v>
      </c>
      <c r="M312" s="2" t="s">
        <v>18</v>
      </c>
      <c r="N312" s="2" t="s">
        <v>52</v>
      </c>
      <c r="O312">
        <v>3000</v>
      </c>
      <c r="P312" s="2" t="s">
        <v>24</v>
      </c>
    </row>
    <row r="313" spans="1:16" x14ac:dyDescent="0.25">
      <c r="A313" s="2" t="s">
        <v>16</v>
      </c>
      <c r="B313">
        <v>18.170000000000002</v>
      </c>
      <c r="C313">
        <v>2.46</v>
      </c>
      <c r="D313" s="2" t="s">
        <v>17</v>
      </c>
      <c r="E313" s="2" t="s">
        <v>18</v>
      </c>
      <c r="F313" s="2" t="s">
        <v>44</v>
      </c>
      <c r="G313" s="2" t="s">
        <v>153</v>
      </c>
      <c r="H313">
        <v>0.96</v>
      </c>
      <c r="I313" s="2" t="s">
        <v>22</v>
      </c>
      <c r="J313" s="2" t="s">
        <v>21</v>
      </c>
      <c r="K313">
        <v>2</v>
      </c>
      <c r="L313" s="2" t="s">
        <v>21</v>
      </c>
      <c r="M313" s="2" t="s">
        <v>18</v>
      </c>
      <c r="N313" s="2" t="s">
        <v>74</v>
      </c>
      <c r="O313">
        <v>587</v>
      </c>
      <c r="P313" s="2" t="s">
        <v>80</v>
      </c>
    </row>
    <row r="314" spans="1:16" x14ac:dyDescent="0.25">
      <c r="A314" s="2" t="s">
        <v>16</v>
      </c>
      <c r="B314">
        <v>34.92</v>
      </c>
      <c r="C314">
        <v>2.5</v>
      </c>
      <c r="D314" s="2" t="s">
        <v>17</v>
      </c>
      <c r="E314" s="2" t="s">
        <v>18</v>
      </c>
      <c r="F314" s="2" t="s">
        <v>19</v>
      </c>
      <c r="G314" s="2" t="s">
        <v>20</v>
      </c>
      <c r="H314">
        <v>0</v>
      </c>
      <c r="I314" s="2" t="s">
        <v>21</v>
      </c>
      <c r="J314" s="2" t="s">
        <v>22</v>
      </c>
      <c r="K314">
        <v>0</v>
      </c>
      <c r="L314" s="2" t="s">
        <v>21</v>
      </c>
      <c r="M314" s="2" t="s">
        <v>18</v>
      </c>
      <c r="N314" s="2" t="s">
        <v>73</v>
      </c>
      <c r="O314">
        <v>200</v>
      </c>
      <c r="P314" s="2" t="s">
        <v>24</v>
      </c>
    </row>
    <row r="315" spans="1:16" x14ac:dyDescent="0.25">
      <c r="A315" s="2" t="s">
        <v>16</v>
      </c>
      <c r="B315">
        <v>47.67</v>
      </c>
      <c r="C315">
        <v>2.5</v>
      </c>
      <c r="D315" s="2" t="s">
        <v>17</v>
      </c>
      <c r="E315" s="2" t="s">
        <v>18</v>
      </c>
      <c r="F315" s="2" t="s">
        <v>33</v>
      </c>
      <c r="G315" s="2" t="s">
        <v>57</v>
      </c>
      <c r="H315">
        <v>2.5</v>
      </c>
      <c r="I315" s="2" t="s">
        <v>21</v>
      </c>
      <c r="J315" s="2" t="s">
        <v>21</v>
      </c>
      <c r="K315">
        <v>12</v>
      </c>
      <c r="L315" s="2" t="s">
        <v>21</v>
      </c>
      <c r="M315" s="2" t="s">
        <v>18</v>
      </c>
      <c r="N315" s="2" t="s">
        <v>101</v>
      </c>
      <c r="O315">
        <v>2510</v>
      </c>
      <c r="P315" s="2" t="s">
        <v>24</v>
      </c>
    </row>
    <row r="316" spans="1:16" x14ac:dyDescent="0.25">
      <c r="A316" s="2" t="s">
        <v>16</v>
      </c>
      <c r="B316">
        <v>32.83</v>
      </c>
      <c r="C316">
        <v>2.5</v>
      </c>
      <c r="D316" s="2" t="s">
        <v>17</v>
      </c>
      <c r="E316" s="2" t="s">
        <v>18</v>
      </c>
      <c r="F316" s="2" t="s">
        <v>37</v>
      </c>
      <c r="G316" s="2" t="s">
        <v>27</v>
      </c>
      <c r="H316">
        <v>2.75</v>
      </c>
      <c r="I316" s="2" t="s">
        <v>21</v>
      </c>
      <c r="J316" s="2" t="s">
        <v>21</v>
      </c>
      <c r="K316">
        <v>6</v>
      </c>
      <c r="L316" s="2" t="s">
        <v>22</v>
      </c>
      <c r="M316" s="2" t="s">
        <v>18</v>
      </c>
      <c r="N316" s="2" t="s">
        <v>74</v>
      </c>
      <c r="O316">
        <v>2072</v>
      </c>
      <c r="P316" s="2" t="s">
        <v>24</v>
      </c>
    </row>
    <row r="317" spans="1:16" x14ac:dyDescent="0.25">
      <c r="A317" s="2" t="s">
        <v>16</v>
      </c>
      <c r="B317">
        <v>23.08</v>
      </c>
      <c r="C317">
        <v>2.5</v>
      </c>
      <c r="D317" s="2" t="s">
        <v>17</v>
      </c>
      <c r="E317" s="2" t="s">
        <v>18</v>
      </c>
      <c r="F317" s="2" t="s">
        <v>44</v>
      </c>
      <c r="G317" s="2" t="s">
        <v>20</v>
      </c>
      <c r="H317">
        <v>1.085</v>
      </c>
      <c r="I317" s="2" t="s">
        <v>21</v>
      </c>
      <c r="J317" s="2" t="s">
        <v>21</v>
      </c>
      <c r="K317">
        <v>11</v>
      </c>
      <c r="L317" s="2" t="s">
        <v>21</v>
      </c>
      <c r="M317" s="2" t="s">
        <v>18</v>
      </c>
      <c r="N317" s="2" t="s">
        <v>112</v>
      </c>
      <c r="O317">
        <v>2184</v>
      </c>
      <c r="P317" s="2" t="s">
        <v>24</v>
      </c>
    </row>
    <row r="318" spans="1:16" x14ac:dyDescent="0.25">
      <c r="A318" s="2" t="s">
        <v>16</v>
      </c>
      <c r="B318">
        <v>35.17</v>
      </c>
      <c r="C318">
        <v>2.5</v>
      </c>
      <c r="D318" s="2" t="s">
        <v>17</v>
      </c>
      <c r="E318" s="2" t="s">
        <v>18</v>
      </c>
      <c r="F318" s="2" t="s">
        <v>41</v>
      </c>
      <c r="G318" s="2" t="s">
        <v>20</v>
      </c>
      <c r="H318">
        <v>4.5</v>
      </c>
      <c r="I318" s="2" t="s">
        <v>21</v>
      </c>
      <c r="J318" s="2" t="s">
        <v>21</v>
      </c>
      <c r="K318">
        <v>7</v>
      </c>
      <c r="L318" s="2" t="s">
        <v>22</v>
      </c>
      <c r="M318" s="2" t="s">
        <v>18</v>
      </c>
      <c r="N318" s="2" t="s">
        <v>130</v>
      </c>
      <c r="O318">
        <v>1270</v>
      </c>
      <c r="P318" s="2" t="s">
        <v>24</v>
      </c>
    </row>
    <row r="319" spans="1:16" x14ac:dyDescent="0.25">
      <c r="A319" s="2" t="s">
        <v>16</v>
      </c>
      <c r="B319">
        <v>32.33</v>
      </c>
      <c r="C319">
        <v>2.5</v>
      </c>
      <c r="D319" s="2" t="s">
        <v>17</v>
      </c>
      <c r="E319" s="2" t="s">
        <v>18</v>
      </c>
      <c r="F319" s="2" t="s">
        <v>44</v>
      </c>
      <c r="G319" s="2" t="s">
        <v>20</v>
      </c>
      <c r="H319">
        <v>1.25</v>
      </c>
      <c r="I319" s="2" t="s">
        <v>22</v>
      </c>
      <c r="J319" s="2" t="s">
        <v>22</v>
      </c>
      <c r="K319">
        <v>0</v>
      </c>
      <c r="L319" s="2" t="s">
        <v>21</v>
      </c>
      <c r="M319" s="2" t="s">
        <v>18</v>
      </c>
      <c r="N319" s="2" t="s">
        <v>29</v>
      </c>
      <c r="O319">
        <v>0</v>
      </c>
      <c r="P319" s="2" t="s">
        <v>80</v>
      </c>
    </row>
    <row r="320" spans="1:16" x14ac:dyDescent="0.25">
      <c r="A320" s="2" t="s">
        <v>16</v>
      </c>
      <c r="B320">
        <v>30.67</v>
      </c>
      <c r="C320">
        <v>2.5</v>
      </c>
      <c r="D320" s="2" t="s">
        <v>17</v>
      </c>
      <c r="E320" s="2" t="s">
        <v>18</v>
      </c>
      <c r="F320" s="2" t="s">
        <v>37</v>
      </c>
      <c r="G320" s="2" t="s">
        <v>27</v>
      </c>
      <c r="H320">
        <v>2.25</v>
      </c>
      <c r="I320" s="2" t="s">
        <v>22</v>
      </c>
      <c r="J320" s="2" t="s">
        <v>22</v>
      </c>
      <c r="K320">
        <v>0</v>
      </c>
      <c r="L320" s="2" t="s">
        <v>21</v>
      </c>
      <c r="M320" s="2" t="s">
        <v>31</v>
      </c>
      <c r="N320" s="2" t="s">
        <v>154</v>
      </c>
      <c r="O320">
        <v>0</v>
      </c>
      <c r="P320" s="2" t="s">
        <v>80</v>
      </c>
    </row>
    <row r="321" spans="1:16" x14ac:dyDescent="0.25">
      <c r="A321" s="2" t="s">
        <v>16</v>
      </c>
      <c r="B321">
        <v>32.92</v>
      </c>
      <c r="C321">
        <v>2.5</v>
      </c>
      <c r="D321" s="2" t="s">
        <v>17</v>
      </c>
      <c r="E321" s="2" t="s">
        <v>18</v>
      </c>
      <c r="F321" s="2" t="s">
        <v>60</v>
      </c>
      <c r="G321" s="2" t="s">
        <v>20</v>
      </c>
      <c r="H321">
        <v>1.75</v>
      </c>
      <c r="I321" s="2" t="s">
        <v>22</v>
      </c>
      <c r="J321" s="2" t="s">
        <v>21</v>
      </c>
      <c r="K321">
        <v>2</v>
      </c>
      <c r="L321" s="2" t="s">
        <v>21</v>
      </c>
      <c r="M321" s="2" t="s">
        <v>18</v>
      </c>
      <c r="N321" s="2" t="s">
        <v>156</v>
      </c>
      <c r="O321">
        <v>0</v>
      </c>
      <c r="P321" s="2" t="s">
        <v>80</v>
      </c>
    </row>
    <row r="322" spans="1:16" x14ac:dyDescent="0.25">
      <c r="A322" s="2" t="s">
        <v>16</v>
      </c>
      <c r="B322">
        <v>34.83</v>
      </c>
      <c r="C322">
        <v>2.5</v>
      </c>
      <c r="D322" s="2" t="s">
        <v>39</v>
      </c>
      <c r="E322" s="2" t="s">
        <v>40</v>
      </c>
      <c r="F322" s="2" t="s">
        <v>19</v>
      </c>
      <c r="G322" s="2" t="s">
        <v>20</v>
      </c>
      <c r="H322">
        <v>3</v>
      </c>
      <c r="I322" s="2" t="s">
        <v>22</v>
      </c>
      <c r="J322" s="2" t="s">
        <v>22</v>
      </c>
      <c r="K322">
        <v>0</v>
      </c>
      <c r="L322" s="2" t="s">
        <v>22</v>
      </c>
      <c r="M322" s="2" t="s">
        <v>31</v>
      </c>
      <c r="N322" s="2" t="s">
        <v>52</v>
      </c>
      <c r="O322">
        <v>0</v>
      </c>
      <c r="P322" s="2" t="s">
        <v>80</v>
      </c>
    </row>
    <row r="323" spans="1:16" x14ac:dyDescent="0.25">
      <c r="A323" s="2" t="s">
        <v>25</v>
      </c>
      <c r="B323">
        <v>33.25</v>
      </c>
      <c r="C323">
        <v>2.5</v>
      </c>
      <c r="D323" s="2" t="s">
        <v>39</v>
      </c>
      <c r="E323" s="2" t="s">
        <v>40</v>
      </c>
      <c r="F323" s="2" t="s">
        <v>44</v>
      </c>
      <c r="G323" s="2" t="s">
        <v>20</v>
      </c>
      <c r="H323">
        <v>2.5</v>
      </c>
      <c r="I323" s="2" t="s">
        <v>22</v>
      </c>
      <c r="J323" s="2" t="s">
        <v>22</v>
      </c>
      <c r="K323">
        <v>0</v>
      </c>
      <c r="L323" s="2" t="s">
        <v>21</v>
      </c>
      <c r="M323" s="2" t="s">
        <v>18</v>
      </c>
      <c r="N323" s="2" t="s">
        <v>47</v>
      </c>
      <c r="O323">
        <v>2</v>
      </c>
      <c r="P323" s="2" t="s">
        <v>80</v>
      </c>
    </row>
    <row r="324" spans="1:16" x14ac:dyDescent="0.25">
      <c r="A324" s="2" t="s">
        <v>16</v>
      </c>
      <c r="B324">
        <v>34.08</v>
      </c>
      <c r="C324">
        <v>2.5</v>
      </c>
      <c r="D324" s="2" t="s">
        <v>17</v>
      </c>
      <c r="E324" s="2" t="s">
        <v>18</v>
      </c>
      <c r="F324" s="2" t="s">
        <v>44</v>
      </c>
      <c r="G324" s="2" t="s">
        <v>20</v>
      </c>
      <c r="H324">
        <v>1</v>
      </c>
      <c r="I324" s="2" t="s">
        <v>22</v>
      </c>
      <c r="J324" s="2" t="s">
        <v>22</v>
      </c>
      <c r="K324">
        <v>0</v>
      </c>
      <c r="L324" s="2" t="s">
        <v>22</v>
      </c>
      <c r="M324" s="2" t="s">
        <v>18</v>
      </c>
      <c r="N324" s="2" t="s">
        <v>164</v>
      </c>
      <c r="O324">
        <v>16</v>
      </c>
      <c r="P324" s="2" t="s">
        <v>80</v>
      </c>
    </row>
    <row r="325" spans="1:16" x14ac:dyDescent="0.25">
      <c r="A325" s="2" t="s">
        <v>16</v>
      </c>
      <c r="B325">
        <v>34.75</v>
      </c>
      <c r="C325">
        <v>2.5</v>
      </c>
      <c r="D325" s="2" t="s">
        <v>17</v>
      </c>
      <c r="E325" s="2" t="s">
        <v>18</v>
      </c>
      <c r="F325" s="2" t="s">
        <v>37</v>
      </c>
      <c r="G325" s="2" t="s">
        <v>57</v>
      </c>
      <c r="H325">
        <v>0.5</v>
      </c>
      <c r="I325" s="2" t="s">
        <v>22</v>
      </c>
      <c r="J325" s="2" t="s">
        <v>22</v>
      </c>
      <c r="K325">
        <v>0</v>
      </c>
      <c r="L325" s="2" t="s">
        <v>22</v>
      </c>
      <c r="M325" s="2" t="s">
        <v>18</v>
      </c>
      <c r="N325" s="2" t="s">
        <v>165</v>
      </c>
      <c r="O325">
        <v>0</v>
      </c>
      <c r="P325" s="2" t="s">
        <v>80</v>
      </c>
    </row>
    <row r="326" spans="1:16" x14ac:dyDescent="0.25">
      <c r="A326" s="2" t="s">
        <v>16</v>
      </c>
      <c r="B326">
        <v>23.08</v>
      </c>
      <c r="C326">
        <v>2.5</v>
      </c>
      <c r="D326" s="2" t="s">
        <v>17</v>
      </c>
      <c r="E326" s="2" t="s">
        <v>18</v>
      </c>
      <c r="F326" s="2" t="s">
        <v>64</v>
      </c>
      <c r="G326" s="2" t="s">
        <v>64</v>
      </c>
      <c r="H326">
        <v>8.5000000000000006E-2</v>
      </c>
      <c r="I326" s="2" t="s">
        <v>22</v>
      </c>
      <c r="J326" s="2" t="s">
        <v>22</v>
      </c>
      <c r="K326">
        <v>0</v>
      </c>
      <c r="L326" s="2" t="s">
        <v>21</v>
      </c>
      <c r="M326" s="2" t="s">
        <v>18</v>
      </c>
      <c r="N326" s="2" t="s">
        <v>30</v>
      </c>
      <c r="O326">
        <v>4208</v>
      </c>
      <c r="P326" s="2" t="s">
        <v>80</v>
      </c>
    </row>
    <row r="327" spans="1:16" x14ac:dyDescent="0.25">
      <c r="A327" s="2" t="s">
        <v>16</v>
      </c>
      <c r="B327">
        <v>33</v>
      </c>
      <c r="C327">
        <v>2.5</v>
      </c>
      <c r="D327" s="2" t="s">
        <v>39</v>
      </c>
      <c r="E327" s="2" t="s">
        <v>40</v>
      </c>
      <c r="F327" s="2" t="s">
        <v>19</v>
      </c>
      <c r="G327" s="2" t="s">
        <v>20</v>
      </c>
      <c r="H327">
        <v>7</v>
      </c>
      <c r="I327" s="2" t="s">
        <v>22</v>
      </c>
      <c r="J327" s="2" t="s">
        <v>22</v>
      </c>
      <c r="K327">
        <v>0</v>
      </c>
      <c r="L327" s="2" t="s">
        <v>21</v>
      </c>
      <c r="M327" s="2" t="s">
        <v>18</v>
      </c>
      <c r="N327" s="2" t="s">
        <v>29</v>
      </c>
      <c r="O327">
        <v>0</v>
      </c>
      <c r="P327" s="2" t="s">
        <v>80</v>
      </c>
    </row>
    <row r="328" spans="1:16" x14ac:dyDescent="0.25">
      <c r="A328" s="2" t="s">
        <v>25</v>
      </c>
      <c r="B328">
        <v>24.33</v>
      </c>
      <c r="C328">
        <v>2.5</v>
      </c>
      <c r="D328" s="2" t="s">
        <v>39</v>
      </c>
      <c r="E328" s="2" t="s">
        <v>40</v>
      </c>
      <c r="F328" s="2" t="s">
        <v>56</v>
      </c>
      <c r="G328" s="2" t="s">
        <v>57</v>
      </c>
      <c r="H328">
        <v>4.5</v>
      </c>
      <c r="I328" s="2" t="s">
        <v>22</v>
      </c>
      <c r="J328" s="2" t="s">
        <v>22</v>
      </c>
      <c r="K328">
        <v>0</v>
      </c>
      <c r="L328" s="2" t="s">
        <v>22</v>
      </c>
      <c r="M328" s="2" t="s">
        <v>18</v>
      </c>
      <c r="N328" s="2" t="s">
        <v>52</v>
      </c>
      <c r="O328">
        <v>456</v>
      </c>
      <c r="P328" s="2" t="s">
        <v>80</v>
      </c>
    </row>
    <row r="329" spans="1:16" x14ac:dyDescent="0.25">
      <c r="A329" s="2" t="s">
        <v>16</v>
      </c>
      <c r="B329">
        <v>35</v>
      </c>
      <c r="C329">
        <v>2.5</v>
      </c>
      <c r="D329" s="2" t="s">
        <v>17</v>
      </c>
      <c r="E329" s="2" t="s">
        <v>18</v>
      </c>
      <c r="F329" s="2" t="s">
        <v>56</v>
      </c>
      <c r="G329" s="2" t="s">
        <v>20</v>
      </c>
      <c r="H329">
        <v>1</v>
      </c>
      <c r="I329" s="2" t="s">
        <v>22</v>
      </c>
      <c r="J329" s="2" t="s">
        <v>22</v>
      </c>
      <c r="K329">
        <v>0</v>
      </c>
      <c r="L329" s="2" t="s">
        <v>21</v>
      </c>
      <c r="M329" s="2" t="s">
        <v>18</v>
      </c>
      <c r="N329" s="2" t="s">
        <v>178</v>
      </c>
      <c r="O329">
        <v>0</v>
      </c>
      <c r="P329" s="2" t="s">
        <v>80</v>
      </c>
    </row>
    <row r="330" spans="1:16" x14ac:dyDescent="0.25">
      <c r="A330" s="2" t="s">
        <v>16</v>
      </c>
      <c r="B330">
        <v>39.17</v>
      </c>
      <c r="C330">
        <v>2.5</v>
      </c>
      <c r="D330" s="2" t="s">
        <v>39</v>
      </c>
      <c r="E330" s="2" t="s">
        <v>40</v>
      </c>
      <c r="F330" s="2" t="s">
        <v>56</v>
      </c>
      <c r="G330" s="2" t="s">
        <v>27</v>
      </c>
      <c r="H330">
        <v>10</v>
      </c>
      <c r="I330" s="2" t="s">
        <v>22</v>
      </c>
      <c r="J330" s="2" t="s">
        <v>22</v>
      </c>
      <c r="K330">
        <v>0</v>
      </c>
      <c r="L330" s="2" t="s">
        <v>21</v>
      </c>
      <c r="M330" s="2" t="s">
        <v>31</v>
      </c>
      <c r="N330" s="2" t="s">
        <v>52</v>
      </c>
      <c r="O330">
        <v>0</v>
      </c>
      <c r="P330" s="2" t="s">
        <v>80</v>
      </c>
    </row>
    <row r="331" spans="1:16" x14ac:dyDescent="0.25">
      <c r="A331" s="2" t="s">
        <v>16</v>
      </c>
      <c r="B331">
        <v>31.83</v>
      </c>
      <c r="C331">
        <v>2.5</v>
      </c>
      <c r="D331" s="2" t="s">
        <v>17</v>
      </c>
      <c r="E331" s="2" t="s">
        <v>18</v>
      </c>
      <c r="F331" s="2" t="s">
        <v>60</v>
      </c>
      <c r="G331" s="2" t="s">
        <v>20</v>
      </c>
      <c r="H331">
        <v>7.5</v>
      </c>
      <c r="I331" s="2" t="s">
        <v>21</v>
      </c>
      <c r="J331" s="2" t="s">
        <v>22</v>
      </c>
      <c r="K331">
        <v>0</v>
      </c>
      <c r="L331" s="2" t="s">
        <v>21</v>
      </c>
      <c r="M331" s="2" t="s">
        <v>18</v>
      </c>
      <c r="N331" s="2" t="s">
        <v>200</v>
      </c>
      <c r="O331">
        <v>0</v>
      </c>
      <c r="P331" s="2" t="s">
        <v>80</v>
      </c>
    </row>
    <row r="332" spans="1:16" x14ac:dyDescent="0.25">
      <c r="A332" s="2" t="s">
        <v>25</v>
      </c>
      <c r="B332">
        <v>37.33</v>
      </c>
      <c r="C332">
        <v>2.5</v>
      </c>
      <c r="D332" s="2" t="s">
        <v>17</v>
      </c>
      <c r="E332" s="2" t="s">
        <v>18</v>
      </c>
      <c r="F332" s="2" t="s">
        <v>56</v>
      </c>
      <c r="G332" s="2" t="s">
        <v>27</v>
      </c>
      <c r="H332">
        <v>0.21</v>
      </c>
      <c r="I332" s="2" t="s">
        <v>22</v>
      </c>
      <c r="J332" s="2" t="s">
        <v>22</v>
      </c>
      <c r="K332">
        <v>0</v>
      </c>
      <c r="L332" s="2" t="s">
        <v>22</v>
      </c>
      <c r="M332" s="2" t="s">
        <v>18</v>
      </c>
      <c r="N332" s="2" t="s">
        <v>46</v>
      </c>
      <c r="O332">
        <v>246</v>
      </c>
      <c r="P332" s="2" t="s">
        <v>80</v>
      </c>
    </row>
    <row r="333" spans="1:16" x14ac:dyDescent="0.25">
      <c r="A333" s="2" t="s">
        <v>25</v>
      </c>
      <c r="B333">
        <v>25.08</v>
      </c>
      <c r="C333">
        <v>2.54</v>
      </c>
      <c r="D333" s="2" t="s">
        <v>39</v>
      </c>
      <c r="E333" s="2" t="s">
        <v>40</v>
      </c>
      <c r="F333" s="2" t="s">
        <v>60</v>
      </c>
      <c r="G333" s="2" t="s">
        <v>20</v>
      </c>
      <c r="H333">
        <v>0.25</v>
      </c>
      <c r="I333" s="2" t="s">
        <v>21</v>
      </c>
      <c r="J333" s="2" t="s">
        <v>22</v>
      </c>
      <c r="K333">
        <v>0</v>
      </c>
      <c r="L333" s="2" t="s">
        <v>21</v>
      </c>
      <c r="M333" s="2" t="s">
        <v>18</v>
      </c>
      <c r="N333" s="2" t="s">
        <v>119</v>
      </c>
      <c r="O333">
        <v>0</v>
      </c>
      <c r="P333" s="2" t="s">
        <v>24</v>
      </c>
    </row>
    <row r="334" spans="1:16" x14ac:dyDescent="0.25">
      <c r="A334" s="2" t="s">
        <v>25</v>
      </c>
      <c r="B334">
        <v>26.58</v>
      </c>
      <c r="C334">
        <v>2.54</v>
      </c>
      <c r="D334" s="2" t="s">
        <v>39</v>
      </c>
      <c r="E334" s="2" t="s">
        <v>40</v>
      </c>
      <c r="F334" s="2" t="s">
        <v>64</v>
      </c>
      <c r="G334" s="2" t="s">
        <v>64</v>
      </c>
      <c r="H334">
        <v>0</v>
      </c>
      <c r="I334" s="2" t="s">
        <v>22</v>
      </c>
      <c r="J334" s="2" t="s">
        <v>22</v>
      </c>
      <c r="K334">
        <v>0</v>
      </c>
      <c r="L334" s="2" t="s">
        <v>21</v>
      </c>
      <c r="M334" s="2" t="s">
        <v>18</v>
      </c>
      <c r="N334" s="2" t="s">
        <v>42</v>
      </c>
      <c r="O334">
        <v>60</v>
      </c>
      <c r="P334" s="2" t="s">
        <v>80</v>
      </c>
    </row>
    <row r="335" spans="1:16" x14ac:dyDescent="0.25">
      <c r="A335" s="2" t="s">
        <v>16</v>
      </c>
      <c r="B335">
        <v>22.67</v>
      </c>
      <c r="C335">
        <v>2.54</v>
      </c>
      <c r="D335" s="2" t="s">
        <v>39</v>
      </c>
      <c r="E335" s="2" t="s">
        <v>40</v>
      </c>
      <c r="F335" s="2" t="s">
        <v>44</v>
      </c>
      <c r="G335" s="2" t="s">
        <v>27</v>
      </c>
      <c r="H335">
        <v>2.585</v>
      </c>
      <c r="I335" s="2" t="s">
        <v>21</v>
      </c>
      <c r="J335" s="2" t="s">
        <v>22</v>
      </c>
      <c r="K335">
        <v>0</v>
      </c>
      <c r="L335" s="2" t="s">
        <v>22</v>
      </c>
      <c r="M335" s="2" t="s">
        <v>18</v>
      </c>
      <c r="N335" s="2" t="s">
        <v>47</v>
      </c>
      <c r="O335">
        <v>0</v>
      </c>
      <c r="P335" s="2" t="s">
        <v>24</v>
      </c>
    </row>
    <row r="336" spans="1:16" x14ac:dyDescent="0.25">
      <c r="A336" s="2" t="s">
        <v>16</v>
      </c>
      <c r="B336">
        <v>36.08</v>
      </c>
      <c r="C336">
        <v>2.54</v>
      </c>
      <c r="D336" s="2" t="s">
        <v>17</v>
      </c>
      <c r="E336" s="2" t="s">
        <v>18</v>
      </c>
      <c r="F336" s="2" t="s">
        <v>64</v>
      </c>
      <c r="G336" s="2" t="s">
        <v>64</v>
      </c>
      <c r="H336">
        <v>0</v>
      </c>
      <c r="I336" s="2" t="s">
        <v>22</v>
      </c>
      <c r="J336" s="2" t="s">
        <v>22</v>
      </c>
      <c r="K336">
        <v>0</v>
      </c>
      <c r="L336" s="2" t="s">
        <v>22</v>
      </c>
      <c r="M336" s="2" t="s">
        <v>18</v>
      </c>
      <c r="N336" s="2" t="s">
        <v>47</v>
      </c>
      <c r="O336">
        <v>1000</v>
      </c>
      <c r="P336" s="2" t="s">
        <v>80</v>
      </c>
    </row>
    <row r="337" spans="1:16" x14ac:dyDescent="0.25">
      <c r="A337" s="2" t="s">
        <v>16</v>
      </c>
      <c r="B337">
        <v>37.33</v>
      </c>
      <c r="C337">
        <v>2.665</v>
      </c>
      <c r="D337" s="2" t="s">
        <v>17</v>
      </c>
      <c r="E337" s="2" t="s">
        <v>18</v>
      </c>
      <c r="F337" s="2" t="s">
        <v>37</v>
      </c>
      <c r="G337" s="2" t="s">
        <v>20</v>
      </c>
      <c r="H337">
        <v>0.16500000000000001</v>
      </c>
      <c r="I337" s="2" t="s">
        <v>22</v>
      </c>
      <c r="J337" s="2" t="s">
        <v>22</v>
      </c>
      <c r="K337">
        <v>0</v>
      </c>
      <c r="L337" s="2" t="s">
        <v>21</v>
      </c>
      <c r="M337" s="2" t="s">
        <v>18</v>
      </c>
      <c r="N337" s="2" t="s">
        <v>47</v>
      </c>
      <c r="O337">
        <v>501</v>
      </c>
      <c r="P337" s="2" t="s">
        <v>80</v>
      </c>
    </row>
    <row r="338" spans="1:16" x14ac:dyDescent="0.25">
      <c r="A338" s="2" t="s">
        <v>16</v>
      </c>
      <c r="B338">
        <v>26.67</v>
      </c>
      <c r="C338">
        <v>2.71</v>
      </c>
      <c r="D338" s="2" t="s">
        <v>39</v>
      </c>
      <c r="E338" s="2" t="s">
        <v>40</v>
      </c>
      <c r="F338" s="2" t="s">
        <v>37</v>
      </c>
      <c r="G338" s="2" t="s">
        <v>20</v>
      </c>
      <c r="H338">
        <v>5.25</v>
      </c>
      <c r="I338" s="2" t="s">
        <v>21</v>
      </c>
      <c r="J338" s="2" t="s">
        <v>21</v>
      </c>
      <c r="K338">
        <v>1</v>
      </c>
      <c r="L338" s="2" t="s">
        <v>22</v>
      </c>
      <c r="M338" s="2" t="s">
        <v>18</v>
      </c>
      <c r="N338" s="2" t="s">
        <v>133</v>
      </c>
      <c r="O338">
        <v>0</v>
      </c>
      <c r="P338" s="2" t="s">
        <v>24</v>
      </c>
    </row>
    <row r="339" spans="1:16" x14ac:dyDescent="0.25">
      <c r="A339" s="2" t="s">
        <v>16</v>
      </c>
      <c r="B339">
        <v>58.58</v>
      </c>
      <c r="C339">
        <v>2.71</v>
      </c>
      <c r="D339" s="2" t="s">
        <v>17</v>
      </c>
      <c r="E339" s="2" t="s">
        <v>18</v>
      </c>
      <c r="F339" s="2" t="s">
        <v>44</v>
      </c>
      <c r="G339" s="2" t="s">
        <v>20</v>
      </c>
      <c r="H339">
        <v>2.415</v>
      </c>
      <c r="I339" s="2" t="s">
        <v>22</v>
      </c>
      <c r="J339" s="2" t="s">
        <v>22</v>
      </c>
      <c r="K339">
        <v>0</v>
      </c>
      <c r="L339" s="2" t="s">
        <v>21</v>
      </c>
      <c r="M339" s="2" t="s">
        <v>18</v>
      </c>
      <c r="N339" s="2" t="s">
        <v>48</v>
      </c>
      <c r="O339">
        <v>0</v>
      </c>
      <c r="P339" s="2" t="s">
        <v>80</v>
      </c>
    </row>
    <row r="340" spans="1:16" x14ac:dyDescent="0.25">
      <c r="A340" s="2" t="s">
        <v>16</v>
      </c>
      <c r="B340">
        <v>30.58</v>
      </c>
      <c r="C340">
        <v>2.71</v>
      </c>
      <c r="D340" s="2" t="s">
        <v>39</v>
      </c>
      <c r="E340" s="2" t="s">
        <v>40</v>
      </c>
      <c r="F340" s="2" t="s">
        <v>33</v>
      </c>
      <c r="G340" s="2" t="s">
        <v>20</v>
      </c>
      <c r="H340">
        <v>0.125</v>
      </c>
      <c r="I340" s="2" t="s">
        <v>22</v>
      </c>
      <c r="J340" s="2" t="s">
        <v>22</v>
      </c>
      <c r="K340">
        <v>0</v>
      </c>
      <c r="L340" s="2" t="s">
        <v>21</v>
      </c>
      <c r="M340" s="2" t="s">
        <v>31</v>
      </c>
      <c r="N340" s="2" t="s">
        <v>38</v>
      </c>
      <c r="O340">
        <v>0</v>
      </c>
      <c r="P340" s="2" t="s">
        <v>80</v>
      </c>
    </row>
    <row r="341" spans="1:16" x14ac:dyDescent="0.25">
      <c r="A341" s="2" t="s">
        <v>81</v>
      </c>
      <c r="B341">
        <v>26.5</v>
      </c>
      <c r="C341">
        <v>2.71</v>
      </c>
      <c r="D341" s="2" t="s">
        <v>39</v>
      </c>
      <c r="E341" s="2" t="s">
        <v>40</v>
      </c>
      <c r="F341" s="2" t="s">
        <v>81</v>
      </c>
      <c r="G341" s="2" t="s">
        <v>81</v>
      </c>
      <c r="H341">
        <v>8.5000000000000006E-2</v>
      </c>
      <c r="I341" s="2" t="s">
        <v>22</v>
      </c>
      <c r="J341" s="2" t="s">
        <v>22</v>
      </c>
      <c r="K341">
        <v>0</v>
      </c>
      <c r="L341" s="2" t="s">
        <v>22</v>
      </c>
      <c r="M341" s="2" t="s">
        <v>31</v>
      </c>
      <c r="N341" s="2" t="s">
        <v>38</v>
      </c>
      <c r="O341">
        <v>0</v>
      </c>
      <c r="P341" s="2" t="s">
        <v>80</v>
      </c>
    </row>
    <row r="342" spans="1:16" x14ac:dyDescent="0.25">
      <c r="A342" s="2" t="s">
        <v>16</v>
      </c>
      <c r="B342">
        <v>33.58</v>
      </c>
      <c r="C342">
        <v>2.75</v>
      </c>
      <c r="D342" s="2" t="s">
        <v>17</v>
      </c>
      <c r="E342" s="2" t="s">
        <v>18</v>
      </c>
      <c r="F342" s="2" t="s">
        <v>33</v>
      </c>
      <c r="G342" s="2" t="s">
        <v>20</v>
      </c>
      <c r="H342">
        <v>4.25</v>
      </c>
      <c r="I342" s="2" t="s">
        <v>21</v>
      </c>
      <c r="J342" s="2" t="s">
        <v>21</v>
      </c>
      <c r="K342">
        <v>6</v>
      </c>
      <c r="L342" s="2" t="s">
        <v>22</v>
      </c>
      <c r="M342" s="2" t="s">
        <v>18</v>
      </c>
      <c r="N342" s="2" t="s">
        <v>106</v>
      </c>
      <c r="O342">
        <v>0</v>
      </c>
      <c r="P342" s="2" t="s">
        <v>24</v>
      </c>
    </row>
    <row r="343" spans="1:16" x14ac:dyDescent="0.25">
      <c r="A343" s="2" t="s">
        <v>16</v>
      </c>
      <c r="B343">
        <v>24.83</v>
      </c>
      <c r="C343">
        <v>2.75</v>
      </c>
      <c r="D343" s="2" t="s">
        <v>17</v>
      </c>
      <c r="E343" s="2" t="s">
        <v>18</v>
      </c>
      <c r="F343" s="2" t="s">
        <v>44</v>
      </c>
      <c r="G343" s="2" t="s">
        <v>20</v>
      </c>
      <c r="H343">
        <v>2.25</v>
      </c>
      <c r="I343" s="2" t="s">
        <v>21</v>
      </c>
      <c r="J343" s="2" t="s">
        <v>21</v>
      </c>
      <c r="K343">
        <v>6</v>
      </c>
      <c r="L343" s="2" t="s">
        <v>22</v>
      </c>
      <c r="M343" s="2" t="s">
        <v>18</v>
      </c>
      <c r="N343" s="2" t="s">
        <v>81</v>
      </c>
      <c r="O343">
        <v>600</v>
      </c>
      <c r="P343" s="2" t="s">
        <v>24</v>
      </c>
    </row>
    <row r="344" spans="1:16" x14ac:dyDescent="0.25">
      <c r="A344" s="2" t="s">
        <v>16</v>
      </c>
      <c r="B344">
        <v>16.329999999999998</v>
      </c>
      <c r="C344">
        <v>2.75</v>
      </c>
      <c r="D344" s="2" t="s">
        <v>17</v>
      </c>
      <c r="E344" s="2" t="s">
        <v>18</v>
      </c>
      <c r="F344" s="2" t="s">
        <v>60</v>
      </c>
      <c r="G344" s="2" t="s">
        <v>20</v>
      </c>
      <c r="H344">
        <v>0.66500000000000004</v>
      </c>
      <c r="I344" s="2" t="s">
        <v>22</v>
      </c>
      <c r="J344" s="2" t="s">
        <v>21</v>
      </c>
      <c r="K344">
        <v>1</v>
      </c>
      <c r="L344" s="2" t="s">
        <v>22</v>
      </c>
      <c r="M344" s="2" t="s">
        <v>18</v>
      </c>
      <c r="N344" s="2" t="s">
        <v>38</v>
      </c>
      <c r="O344">
        <v>21</v>
      </c>
      <c r="P344" s="2" t="s">
        <v>80</v>
      </c>
    </row>
    <row r="345" spans="1:16" x14ac:dyDescent="0.25">
      <c r="A345" s="2" t="s">
        <v>16</v>
      </c>
      <c r="B345">
        <v>23.5</v>
      </c>
      <c r="C345">
        <v>2.75</v>
      </c>
      <c r="D345" s="2" t="s">
        <v>17</v>
      </c>
      <c r="E345" s="2" t="s">
        <v>18</v>
      </c>
      <c r="F345" s="2" t="s">
        <v>64</v>
      </c>
      <c r="G345" s="2" t="s">
        <v>64</v>
      </c>
      <c r="H345">
        <v>4.5</v>
      </c>
      <c r="I345" s="2" t="s">
        <v>22</v>
      </c>
      <c r="J345" s="2" t="s">
        <v>22</v>
      </c>
      <c r="K345">
        <v>0</v>
      </c>
      <c r="L345" s="2" t="s">
        <v>22</v>
      </c>
      <c r="M345" s="2" t="s">
        <v>18</v>
      </c>
      <c r="N345" s="2" t="s">
        <v>74</v>
      </c>
      <c r="O345">
        <v>25</v>
      </c>
      <c r="P345" s="2" t="s">
        <v>80</v>
      </c>
    </row>
    <row r="346" spans="1:16" x14ac:dyDescent="0.25">
      <c r="A346" s="2" t="s">
        <v>16</v>
      </c>
      <c r="B346">
        <v>33.75</v>
      </c>
      <c r="C346">
        <v>2.75</v>
      </c>
      <c r="D346" s="2" t="s">
        <v>17</v>
      </c>
      <c r="E346" s="2" t="s">
        <v>18</v>
      </c>
      <c r="F346" s="2" t="s">
        <v>56</v>
      </c>
      <c r="G346" s="2" t="s">
        <v>57</v>
      </c>
      <c r="H346">
        <v>0</v>
      </c>
      <c r="I346" s="2" t="s">
        <v>22</v>
      </c>
      <c r="J346" s="2" t="s">
        <v>22</v>
      </c>
      <c r="K346">
        <v>0</v>
      </c>
      <c r="L346" s="2" t="s">
        <v>22</v>
      </c>
      <c r="M346" s="2" t="s">
        <v>18</v>
      </c>
      <c r="N346" s="2" t="s">
        <v>42</v>
      </c>
      <c r="O346">
        <v>0</v>
      </c>
      <c r="P346" s="2" t="s">
        <v>80</v>
      </c>
    </row>
    <row r="347" spans="1:16" x14ac:dyDescent="0.25">
      <c r="A347" s="2" t="s">
        <v>16</v>
      </c>
      <c r="B347">
        <v>59.5</v>
      </c>
      <c r="C347">
        <v>2.75</v>
      </c>
      <c r="D347" s="2" t="s">
        <v>17</v>
      </c>
      <c r="E347" s="2" t="s">
        <v>18</v>
      </c>
      <c r="F347" s="2" t="s">
        <v>19</v>
      </c>
      <c r="G347" s="2" t="s">
        <v>20</v>
      </c>
      <c r="H347">
        <v>1.75</v>
      </c>
      <c r="I347" s="2" t="s">
        <v>21</v>
      </c>
      <c r="J347" s="2" t="s">
        <v>21</v>
      </c>
      <c r="K347">
        <v>5</v>
      </c>
      <c r="L347" s="2" t="s">
        <v>21</v>
      </c>
      <c r="M347" s="2" t="s">
        <v>18</v>
      </c>
      <c r="N347" s="2" t="s">
        <v>112</v>
      </c>
      <c r="O347">
        <v>58</v>
      </c>
      <c r="P347" s="2" t="s">
        <v>24</v>
      </c>
    </row>
    <row r="348" spans="1:16" x14ac:dyDescent="0.25">
      <c r="A348" s="2" t="s">
        <v>16</v>
      </c>
      <c r="B348">
        <v>34.17</v>
      </c>
      <c r="C348">
        <v>2.75</v>
      </c>
      <c r="D348" s="2" t="s">
        <v>17</v>
      </c>
      <c r="E348" s="2" t="s">
        <v>18</v>
      </c>
      <c r="F348" s="2" t="s">
        <v>56</v>
      </c>
      <c r="G348" s="2" t="s">
        <v>57</v>
      </c>
      <c r="H348">
        <v>2.5</v>
      </c>
      <c r="I348" s="2" t="s">
        <v>22</v>
      </c>
      <c r="J348" s="2" t="s">
        <v>22</v>
      </c>
      <c r="K348">
        <v>0</v>
      </c>
      <c r="L348" s="2" t="s">
        <v>21</v>
      </c>
      <c r="M348" s="2" t="s">
        <v>18</v>
      </c>
      <c r="N348" s="2" t="s">
        <v>160</v>
      </c>
      <c r="O348">
        <v>200</v>
      </c>
      <c r="P348" s="2" t="s">
        <v>80</v>
      </c>
    </row>
    <row r="349" spans="1:16" x14ac:dyDescent="0.25">
      <c r="A349" s="2" t="s">
        <v>16</v>
      </c>
      <c r="B349">
        <v>31.25</v>
      </c>
      <c r="C349">
        <v>2.835</v>
      </c>
      <c r="D349" s="2" t="s">
        <v>17</v>
      </c>
      <c r="E349" s="2" t="s">
        <v>18</v>
      </c>
      <c r="F349" s="2" t="s">
        <v>64</v>
      </c>
      <c r="G349" s="2" t="s">
        <v>64</v>
      </c>
      <c r="H349">
        <v>0</v>
      </c>
      <c r="I349" s="2" t="s">
        <v>22</v>
      </c>
      <c r="J349" s="2" t="s">
        <v>21</v>
      </c>
      <c r="K349">
        <v>5</v>
      </c>
      <c r="L349" s="2" t="s">
        <v>22</v>
      </c>
      <c r="M349" s="2" t="s">
        <v>18</v>
      </c>
      <c r="N349" s="2" t="s">
        <v>98</v>
      </c>
      <c r="O349">
        <v>146</v>
      </c>
      <c r="P349" s="2" t="s">
        <v>80</v>
      </c>
    </row>
    <row r="350" spans="1:16" x14ac:dyDescent="0.25">
      <c r="A350" s="2" t="s">
        <v>25</v>
      </c>
      <c r="B350">
        <v>15.92</v>
      </c>
      <c r="C350">
        <v>2.875</v>
      </c>
      <c r="D350" s="2" t="s">
        <v>17</v>
      </c>
      <c r="E350" s="2" t="s">
        <v>18</v>
      </c>
      <c r="F350" s="2" t="s">
        <v>26</v>
      </c>
      <c r="G350" s="2" t="s">
        <v>20</v>
      </c>
      <c r="H350">
        <v>8.5000000000000006E-2</v>
      </c>
      <c r="I350" s="2" t="s">
        <v>22</v>
      </c>
      <c r="J350" s="2" t="s">
        <v>22</v>
      </c>
      <c r="K350">
        <v>0</v>
      </c>
      <c r="L350" s="2" t="s">
        <v>22</v>
      </c>
      <c r="M350" s="2" t="s">
        <v>18</v>
      </c>
      <c r="N350" s="2" t="s">
        <v>32</v>
      </c>
      <c r="O350">
        <v>0</v>
      </c>
      <c r="P350" s="2" t="s">
        <v>80</v>
      </c>
    </row>
    <row r="351" spans="1:16" x14ac:dyDescent="0.25">
      <c r="A351" s="2" t="s">
        <v>25</v>
      </c>
      <c r="B351">
        <v>25.17</v>
      </c>
      <c r="C351">
        <v>2.875</v>
      </c>
      <c r="D351" s="2" t="s">
        <v>17</v>
      </c>
      <c r="E351" s="2" t="s">
        <v>18</v>
      </c>
      <c r="F351" s="2" t="s">
        <v>54</v>
      </c>
      <c r="G351" s="2" t="s">
        <v>27</v>
      </c>
      <c r="H351">
        <v>0.875</v>
      </c>
      <c r="I351" s="2" t="s">
        <v>21</v>
      </c>
      <c r="J351" s="2" t="s">
        <v>22</v>
      </c>
      <c r="K351">
        <v>0</v>
      </c>
      <c r="L351" s="2" t="s">
        <v>22</v>
      </c>
      <c r="M351" s="2" t="s">
        <v>18</v>
      </c>
      <c r="N351" s="2" t="s">
        <v>34</v>
      </c>
      <c r="O351">
        <v>0</v>
      </c>
      <c r="P351" s="2" t="s">
        <v>24</v>
      </c>
    </row>
    <row r="352" spans="1:16" x14ac:dyDescent="0.25">
      <c r="A352" s="2" t="s">
        <v>16</v>
      </c>
      <c r="B352">
        <v>34.25</v>
      </c>
      <c r="C352">
        <v>3</v>
      </c>
      <c r="D352" s="2" t="s">
        <v>17</v>
      </c>
      <c r="E352" s="2" t="s">
        <v>18</v>
      </c>
      <c r="F352" s="2" t="s">
        <v>37</v>
      </c>
      <c r="G352" s="2" t="s">
        <v>27</v>
      </c>
      <c r="H352">
        <v>7.415</v>
      </c>
      <c r="I352" s="2" t="s">
        <v>21</v>
      </c>
      <c r="J352" s="2" t="s">
        <v>22</v>
      </c>
      <c r="K352">
        <v>0</v>
      </c>
      <c r="L352" s="2" t="s">
        <v>21</v>
      </c>
      <c r="M352" s="2" t="s">
        <v>18</v>
      </c>
      <c r="N352" s="2" t="s">
        <v>47</v>
      </c>
      <c r="O352">
        <v>0</v>
      </c>
      <c r="P352" s="2" t="s">
        <v>24</v>
      </c>
    </row>
    <row r="353" spans="1:16" x14ac:dyDescent="0.25">
      <c r="A353" s="2" t="s">
        <v>16</v>
      </c>
      <c r="B353">
        <v>43.25</v>
      </c>
      <c r="C353">
        <v>3</v>
      </c>
      <c r="D353" s="2" t="s">
        <v>17</v>
      </c>
      <c r="E353" s="2" t="s">
        <v>18</v>
      </c>
      <c r="F353" s="2" t="s">
        <v>26</v>
      </c>
      <c r="G353" s="2" t="s">
        <v>27</v>
      </c>
      <c r="H353">
        <v>6</v>
      </c>
      <c r="I353" s="2" t="s">
        <v>21</v>
      </c>
      <c r="J353" s="2" t="s">
        <v>21</v>
      </c>
      <c r="K353">
        <v>11</v>
      </c>
      <c r="L353" s="2" t="s">
        <v>22</v>
      </c>
      <c r="M353" s="2" t="s">
        <v>18</v>
      </c>
      <c r="N353" s="2" t="s">
        <v>38</v>
      </c>
      <c r="O353">
        <v>0</v>
      </c>
      <c r="P353" s="2" t="s">
        <v>24</v>
      </c>
    </row>
    <row r="354" spans="1:16" x14ac:dyDescent="0.25">
      <c r="A354" s="2" t="s">
        <v>25</v>
      </c>
      <c r="B354">
        <v>20.67</v>
      </c>
      <c r="C354">
        <v>3</v>
      </c>
      <c r="D354" s="2" t="s">
        <v>17</v>
      </c>
      <c r="E354" s="2" t="s">
        <v>18</v>
      </c>
      <c r="F354" s="2" t="s">
        <v>26</v>
      </c>
      <c r="G354" s="2" t="s">
        <v>20</v>
      </c>
      <c r="H354">
        <v>0.16500000000000001</v>
      </c>
      <c r="I354" s="2" t="s">
        <v>21</v>
      </c>
      <c r="J354" s="2" t="s">
        <v>21</v>
      </c>
      <c r="K354">
        <v>3</v>
      </c>
      <c r="L354" s="2" t="s">
        <v>22</v>
      </c>
      <c r="M354" s="2" t="s">
        <v>18</v>
      </c>
      <c r="N354" s="2" t="s">
        <v>30</v>
      </c>
      <c r="O354">
        <v>6</v>
      </c>
      <c r="P354" s="2" t="s">
        <v>24</v>
      </c>
    </row>
    <row r="355" spans="1:16" x14ac:dyDescent="0.25">
      <c r="A355" s="2" t="s">
        <v>25</v>
      </c>
      <c r="B355">
        <v>47.42</v>
      </c>
      <c r="C355">
        <v>3</v>
      </c>
      <c r="D355" s="2" t="s">
        <v>17</v>
      </c>
      <c r="E355" s="2" t="s">
        <v>18</v>
      </c>
      <c r="F355" s="2" t="s">
        <v>54</v>
      </c>
      <c r="G355" s="2" t="s">
        <v>20</v>
      </c>
      <c r="H355">
        <v>13.875</v>
      </c>
      <c r="I355" s="2" t="s">
        <v>21</v>
      </c>
      <c r="J355" s="2" t="s">
        <v>21</v>
      </c>
      <c r="K355">
        <v>2</v>
      </c>
      <c r="L355" s="2" t="s">
        <v>21</v>
      </c>
      <c r="M355" s="2" t="s">
        <v>18</v>
      </c>
      <c r="N355" s="2" t="s">
        <v>138</v>
      </c>
      <c r="O355">
        <v>1704</v>
      </c>
      <c r="P355" s="2" t="s">
        <v>24</v>
      </c>
    </row>
    <row r="356" spans="1:16" x14ac:dyDescent="0.25">
      <c r="A356" s="2" t="s">
        <v>25</v>
      </c>
      <c r="B356">
        <v>31.75</v>
      </c>
      <c r="C356">
        <v>3</v>
      </c>
      <c r="D356" s="2" t="s">
        <v>39</v>
      </c>
      <c r="E356" s="2" t="s">
        <v>40</v>
      </c>
      <c r="F356" s="2" t="s">
        <v>90</v>
      </c>
      <c r="G356" s="2" t="s">
        <v>90</v>
      </c>
      <c r="H356">
        <v>0</v>
      </c>
      <c r="I356" s="2" t="s">
        <v>22</v>
      </c>
      <c r="J356" s="2" t="s">
        <v>22</v>
      </c>
      <c r="K356">
        <v>0</v>
      </c>
      <c r="L356" s="2" t="s">
        <v>22</v>
      </c>
      <c r="M356" s="2" t="s">
        <v>18</v>
      </c>
      <c r="N356" s="2" t="s">
        <v>74</v>
      </c>
      <c r="O356">
        <v>20</v>
      </c>
      <c r="P356" s="2" t="s">
        <v>80</v>
      </c>
    </row>
    <row r="357" spans="1:16" x14ac:dyDescent="0.25">
      <c r="A357" s="2" t="s">
        <v>25</v>
      </c>
      <c r="B357">
        <v>33.25</v>
      </c>
      <c r="C357">
        <v>3</v>
      </c>
      <c r="D357" s="2" t="s">
        <v>39</v>
      </c>
      <c r="E357" s="2" t="s">
        <v>40</v>
      </c>
      <c r="F357" s="2" t="s">
        <v>60</v>
      </c>
      <c r="G357" s="2" t="s">
        <v>20</v>
      </c>
      <c r="H357">
        <v>2</v>
      </c>
      <c r="I357" s="2" t="s">
        <v>22</v>
      </c>
      <c r="J357" s="2" t="s">
        <v>22</v>
      </c>
      <c r="K357">
        <v>0</v>
      </c>
      <c r="L357" s="2" t="s">
        <v>22</v>
      </c>
      <c r="M357" s="2" t="s">
        <v>18</v>
      </c>
      <c r="N357" s="2" t="s">
        <v>42</v>
      </c>
      <c r="O357">
        <v>0</v>
      </c>
      <c r="P357" s="2" t="s">
        <v>80</v>
      </c>
    </row>
    <row r="358" spans="1:16" x14ac:dyDescent="0.25">
      <c r="A358" s="2" t="s">
        <v>16</v>
      </c>
      <c r="B358">
        <v>28</v>
      </c>
      <c r="C358">
        <v>3</v>
      </c>
      <c r="D358" s="2" t="s">
        <v>17</v>
      </c>
      <c r="E358" s="2" t="s">
        <v>18</v>
      </c>
      <c r="F358" s="2" t="s">
        <v>19</v>
      </c>
      <c r="G358" s="2" t="s">
        <v>20</v>
      </c>
      <c r="H358">
        <v>0.75</v>
      </c>
      <c r="I358" s="2" t="s">
        <v>22</v>
      </c>
      <c r="J358" s="2" t="s">
        <v>22</v>
      </c>
      <c r="K358">
        <v>0</v>
      </c>
      <c r="L358" s="2" t="s">
        <v>21</v>
      </c>
      <c r="M358" s="2" t="s">
        <v>18</v>
      </c>
      <c r="N358" s="2" t="s">
        <v>53</v>
      </c>
      <c r="O358">
        <v>67</v>
      </c>
      <c r="P358" s="2" t="s">
        <v>80</v>
      </c>
    </row>
    <row r="359" spans="1:16" x14ac:dyDescent="0.25">
      <c r="A359" s="2" t="s">
        <v>16</v>
      </c>
      <c r="B359">
        <v>32.42</v>
      </c>
      <c r="C359">
        <v>3</v>
      </c>
      <c r="D359" s="2" t="s">
        <v>17</v>
      </c>
      <c r="E359" s="2" t="s">
        <v>18</v>
      </c>
      <c r="F359" s="2" t="s">
        <v>50</v>
      </c>
      <c r="G359" s="2" t="s">
        <v>20</v>
      </c>
      <c r="H359">
        <v>0.16500000000000001</v>
      </c>
      <c r="I359" s="2" t="s">
        <v>22</v>
      </c>
      <c r="J359" s="2" t="s">
        <v>22</v>
      </c>
      <c r="K359">
        <v>0</v>
      </c>
      <c r="L359" s="2" t="s">
        <v>21</v>
      </c>
      <c r="M359" s="2" t="s">
        <v>18</v>
      </c>
      <c r="N359" s="2" t="s">
        <v>32</v>
      </c>
      <c r="O359">
        <v>0</v>
      </c>
      <c r="P359" s="2" t="s">
        <v>80</v>
      </c>
    </row>
    <row r="360" spans="1:16" x14ac:dyDescent="0.25">
      <c r="A360" s="2" t="s">
        <v>16</v>
      </c>
      <c r="B360">
        <v>25.17</v>
      </c>
      <c r="C360">
        <v>3</v>
      </c>
      <c r="D360" s="2" t="s">
        <v>17</v>
      </c>
      <c r="E360" s="2" t="s">
        <v>18</v>
      </c>
      <c r="F360" s="2" t="s">
        <v>44</v>
      </c>
      <c r="G360" s="2" t="s">
        <v>20</v>
      </c>
      <c r="H360">
        <v>1.25</v>
      </c>
      <c r="I360" s="2" t="s">
        <v>22</v>
      </c>
      <c r="J360" s="2" t="s">
        <v>21</v>
      </c>
      <c r="K360">
        <v>1</v>
      </c>
      <c r="L360" s="2" t="s">
        <v>22</v>
      </c>
      <c r="M360" s="2" t="s">
        <v>18</v>
      </c>
      <c r="N360" s="2" t="s">
        <v>47</v>
      </c>
      <c r="O360">
        <v>22</v>
      </c>
      <c r="P360" s="2" t="s">
        <v>80</v>
      </c>
    </row>
    <row r="361" spans="1:16" x14ac:dyDescent="0.25">
      <c r="A361" s="2" t="s">
        <v>16</v>
      </c>
      <c r="B361">
        <v>51.83</v>
      </c>
      <c r="C361">
        <v>3</v>
      </c>
      <c r="D361" s="2" t="s">
        <v>39</v>
      </c>
      <c r="E361" s="2" t="s">
        <v>40</v>
      </c>
      <c r="F361" s="2" t="s">
        <v>64</v>
      </c>
      <c r="G361" s="2" t="s">
        <v>64</v>
      </c>
      <c r="H361">
        <v>1.5</v>
      </c>
      <c r="I361" s="2" t="s">
        <v>22</v>
      </c>
      <c r="J361" s="2" t="s">
        <v>22</v>
      </c>
      <c r="K361">
        <v>0</v>
      </c>
      <c r="L361" s="2" t="s">
        <v>22</v>
      </c>
      <c r="M361" s="2" t="s">
        <v>18</v>
      </c>
      <c r="N361" s="2" t="s">
        <v>42</v>
      </c>
      <c r="O361">
        <v>4</v>
      </c>
      <c r="P361" s="2" t="s">
        <v>80</v>
      </c>
    </row>
    <row r="362" spans="1:16" x14ac:dyDescent="0.25">
      <c r="A362" s="2" t="s">
        <v>16</v>
      </c>
      <c r="B362">
        <v>17.25</v>
      </c>
      <c r="C362">
        <v>3</v>
      </c>
      <c r="D362" s="2" t="s">
        <v>17</v>
      </c>
      <c r="E362" s="2" t="s">
        <v>18</v>
      </c>
      <c r="F362" s="2" t="s">
        <v>41</v>
      </c>
      <c r="G362" s="2" t="s">
        <v>20</v>
      </c>
      <c r="H362">
        <v>0.04</v>
      </c>
      <c r="I362" s="2" t="s">
        <v>22</v>
      </c>
      <c r="J362" s="2" t="s">
        <v>22</v>
      </c>
      <c r="K362">
        <v>0</v>
      </c>
      <c r="L362" s="2" t="s">
        <v>21</v>
      </c>
      <c r="M362" s="2" t="s">
        <v>18</v>
      </c>
      <c r="N362" s="2" t="s">
        <v>74</v>
      </c>
      <c r="O362">
        <v>40</v>
      </c>
      <c r="P362" s="2" t="s">
        <v>80</v>
      </c>
    </row>
    <row r="363" spans="1:16" x14ac:dyDescent="0.25">
      <c r="A363" s="2" t="s">
        <v>16</v>
      </c>
      <c r="B363" t="s">
        <v>81</v>
      </c>
      <c r="C363">
        <v>3</v>
      </c>
      <c r="D363" s="2" t="s">
        <v>39</v>
      </c>
      <c r="E363" s="2" t="s">
        <v>40</v>
      </c>
      <c r="F363" s="2" t="s">
        <v>56</v>
      </c>
      <c r="G363" s="2" t="s">
        <v>57</v>
      </c>
      <c r="H363">
        <v>7</v>
      </c>
      <c r="I363" s="2" t="s">
        <v>22</v>
      </c>
      <c r="J363" s="2" t="s">
        <v>22</v>
      </c>
      <c r="K363">
        <v>0</v>
      </c>
      <c r="L363" s="2" t="s">
        <v>22</v>
      </c>
      <c r="M363" s="2" t="s">
        <v>18</v>
      </c>
      <c r="N363" s="2" t="s">
        <v>47</v>
      </c>
      <c r="O363">
        <v>1</v>
      </c>
      <c r="P363" s="2" t="s">
        <v>80</v>
      </c>
    </row>
    <row r="364" spans="1:16" x14ac:dyDescent="0.25">
      <c r="A364" s="2" t="s">
        <v>25</v>
      </c>
      <c r="B364">
        <v>27.58</v>
      </c>
      <c r="C364">
        <v>3</v>
      </c>
      <c r="D364" s="2" t="s">
        <v>17</v>
      </c>
      <c r="E364" s="2" t="s">
        <v>18</v>
      </c>
      <c r="F364" s="2" t="s">
        <v>33</v>
      </c>
      <c r="G364" s="2" t="s">
        <v>20</v>
      </c>
      <c r="H364">
        <v>2.79</v>
      </c>
      <c r="I364" s="2" t="s">
        <v>22</v>
      </c>
      <c r="J364" s="2" t="s">
        <v>21</v>
      </c>
      <c r="K364">
        <v>1</v>
      </c>
      <c r="L364" s="2" t="s">
        <v>21</v>
      </c>
      <c r="M364" s="2" t="s">
        <v>18</v>
      </c>
      <c r="N364" s="2" t="s">
        <v>29</v>
      </c>
      <c r="O364">
        <v>10</v>
      </c>
      <c r="P364" s="2" t="s">
        <v>80</v>
      </c>
    </row>
    <row r="365" spans="1:16" x14ac:dyDescent="0.25">
      <c r="A365" s="2" t="s">
        <v>25</v>
      </c>
      <c r="B365">
        <v>24.75</v>
      </c>
      <c r="C365">
        <v>3</v>
      </c>
      <c r="D365" s="2" t="s">
        <v>17</v>
      </c>
      <c r="E365" s="2" t="s">
        <v>18</v>
      </c>
      <c r="F365" s="2" t="s">
        <v>26</v>
      </c>
      <c r="G365" s="2" t="s">
        <v>27</v>
      </c>
      <c r="H365">
        <v>1.835</v>
      </c>
      <c r="I365" s="2" t="s">
        <v>21</v>
      </c>
      <c r="J365" s="2" t="s">
        <v>21</v>
      </c>
      <c r="K365">
        <v>19</v>
      </c>
      <c r="L365" s="2" t="s">
        <v>22</v>
      </c>
      <c r="M365" s="2" t="s">
        <v>18</v>
      </c>
      <c r="N365" s="2" t="s">
        <v>47</v>
      </c>
      <c r="O365">
        <v>500</v>
      </c>
      <c r="P365" s="2" t="s">
        <v>24</v>
      </c>
    </row>
    <row r="366" spans="1:16" x14ac:dyDescent="0.25">
      <c r="A366" s="2" t="s">
        <v>16</v>
      </c>
      <c r="B366">
        <v>22.83</v>
      </c>
      <c r="C366">
        <v>3</v>
      </c>
      <c r="D366" s="2" t="s">
        <v>17</v>
      </c>
      <c r="E366" s="2" t="s">
        <v>18</v>
      </c>
      <c r="F366" s="2" t="s">
        <v>33</v>
      </c>
      <c r="G366" s="2" t="s">
        <v>20</v>
      </c>
      <c r="H366">
        <v>1.29</v>
      </c>
      <c r="I366" s="2" t="s">
        <v>21</v>
      </c>
      <c r="J366" s="2" t="s">
        <v>21</v>
      </c>
      <c r="K366">
        <v>1</v>
      </c>
      <c r="L366" s="2" t="s">
        <v>22</v>
      </c>
      <c r="M366" s="2" t="s">
        <v>18</v>
      </c>
      <c r="N366" s="2" t="s">
        <v>46</v>
      </c>
      <c r="O366">
        <v>800</v>
      </c>
      <c r="P366" s="2" t="s">
        <v>24</v>
      </c>
    </row>
    <row r="367" spans="1:16" x14ac:dyDescent="0.25">
      <c r="A367" s="2" t="s">
        <v>16</v>
      </c>
      <c r="B367">
        <v>42.75</v>
      </c>
      <c r="C367">
        <v>3</v>
      </c>
      <c r="D367" s="2" t="s">
        <v>17</v>
      </c>
      <c r="E367" s="2" t="s">
        <v>18</v>
      </c>
      <c r="F367" s="2" t="s">
        <v>56</v>
      </c>
      <c r="G367" s="2" t="s">
        <v>57</v>
      </c>
      <c r="H367">
        <v>1</v>
      </c>
      <c r="I367" s="2" t="s">
        <v>21</v>
      </c>
      <c r="J367" s="2" t="s">
        <v>22</v>
      </c>
      <c r="K367">
        <v>0</v>
      </c>
      <c r="L367" s="2" t="s">
        <v>22</v>
      </c>
      <c r="M367" s="2" t="s">
        <v>18</v>
      </c>
      <c r="N367" s="2" t="s">
        <v>47</v>
      </c>
      <c r="O367">
        <v>200</v>
      </c>
      <c r="P367" s="2" t="s">
        <v>80</v>
      </c>
    </row>
    <row r="368" spans="1:16" x14ac:dyDescent="0.25">
      <c r="A368" s="2" t="s">
        <v>25</v>
      </c>
      <c r="B368">
        <v>20.83</v>
      </c>
      <c r="C368">
        <v>3</v>
      </c>
      <c r="D368" s="2" t="s">
        <v>17</v>
      </c>
      <c r="E368" s="2" t="s">
        <v>18</v>
      </c>
      <c r="F368" s="2" t="s">
        <v>60</v>
      </c>
      <c r="G368" s="2" t="s">
        <v>20</v>
      </c>
      <c r="H368">
        <v>0.04</v>
      </c>
      <c r="I368" s="2" t="s">
        <v>21</v>
      </c>
      <c r="J368" s="2" t="s">
        <v>22</v>
      </c>
      <c r="K368">
        <v>0</v>
      </c>
      <c r="L368" s="2" t="s">
        <v>22</v>
      </c>
      <c r="M368" s="2" t="s">
        <v>18</v>
      </c>
      <c r="N368" s="2" t="s">
        <v>30</v>
      </c>
      <c r="O368">
        <v>0</v>
      </c>
      <c r="P368" s="2" t="s">
        <v>24</v>
      </c>
    </row>
    <row r="369" spans="1:16" x14ac:dyDescent="0.25">
      <c r="A369" s="2" t="s">
        <v>16</v>
      </c>
      <c r="B369">
        <v>21</v>
      </c>
      <c r="C369">
        <v>3</v>
      </c>
      <c r="D369" s="2" t="s">
        <v>39</v>
      </c>
      <c r="E369" s="2" t="s">
        <v>40</v>
      </c>
      <c r="F369" s="2" t="s">
        <v>50</v>
      </c>
      <c r="G369" s="2" t="s">
        <v>20</v>
      </c>
      <c r="H369">
        <v>1.085</v>
      </c>
      <c r="I369" s="2" t="s">
        <v>21</v>
      </c>
      <c r="J369" s="2" t="s">
        <v>21</v>
      </c>
      <c r="K369">
        <v>8</v>
      </c>
      <c r="L369" s="2" t="s">
        <v>21</v>
      </c>
      <c r="M369" s="2" t="s">
        <v>18</v>
      </c>
      <c r="N369" s="2" t="s">
        <v>74</v>
      </c>
      <c r="O369">
        <v>1</v>
      </c>
      <c r="P369" s="2" t="s">
        <v>24</v>
      </c>
    </row>
    <row r="370" spans="1:16" x14ac:dyDescent="0.25">
      <c r="A370" s="2" t="s">
        <v>25</v>
      </c>
      <c r="B370">
        <v>46.08</v>
      </c>
      <c r="C370">
        <v>3</v>
      </c>
      <c r="D370" s="2" t="s">
        <v>17</v>
      </c>
      <c r="E370" s="2" t="s">
        <v>18</v>
      </c>
      <c r="F370" s="2" t="s">
        <v>44</v>
      </c>
      <c r="G370" s="2" t="s">
        <v>20</v>
      </c>
      <c r="H370">
        <v>2.375</v>
      </c>
      <c r="I370" s="2" t="s">
        <v>21</v>
      </c>
      <c r="J370" s="2" t="s">
        <v>21</v>
      </c>
      <c r="K370">
        <v>8</v>
      </c>
      <c r="L370" s="2" t="s">
        <v>21</v>
      </c>
      <c r="M370" s="2" t="s">
        <v>18</v>
      </c>
      <c r="N370" s="2" t="s">
        <v>49</v>
      </c>
      <c r="O370">
        <v>4159</v>
      </c>
      <c r="P370" s="2" t="s">
        <v>24</v>
      </c>
    </row>
    <row r="371" spans="1:16" x14ac:dyDescent="0.25">
      <c r="A371" s="2" t="s">
        <v>25</v>
      </c>
      <c r="B371">
        <v>28.5</v>
      </c>
      <c r="C371">
        <v>3.04</v>
      </c>
      <c r="D371" s="2" t="s">
        <v>39</v>
      </c>
      <c r="E371" s="2" t="s">
        <v>40</v>
      </c>
      <c r="F371" s="2" t="s">
        <v>54</v>
      </c>
      <c r="G371" s="2" t="s">
        <v>27</v>
      </c>
      <c r="H371">
        <v>2.54</v>
      </c>
      <c r="I371" s="2" t="s">
        <v>21</v>
      </c>
      <c r="J371" s="2" t="s">
        <v>21</v>
      </c>
      <c r="K371">
        <v>1</v>
      </c>
      <c r="L371" s="2" t="s">
        <v>22</v>
      </c>
      <c r="M371" s="2" t="s">
        <v>18</v>
      </c>
      <c r="N371" s="2" t="s">
        <v>67</v>
      </c>
      <c r="O371">
        <v>0</v>
      </c>
      <c r="P371" s="2" t="s">
        <v>24</v>
      </c>
    </row>
    <row r="372" spans="1:16" x14ac:dyDescent="0.25">
      <c r="A372" s="2" t="s">
        <v>16</v>
      </c>
      <c r="B372">
        <v>33.17</v>
      </c>
      <c r="C372">
        <v>3.04</v>
      </c>
      <c r="D372" s="2" t="s">
        <v>39</v>
      </c>
      <c r="E372" s="2" t="s">
        <v>40</v>
      </c>
      <c r="F372" s="2" t="s">
        <v>44</v>
      </c>
      <c r="G372" s="2" t="s">
        <v>27</v>
      </c>
      <c r="H372">
        <v>2.04</v>
      </c>
      <c r="I372" s="2" t="s">
        <v>21</v>
      </c>
      <c r="J372" s="2" t="s">
        <v>21</v>
      </c>
      <c r="K372">
        <v>1</v>
      </c>
      <c r="L372" s="2" t="s">
        <v>21</v>
      </c>
      <c r="M372" s="2" t="s">
        <v>18</v>
      </c>
      <c r="N372" s="2" t="s">
        <v>42</v>
      </c>
      <c r="O372">
        <v>18027</v>
      </c>
      <c r="P372" s="2" t="s">
        <v>24</v>
      </c>
    </row>
    <row r="373" spans="1:16" x14ac:dyDescent="0.25">
      <c r="A373" s="2" t="s">
        <v>16</v>
      </c>
      <c r="B373">
        <v>31.08</v>
      </c>
      <c r="C373">
        <v>3.085</v>
      </c>
      <c r="D373" s="2" t="s">
        <v>17</v>
      </c>
      <c r="E373" s="2" t="s">
        <v>18</v>
      </c>
      <c r="F373" s="2" t="s">
        <v>44</v>
      </c>
      <c r="G373" s="2" t="s">
        <v>20</v>
      </c>
      <c r="H373">
        <v>2.5</v>
      </c>
      <c r="I373" s="2" t="s">
        <v>22</v>
      </c>
      <c r="J373" s="2" t="s">
        <v>21</v>
      </c>
      <c r="K373">
        <v>2</v>
      </c>
      <c r="L373" s="2" t="s">
        <v>21</v>
      </c>
      <c r="M373" s="2" t="s">
        <v>18</v>
      </c>
      <c r="N373" s="2" t="s">
        <v>74</v>
      </c>
      <c r="O373">
        <v>41</v>
      </c>
      <c r="P373" s="2" t="s">
        <v>80</v>
      </c>
    </row>
    <row r="374" spans="1:16" x14ac:dyDescent="0.25">
      <c r="A374" s="2" t="s">
        <v>25</v>
      </c>
      <c r="B374">
        <v>31.92</v>
      </c>
      <c r="C374">
        <v>3.125</v>
      </c>
      <c r="D374" s="2" t="s">
        <v>17</v>
      </c>
      <c r="E374" s="2" t="s">
        <v>18</v>
      </c>
      <c r="F374" s="2" t="s">
        <v>64</v>
      </c>
      <c r="G374" s="2" t="s">
        <v>64</v>
      </c>
      <c r="H374">
        <v>3.04</v>
      </c>
      <c r="I374" s="2" t="s">
        <v>22</v>
      </c>
      <c r="J374" s="2" t="s">
        <v>21</v>
      </c>
      <c r="K374">
        <v>2</v>
      </c>
      <c r="L374" s="2" t="s">
        <v>21</v>
      </c>
      <c r="M374" s="2" t="s">
        <v>18</v>
      </c>
      <c r="N374" s="2" t="s">
        <v>52</v>
      </c>
      <c r="O374">
        <v>4</v>
      </c>
      <c r="P374" s="2" t="s">
        <v>80</v>
      </c>
    </row>
    <row r="375" spans="1:16" x14ac:dyDescent="0.25">
      <c r="A375" s="2" t="s">
        <v>16</v>
      </c>
      <c r="B375">
        <v>16</v>
      </c>
      <c r="C375">
        <v>3.125</v>
      </c>
      <c r="D375" s="2" t="s">
        <v>17</v>
      </c>
      <c r="E375" s="2" t="s">
        <v>18</v>
      </c>
      <c r="F375" s="2" t="s">
        <v>19</v>
      </c>
      <c r="G375" s="2" t="s">
        <v>20</v>
      </c>
      <c r="H375">
        <v>8.5000000000000006E-2</v>
      </c>
      <c r="I375" s="2" t="s">
        <v>22</v>
      </c>
      <c r="J375" s="2" t="s">
        <v>21</v>
      </c>
      <c r="K375">
        <v>1</v>
      </c>
      <c r="L375" s="2" t="s">
        <v>22</v>
      </c>
      <c r="M375" s="2" t="s">
        <v>18</v>
      </c>
      <c r="N375" s="2" t="s">
        <v>47</v>
      </c>
      <c r="O375">
        <v>6</v>
      </c>
      <c r="P375" s="2" t="s">
        <v>80</v>
      </c>
    </row>
    <row r="376" spans="1:16" x14ac:dyDescent="0.25">
      <c r="A376" s="2" t="s">
        <v>16</v>
      </c>
      <c r="B376">
        <v>33.17</v>
      </c>
      <c r="C376">
        <v>3.165</v>
      </c>
      <c r="D376" s="2" t="s">
        <v>39</v>
      </c>
      <c r="E376" s="2" t="s">
        <v>40</v>
      </c>
      <c r="F376" s="2" t="s">
        <v>54</v>
      </c>
      <c r="G376" s="2" t="s">
        <v>20</v>
      </c>
      <c r="H376">
        <v>3.165</v>
      </c>
      <c r="I376" s="2" t="s">
        <v>21</v>
      </c>
      <c r="J376" s="2" t="s">
        <v>21</v>
      </c>
      <c r="K376">
        <v>3</v>
      </c>
      <c r="L376" s="2" t="s">
        <v>21</v>
      </c>
      <c r="M376" s="2" t="s">
        <v>18</v>
      </c>
      <c r="N376" s="2" t="s">
        <v>126</v>
      </c>
      <c r="O376">
        <v>0</v>
      </c>
      <c r="P376" s="2" t="s">
        <v>24</v>
      </c>
    </row>
    <row r="377" spans="1:16" x14ac:dyDescent="0.25">
      <c r="A377" s="2" t="s">
        <v>16</v>
      </c>
      <c r="B377">
        <v>22.92</v>
      </c>
      <c r="C377">
        <v>3.165</v>
      </c>
      <c r="D377" s="2" t="s">
        <v>39</v>
      </c>
      <c r="E377" s="2" t="s">
        <v>40</v>
      </c>
      <c r="F377" s="2" t="s">
        <v>44</v>
      </c>
      <c r="G377" s="2" t="s">
        <v>20</v>
      </c>
      <c r="H377">
        <v>0.16500000000000001</v>
      </c>
      <c r="I377" s="2" t="s">
        <v>22</v>
      </c>
      <c r="J377" s="2" t="s">
        <v>22</v>
      </c>
      <c r="K377">
        <v>0</v>
      </c>
      <c r="L377" s="2" t="s">
        <v>22</v>
      </c>
      <c r="M377" s="2" t="s">
        <v>18</v>
      </c>
      <c r="N377" s="2" t="s">
        <v>74</v>
      </c>
      <c r="O377">
        <v>1058</v>
      </c>
      <c r="P377" s="2" t="s">
        <v>80</v>
      </c>
    </row>
    <row r="378" spans="1:16" x14ac:dyDescent="0.25">
      <c r="A378" s="2" t="s">
        <v>16</v>
      </c>
      <c r="B378">
        <v>23.5</v>
      </c>
      <c r="C378">
        <v>3.165</v>
      </c>
      <c r="D378" s="2" t="s">
        <v>39</v>
      </c>
      <c r="E378" s="2" t="s">
        <v>40</v>
      </c>
      <c r="F378" s="2" t="s">
        <v>41</v>
      </c>
      <c r="G378" s="2" t="s">
        <v>20</v>
      </c>
      <c r="H378">
        <v>0.41499999999999998</v>
      </c>
      <c r="I378" s="2" t="s">
        <v>22</v>
      </c>
      <c r="J378" s="2" t="s">
        <v>21</v>
      </c>
      <c r="K378">
        <v>1</v>
      </c>
      <c r="L378" s="2" t="s">
        <v>21</v>
      </c>
      <c r="M378" s="2" t="s">
        <v>18</v>
      </c>
      <c r="N378" s="2" t="s">
        <v>29</v>
      </c>
      <c r="O378">
        <v>80</v>
      </c>
      <c r="P378" s="2" t="s">
        <v>80</v>
      </c>
    </row>
    <row r="379" spans="1:16" x14ac:dyDescent="0.25">
      <c r="A379" s="2" t="s">
        <v>16</v>
      </c>
      <c r="B379">
        <v>35.25</v>
      </c>
      <c r="C379">
        <v>3.165</v>
      </c>
      <c r="D379" s="2" t="s">
        <v>17</v>
      </c>
      <c r="E379" s="2" t="s">
        <v>18</v>
      </c>
      <c r="F379" s="2" t="s">
        <v>54</v>
      </c>
      <c r="G379" s="2" t="s">
        <v>27</v>
      </c>
      <c r="H379">
        <v>3.75</v>
      </c>
      <c r="I379" s="2" t="s">
        <v>21</v>
      </c>
      <c r="J379" s="2" t="s">
        <v>22</v>
      </c>
      <c r="K379">
        <v>0</v>
      </c>
      <c r="L379" s="2" t="s">
        <v>21</v>
      </c>
      <c r="M379" s="2" t="s">
        <v>18</v>
      </c>
      <c r="N379" s="2" t="s">
        <v>201</v>
      </c>
      <c r="O379">
        <v>0</v>
      </c>
      <c r="P379" s="2" t="s">
        <v>80</v>
      </c>
    </row>
    <row r="380" spans="1:16" x14ac:dyDescent="0.25">
      <c r="A380" s="2" t="s">
        <v>16</v>
      </c>
      <c r="B380">
        <v>36.67</v>
      </c>
      <c r="C380">
        <v>3.25</v>
      </c>
      <c r="D380" s="2" t="s">
        <v>17</v>
      </c>
      <c r="E380" s="2" t="s">
        <v>18</v>
      </c>
      <c r="F380" s="2" t="s">
        <v>26</v>
      </c>
      <c r="G380" s="2" t="s">
        <v>27</v>
      </c>
      <c r="H380">
        <v>9</v>
      </c>
      <c r="I380" s="2" t="s">
        <v>21</v>
      </c>
      <c r="J380" s="2" t="s">
        <v>22</v>
      </c>
      <c r="K380">
        <v>0</v>
      </c>
      <c r="L380" s="2" t="s">
        <v>21</v>
      </c>
      <c r="M380" s="2" t="s">
        <v>18</v>
      </c>
      <c r="N380" s="2" t="s">
        <v>117</v>
      </c>
      <c r="O380">
        <v>639</v>
      </c>
      <c r="P380" s="2" t="s">
        <v>24</v>
      </c>
    </row>
    <row r="381" spans="1:16" x14ac:dyDescent="0.25">
      <c r="A381" s="2" t="s">
        <v>16</v>
      </c>
      <c r="B381">
        <v>27.58</v>
      </c>
      <c r="C381">
        <v>3.25</v>
      </c>
      <c r="D381" s="2" t="s">
        <v>39</v>
      </c>
      <c r="E381" s="2" t="s">
        <v>40</v>
      </c>
      <c r="F381" s="2" t="s">
        <v>26</v>
      </c>
      <c r="G381" s="2" t="s">
        <v>27</v>
      </c>
      <c r="H381">
        <v>5.085</v>
      </c>
      <c r="I381" s="2" t="s">
        <v>22</v>
      </c>
      <c r="J381" s="2" t="s">
        <v>21</v>
      </c>
      <c r="K381">
        <v>2</v>
      </c>
      <c r="L381" s="2" t="s">
        <v>21</v>
      </c>
      <c r="M381" s="2" t="s">
        <v>18</v>
      </c>
      <c r="N381" s="2" t="s">
        <v>214</v>
      </c>
      <c r="O381">
        <v>1</v>
      </c>
      <c r="P381" s="2" t="s">
        <v>80</v>
      </c>
    </row>
    <row r="382" spans="1:16" x14ac:dyDescent="0.25">
      <c r="A382" s="2" t="s">
        <v>16</v>
      </c>
      <c r="B382">
        <v>25.67</v>
      </c>
      <c r="C382">
        <v>3.25</v>
      </c>
      <c r="D382" s="2" t="s">
        <v>17</v>
      </c>
      <c r="E382" s="2" t="s">
        <v>18</v>
      </c>
      <c r="F382" s="2" t="s">
        <v>44</v>
      </c>
      <c r="G382" s="2" t="s">
        <v>27</v>
      </c>
      <c r="H382">
        <v>2.29</v>
      </c>
      <c r="I382" s="2" t="s">
        <v>22</v>
      </c>
      <c r="J382" s="2" t="s">
        <v>21</v>
      </c>
      <c r="K382">
        <v>1</v>
      </c>
      <c r="L382" s="2" t="s">
        <v>21</v>
      </c>
      <c r="M382" s="2" t="s">
        <v>18</v>
      </c>
      <c r="N382" s="2" t="s">
        <v>218</v>
      </c>
      <c r="O382">
        <v>21</v>
      </c>
      <c r="P382" s="2" t="s">
        <v>80</v>
      </c>
    </row>
    <row r="383" spans="1:16" x14ac:dyDescent="0.25">
      <c r="A383" s="2" t="s">
        <v>16</v>
      </c>
      <c r="B383">
        <v>17.079999999999998</v>
      </c>
      <c r="C383">
        <v>3.29</v>
      </c>
      <c r="D383" s="2" t="s">
        <v>17</v>
      </c>
      <c r="E383" s="2" t="s">
        <v>18</v>
      </c>
      <c r="F383" s="2" t="s">
        <v>56</v>
      </c>
      <c r="G383" s="2" t="s">
        <v>20</v>
      </c>
      <c r="H383">
        <v>0.33500000000000002</v>
      </c>
      <c r="I383" s="2" t="s">
        <v>22</v>
      </c>
      <c r="J383" s="2" t="s">
        <v>22</v>
      </c>
      <c r="K383">
        <v>0</v>
      </c>
      <c r="L383" s="2" t="s">
        <v>21</v>
      </c>
      <c r="M383" s="2" t="s">
        <v>18</v>
      </c>
      <c r="N383" s="2" t="s">
        <v>84</v>
      </c>
      <c r="O383">
        <v>2</v>
      </c>
      <c r="P383" s="2" t="s">
        <v>80</v>
      </c>
    </row>
    <row r="384" spans="1:16" x14ac:dyDescent="0.25">
      <c r="A384" s="2" t="s">
        <v>16</v>
      </c>
      <c r="B384">
        <v>40.58</v>
      </c>
      <c r="C384">
        <v>3.29</v>
      </c>
      <c r="D384" s="2" t="s">
        <v>17</v>
      </c>
      <c r="E384" s="2" t="s">
        <v>18</v>
      </c>
      <c r="F384" s="2" t="s">
        <v>33</v>
      </c>
      <c r="G384" s="2" t="s">
        <v>20</v>
      </c>
      <c r="H384">
        <v>3.5</v>
      </c>
      <c r="I384" s="2" t="s">
        <v>22</v>
      </c>
      <c r="J384" s="2" t="s">
        <v>22</v>
      </c>
      <c r="K384">
        <v>0</v>
      </c>
      <c r="L384" s="2" t="s">
        <v>21</v>
      </c>
      <c r="M384" s="2" t="s">
        <v>31</v>
      </c>
      <c r="N384" s="2" t="s">
        <v>72</v>
      </c>
      <c r="O384">
        <v>0</v>
      </c>
      <c r="P384" s="2" t="s">
        <v>80</v>
      </c>
    </row>
    <row r="385" spans="1:16" x14ac:dyDescent="0.25">
      <c r="A385" s="2" t="s">
        <v>16</v>
      </c>
      <c r="B385">
        <v>38.58</v>
      </c>
      <c r="C385">
        <v>3.335</v>
      </c>
      <c r="D385" s="2" t="s">
        <v>17</v>
      </c>
      <c r="E385" s="2" t="s">
        <v>18</v>
      </c>
      <c r="F385" s="2" t="s">
        <v>19</v>
      </c>
      <c r="G385" s="2" t="s">
        <v>20</v>
      </c>
      <c r="H385">
        <v>4</v>
      </c>
      <c r="I385" s="2" t="s">
        <v>21</v>
      </c>
      <c r="J385" s="2" t="s">
        <v>21</v>
      </c>
      <c r="K385">
        <v>14</v>
      </c>
      <c r="L385" s="2" t="s">
        <v>22</v>
      </c>
      <c r="M385" s="2" t="s">
        <v>18</v>
      </c>
      <c r="N385" s="2" t="s">
        <v>204</v>
      </c>
      <c r="O385">
        <v>1344</v>
      </c>
      <c r="P385" s="2" t="s">
        <v>24</v>
      </c>
    </row>
    <row r="386" spans="1:16" x14ac:dyDescent="0.25">
      <c r="A386" s="2" t="s">
        <v>16</v>
      </c>
      <c r="B386">
        <v>35</v>
      </c>
      <c r="C386">
        <v>3.375</v>
      </c>
      <c r="D386" s="2" t="s">
        <v>17</v>
      </c>
      <c r="E386" s="2" t="s">
        <v>18</v>
      </c>
      <c r="F386" s="2" t="s">
        <v>44</v>
      </c>
      <c r="G386" s="2" t="s">
        <v>27</v>
      </c>
      <c r="H386">
        <v>8.2899999999999991</v>
      </c>
      <c r="I386" s="2" t="s">
        <v>22</v>
      </c>
      <c r="J386" s="2" t="s">
        <v>22</v>
      </c>
      <c r="K386">
        <v>0</v>
      </c>
      <c r="L386" s="2" t="s">
        <v>21</v>
      </c>
      <c r="M386" s="2" t="s">
        <v>18</v>
      </c>
      <c r="N386" s="2" t="s">
        <v>47</v>
      </c>
      <c r="O386">
        <v>0</v>
      </c>
      <c r="P386" s="2" t="s">
        <v>80</v>
      </c>
    </row>
    <row r="387" spans="1:16" x14ac:dyDescent="0.25">
      <c r="A387" s="2" t="s">
        <v>25</v>
      </c>
      <c r="B387" t="s">
        <v>81</v>
      </c>
      <c r="C387">
        <v>3.5</v>
      </c>
      <c r="D387" s="2" t="s">
        <v>17</v>
      </c>
      <c r="E387" s="2" t="s">
        <v>18</v>
      </c>
      <c r="F387" s="2" t="s">
        <v>50</v>
      </c>
      <c r="G387" s="2" t="s">
        <v>20</v>
      </c>
      <c r="H387">
        <v>3</v>
      </c>
      <c r="I387" s="2" t="s">
        <v>21</v>
      </c>
      <c r="J387" s="2" t="s">
        <v>22</v>
      </c>
      <c r="K387">
        <v>0</v>
      </c>
      <c r="L387" s="2" t="s">
        <v>21</v>
      </c>
      <c r="M387" s="2" t="s">
        <v>18</v>
      </c>
      <c r="N387" s="2" t="s">
        <v>53</v>
      </c>
      <c r="O387">
        <v>0</v>
      </c>
      <c r="P387" s="2" t="s">
        <v>80</v>
      </c>
    </row>
    <row r="388" spans="1:16" x14ac:dyDescent="0.25">
      <c r="A388" s="2" t="s">
        <v>16</v>
      </c>
      <c r="B388">
        <v>29.17</v>
      </c>
      <c r="C388">
        <v>3.5</v>
      </c>
      <c r="D388" s="2" t="s">
        <v>17</v>
      </c>
      <c r="E388" s="2" t="s">
        <v>18</v>
      </c>
      <c r="F388" s="2" t="s">
        <v>19</v>
      </c>
      <c r="G388" s="2" t="s">
        <v>20</v>
      </c>
      <c r="H388">
        <v>3.5</v>
      </c>
      <c r="I388" s="2" t="s">
        <v>21</v>
      </c>
      <c r="J388" s="2" t="s">
        <v>21</v>
      </c>
      <c r="K388">
        <v>3</v>
      </c>
      <c r="L388" s="2" t="s">
        <v>21</v>
      </c>
      <c r="M388" s="2" t="s">
        <v>18</v>
      </c>
      <c r="N388" s="2" t="s">
        <v>99</v>
      </c>
      <c r="O388">
        <v>0</v>
      </c>
      <c r="P388" s="2" t="s">
        <v>80</v>
      </c>
    </row>
    <row r="389" spans="1:16" x14ac:dyDescent="0.25">
      <c r="A389" s="2" t="s">
        <v>25</v>
      </c>
      <c r="B389">
        <v>28.42</v>
      </c>
      <c r="C389">
        <v>3.5</v>
      </c>
      <c r="D389" s="2" t="s">
        <v>17</v>
      </c>
      <c r="E389" s="2" t="s">
        <v>18</v>
      </c>
      <c r="F389" s="2" t="s">
        <v>19</v>
      </c>
      <c r="G389" s="2" t="s">
        <v>20</v>
      </c>
      <c r="H389">
        <v>0.83499999999999996</v>
      </c>
      <c r="I389" s="2" t="s">
        <v>21</v>
      </c>
      <c r="J389" s="2" t="s">
        <v>22</v>
      </c>
      <c r="K389">
        <v>0</v>
      </c>
      <c r="L389" s="2" t="s">
        <v>22</v>
      </c>
      <c r="M389" s="2" t="s">
        <v>31</v>
      </c>
      <c r="N389" s="2" t="s">
        <v>29</v>
      </c>
      <c r="O389">
        <v>0</v>
      </c>
      <c r="P389" s="2" t="s">
        <v>24</v>
      </c>
    </row>
    <row r="390" spans="1:16" x14ac:dyDescent="0.25">
      <c r="A390" s="2" t="s">
        <v>16</v>
      </c>
      <c r="B390">
        <v>48.17</v>
      </c>
      <c r="C390">
        <v>3.5</v>
      </c>
      <c r="D390" s="2" t="s">
        <v>17</v>
      </c>
      <c r="E390" s="2" t="s">
        <v>18</v>
      </c>
      <c r="F390" s="2" t="s">
        <v>60</v>
      </c>
      <c r="G390" s="2" t="s">
        <v>20</v>
      </c>
      <c r="H390">
        <v>3.5</v>
      </c>
      <c r="I390" s="2" t="s">
        <v>21</v>
      </c>
      <c r="J390" s="2" t="s">
        <v>22</v>
      </c>
      <c r="K390">
        <v>0</v>
      </c>
      <c r="L390" s="2" t="s">
        <v>22</v>
      </c>
      <c r="M390" s="2" t="s">
        <v>31</v>
      </c>
      <c r="N390" s="2" t="s">
        <v>134</v>
      </c>
      <c r="O390">
        <v>0</v>
      </c>
      <c r="P390" s="2" t="s">
        <v>24</v>
      </c>
    </row>
    <row r="391" spans="1:16" x14ac:dyDescent="0.25">
      <c r="A391" s="2" t="s">
        <v>16</v>
      </c>
      <c r="B391">
        <v>25.17</v>
      </c>
      <c r="C391">
        <v>3.5</v>
      </c>
      <c r="D391" s="2" t="s">
        <v>17</v>
      </c>
      <c r="E391" s="2" t="s">
        <v>18</v>
      </c>
      <c r="F391" s="2" t="s">
        <v>37</v>
      </c>
      <c r="G391" s="2" t="s">
        <v>20</v>
      </c>
      <c r="H391">
        <v>0.625</v>
      </c>
      <c r="I391" s="2" t="s">
        <v>21</v>
      </c>
      <c r="J391" s="2" t="s">
        <v>21</v>
      </c>
      <c r="K391">
        <v>7</v>
      </c>
      <c r="L391" s="2" t="s">
        <v>22</v>
      </c>
      <c r="M391" s="2" t="s">
        <v>18</v>
      </c>
      <c r="N391" s="2" t="s">
        <v>47</v>
      </c>
      <c r="O391">
        <v>7059</v>
      </c>
      <c r="P391" s="2" t="s">
        <v>24</v>
      </c>
    </row>
    <row r="392" spans="1:16" x14ac:dyDescent="0.25">
      <c r="A392" s="2" t="s">
        <v>81</v>
      </c>
      <c r="B392">
        <v>40.83</v>
      </c>
      <c r="C392">
        <v>3.5</v>
      </c>
      <c r="D392" s="2" t="s">
        <v>17</v>
      </c>
      <c r="E392" s="2" t="s">
        <v>18</v>
      </c>
      <c r="F392" s="2" t="s">
        <v>56</v>
      </c>
      <c r="G392" s="2" t="s">
        <v>57</v>
      </c>
      <c r="H392">
        <v>0.5</v>
      </c>
      <c r="I392" s="2" t="s">
        <v>22</v>
      </c>
      <c r="J392" s="2" t="s">
        <v>22</v>
      </c>
      <c r="K392">
        <v>0</v>
      </c>
      <c r="L392" s="2" t="s">
        <v>22</v>
      </c>
      <c r="M392" s="2" t="s">
        <v>31</v>
      </c>
      <c r="N392" s="2" t="s">
        <v>162</v>
      </c>
      <c r="O392">
        <v>0</v>
      </c>
      <c r="P392" s="2" t="s">
        <v>80</v>
      </c>
    </row>
    <row r="393" spans="1:16" x14ac:dyDescent="0.25">
      <c r="A393" s="2" t="s">
        <v>16</v>
      </c>
      <c r="B393">
        <v>32.33</v>
      </c>
      <c r="C393">
        <v>3.5</v>
      </c>
      <c r="D393" s="2" t="s">
        <v>17</v>
      </c>
      <c r="E393" s="2" t="s">
        <v>18</v>
      </c>
      <c r="F393" s="2" t="s">
        <v>41</v>
      </c>
      <c r="G393" s="2" t="s">
        <v>20</v>
      </c>
      <c r="H393">
        <v>0.5</v>
      </c>
      <c r="I393" s="2" t="s">
        <v>22</v>
      </c>
      <c r="J393" s="2" t="s">
        <v>22</v>
      </c>
      <c r="K393">
        <v>0</v>
      </c>
      <c r="L393" s="2" t="s">
        <v>21</v>
      </c>
      <c r="M393" s="2" t="s">
        <v>18</v>
      </c>
      <c r="N393" s="2" t="s">
        <v>160</v>
      </c>
      <c r="O393">
        <v>0</v>
      </c>
      <c r="P393" s="2" t="s">
        <v>80</v>
      </c>
    </row>
    <row r="394" spans="1:16" x14ac:dyDescent="0.25">
      <c r="A394" s="2" t="s">
        <v>16</v>
      </c>
      <c r="B394">
        <v>29.83</v>
      </c>
      <c r="C394">
        <v>3.5</v>
      </c>
      <c r="D394" s="2" t="s">
        <v>17</v>
      </c>
      <c r="E394" s="2" t="s">
        <v>18</v>
      </c>
      <c r="F394" s="2" t="s">
        <v>44</v>
      </c>
      <c r="G394" s="2" t="s">
        <v>20</v>
      </c>
      <c r="H394">
        <v>0.16500000000000001</v>
      </c>
      <c r="I394" s="2" t="s">
        <v>22</v>
      </c>
      <c r="J394" s="2" t="s">
        <v>22</v>
      </c>
      <c r="K394">
        <v>0</v>
      </c>
      <c r="L394" s="2" t="s">
        <v>22</v>
      </c>
      <c r="M394" s="2" t="s">
        <v>18</v>
      </c>
      <c r="N394" s="2" t="s">
        <v>70</v>
      </c>
      <c r="O394">
        <v>0</v>
      </c>
      <c r="P394" s="2" t="s">
        <v>80</v>
      </c>
    </row>
    <row r="395" spans="1:16" x14ac:dyDescent="0.25">
      <c r="A395" s="2" t="s">
        <v>25</v>
      </c>
      <c r="B395">
        <v>28.58</v>
      </c>
      <c r="C395">
        <v>3.54</v>
      </c>
      <c r="D395" s="2" t="s">
        <v>17</v>
      </c>
      <c r="E395" s="2" t="s">
        <v>18</v>
      </c>
      <c r="F395" s="2" t="s">
        <v>56</v>
      </c>
      <c r="G395" s="2" t="s">
        <v>57</v>
      </c>
      <c r="H395">
        <v>0.5</v>
      </c>
      <c r="I395" s="2" t="s">
        <v>21</v>
      </c>
      <c r="J395" s="2" t="s">
        <v>22</v>
      </c>
      <c r="K395">
        <v>0</v>
      </c>
      <c r="L395" s="2" t="s">
        <v>21</v>
      </c>
      <c r="M395" s="2" t="s">
        <v>18</v>
      </c>
      <c r="N395" s="2" t="s">
        <v>92</v>
      </c>
      <c r="O395">
        <v>0</v>
      </c>
      <c r="P395" s="2" t="s">
        <v>80</v>
      </c>
    </row>
    <row r="396" spans="1:16" x14ac:dyDescent="0.25">
      <c r="A396" s="2" t="s">
        <v>16</v>
      </c>
      <c r="B396">
        <v>18.829999999999998</v>
      </c>
      <c r="C396">
        <v>3.54</v>
      </c>
      <c r="D396" s="2" t="s">
        <v>39</v>
      </c>
      <c r="E396" s="2" t="s">
        <v>40</v>
      </c>
      <c r="F396" s="2" t="s">
        <v>64</v>
      </c>
      <c r="G396" s="2" t="s">
        <v>64</v>
      </c>
      <c r="H396">
        <v>0</v>
      </c>
      <c r="I396" s="2" t="s">
        <v>22</v>
      </c>
      <c r="J396" s="2" t="s">
        <v>22</v>
      </c>
      <c r="K396">
        <v>0</v>
      </c>
      <c r="L396" s="2" t="s">
        <v>21</v>
      </c>
      <c r="M396" s="2" t="s">
        <v>18</v>
      </c>
      <c r="N396" s="2" t="s">
        <v>42</v>
      </c>
      <c r="O396">
        <v>1</v>
      </c>
      <c r="P396" s="2" t="s">
        <v>80</v>
      </c>
    </row>
    <row r="397" spans="1:16" x14ac:dyDescent="0.25">
      <c r="A397" s="2" t="s">
        <v>16</v>
      </c>
      <c r="B397">
        <v>28.58</v>
      </c>
      <c r="C397">
        <v>3.625</v>
      </c>
      <c r="D397" s="2" t="s">
        <v>17</v>
      </c>
      <c r="E397" s="2" t="s">
        <v>18</v>
      </c>
      <c r="F397" s="2" t="s">
        <v>60</v>
      </c>
      <c r="G397" s="2" t="s">
        <v>20</v>
      </c>
      <c r="H397">
        <v>0.25</v>
      </c>
      <c r="I397" s="2" t="s">
        <v>22</v>
      </c>
      <c r="J397" s="2" t="s">
        <v>22</v>
      </c>
      <c r="K397">
        <v>0</v>
      </c>
      <c r="L397" s="2" t="s">
        <v>21</v>
      </c>
      <c r="M397" s="2" t="s">
        <v>18</v>
      </c>
      <c r="N397" s="2" t="s">
        <v>30</v>
      </c>
      <c r="O397">
        <v>0</v>
      </c>
      <c r="P397" s="2" t="s">
        <v>80</v>
      </c>
    </row>
    <row r="398" spans="1:16" x14ac:dyDescent="0.25">
      <c r="A398" s="2" t="s">
        <v>25</v>
      </c>
      <c r="B398">
        <v>31.25</v>
      </c>
      <c r="C398">
        <v>3.75</v>
      </c>
      <c r="D398" s="2" t="s">
        <v>17</v>
      </c>
      <c r="E398" s="2" t="s">
        <v>18</v>
      </c>
      <c r="F398" s="2" t="s">
        <v>37</v>
      </c>
      <c r="G398" s="2" t="s">
        <v>27</v>
      </c>
      <c r="H398">
        <v>0.625</v>
      </c>
      <c r="I398" s="2" t="s">
        <v>21</v>
      </c>
      <c r="J398" s="2" t="s">
        <v>21</v>
      </c>
      <c r="K398">
        <v>9</v>
      </c>
      <c r="L398" s="2" t="s">
        <v>21</v>
      </c>
      <c r="M398" s="2" t="s">
        <v>18</v>
      </c>
      <c r="N398" s="2" t="s">
        <v>108</v>
      </c>
      <c r="O398">
        <v>0</v>
      </c>
      <c r="P398" s="2" t="s">
        <v>24</v>
      </c>
    </row>
    <row r="399" spans="1:16" x14ac:dyDescent="0.25">
      <c r="A399" s="2" t="s">
        <v>25</v>
      </c>
      <c r="B399">
        <v>28.75</v>
      </c>
      <c r="C399">
        <v>3.75</v>
      </c>
      <c r="D399" s="2" t="s">
        <v>17</v>
      </c>
      <c r="E399" s="2" t="s">
        <v>18</v>
      </c>
      <c r="F399" s="2" t="s">
        <v>44</v>
      </c>
      <c r="G399" s="2" t="s">
        <v>20</v>
      </c>
      <c r="H399">
        <v>1.085</v>
      </c>
      <c r="I399" s="2" t="s">
        <v>21</v>
      </c>
      <c r="J399" s="2" t="s">
        <v>21</v>
      </c>
      <c r="K399">
        <v>1</v>
      </c>
      <c r="L399" s="2" t="s">
        <v>21</v>
      </c>
      <c r="M399" s="2" t="s">
        <v>18</v>
      </c>
      <c r="N399" s="2" t="s">
        <v>194</v>
      </c>
      <c r="O399">
        <v>0</v>
      </c>
      <c r="P399" s="2" t="s">
        <v>24</v>
      </c>
    </row>
    <row r="400" spans="1:16" x14ac:dyDescent="0.25">
      <c r="A400" s="2" t="s">
        <v>25</v>
      </c>
      <c r="B400">
        <v>35.17</v>
      </c>
      <c r="C400">
        <v>3.75</v>
      </c>
      <c r="D400" s="2" t="s">
        <v>17</v>
      </c>
      <c r="E400" s="2" t="s">
        <v>18</v>
      </c>
      <c r="F400" s="2" t="s">
        <v>64</v>
      </c>
      <c r="G400" s="2" t="s">
        <v>64</v>
      </c>
      <c r="H400">
        <v>0</v>
      </c>
      <c r="I400" s="2" t="s">
        <v>22</v>
      </c>
      <c r="J400" s="2" t="s">
        <v>21</v>
      </c>
      <c r="K400">
        <v>6</v>
      </c>
      <c r="L400" s="2" t="s">
        <v>22</v>
      </c>
      <c r="M400" s="2" t="s">
        <v>18</v>
      </c>
      <c r="N400" s="2" t="s">
        <v>47</v>
      </c>
      <c r="O400">
        <v>200</v>
      </c>
      <c r="P400" s="2" t="s">
        <v>80</v>
      </c>
    </row>
    <row r="401" spans="1:16" x14ac:dyDescent="0.25">
      <c r="A401" s="2" t="s">
        <v>16</v>
      </c>
      <c r="B401">
        <v>48.08</v>
      </c>
      <c r="C401">
        <v>3.75</v>
      </c>
      <c r="D401" s="2" t="s">
        <v>17</v>
      </c>
      <c r="E401" s="2" t="s">
        <v>18</v>
      </c>
      <c r="F401" s="2" t="s">
        <v>56</v>
      </c>
      <c r="G401" s="2" t="s">
        <v>57</v>
      </c>
      <c r="H401">
        <v>1</v>
      </c>
      <c r="I401" s="2" t="s">
        <v>22</v>
      </c>
      <c r="J401" s="2" t="s">
        <v>22</v>
      </c>
      <c r="K401">
        <v>0</v>
      </c>
      <c r="L401" s="2" t="s">
        <v>22</v>
      </c>
      <c r="M401" s="2" t="s">
        <v>18</v>
      </c>
      <c r="N401" s="2" t="s">
        <v>30</v>
      </c>
      <c r="O401">
        <v>2</v>
      </c>
      <c r="P401" s="2" t="s">
        <v>80</v>
      </c>
    </row>
    <row r="402" spans="1:16" x14ac:dyDescent="0.25">
      <c r="A402" s="2" t="s">
        <v>25</v>
      </c>
      <c r="B402">
        <v>28.58</v>
      </c>
      <c r="C402">
        <v>3.75</v>
      </c>
      <c r="D402" s="2" t="s">
        <v>17</v>
      </c>
      <c r="E402" s="2" t="s">
        <v>18</v>
      </c>
      <c r="F402" s="2" t="s">
        <v>44</v>
      </c>
      <c r="G402" s="2" t="s">
        <v>20</v>
      </c>
      <c r="H402">
        <v>0.25</v>
      </c>
      <c r="I402" s="2" t="s">
        <v>22</v>
      </c>
      <c r="J402" s="2" t="s">
        <v>21</v>
      </c>
      <c r="K402">
        <v>1</v>
      </c>
      <c r="L402" s="2" t="s">
        <v>21</v>
      </c>
      <c r="M402" s="2" t="s">
        <v>18</v>
      </c>
      <c r="N402" s="2" t="s">
        <v>107</v>
      </c>
      <c r="O402">
        <v>154</v>
      </c>
      <c r="P402" s="2" t="s">
        <v>80</v>
      </c>
    </row>
    <row r="403" spans="1:16" x14ac:dyDescent="0.25">
      <c r="A403" s="2" t="s">
        <v>16</v>
      </c>
      <c r="B403">
        <v>36.33</v>
      </c>
      <c r="C403">
        <v>3.79</v>
      </c>
      <c r="D403" s="2" t="s">
        <v>17</v>
      </c>
      <c r="E403" s="2" t="s">
        <v>18</v>
      </c>
      <c r="F403" s="2" t="s">
        <v>19</v>
      </c>
      <c r="G403" s="2" t="s">
        <v>20</v>
      </c>
      <c r="H403">
        <v>1.165</v>
      </c>
      <c r="I403" s="2" t="s">
        <v>21</v>
      </c>
      <c r="J403" s="2" t="s">
        <v>22</v>
      </c>
      <c r="K403">
        <v>0</v>
      </c>
      <c r="L403" s="2" t="s">
        <v>21</v>
      </c>
      <c r="M403" s="2" t="s">
        <v>18</v>
      </c>
      <c r="N403" s="2" t="s">
        <v>52</v>
      </c>
      <c r="O403">
        <v>0</v>
      </c>
      <c r="P403" s="2" t="s">
        <v>80</v>
      </c>
    </row>
    <row r="404" spans="1:16" x14ac:dyDescent="0.25">
      <c r="A404" s="2" t="s">
        <v>16</v>
      </c>
      <c r="B404">
        <v>32.08</v>
      </c>
      <c r="C404">
        <v>4</v>
      </c>
      <c r="D404" s="2" t="s">
        <v>17</v>
      </c>
      <c r="E404" s="2" t="s">
        <v>18</v>
      </c>
      <c r="F404" s="2" t="s">
        <v>33</v>
      </c>
      <c r="G404" s="2" t="s">
        <v>20</v>
      </c>
      <c r="H404">
        <v>2.5</v>
      </c>
      <c r="I404" s="2" t="s">
        <v>21</v>
      </c>
      <c r="J404" s="2" t="s">
        <v>22</v>
      </c>
      <c r="K404">
        <v>0</v>
      </c>
      <c r="L404" s="2" t="s">
        <v>21</v>
      </c>
      <c r="M404" s="2" t="s">
        <v>18</v>
      </c>
      <c r="N404" s="2" t="s">
        <v>34</v>
      </c>
      <c r="O404">
        <v>0</v>
      </c>
      <c r="P404" s="2" t="s">
        <v>24</v>
      </c>
    </row>
    <row r="405" spans="1:16" x14ac:dyDescent="0.25">
      <c r="A405" s="2" t="s">
        <v>16</v>
      </c>
      <c r="B405">
        <v>34.83</v>
      </c>
      <c r="C405">
        <v>4</v>
      </c>
      <c r="D405" s="2" t="s">
        <v>17</v>
      </c>
      <c r="E405" s="2" t="s">
        <v>18</v>
      </c>
      <c r="F405" s="2" t="s">
        <v>50</v>
      </c>
      <c r="G405" s="2" t="s">
        <v>57</v>
      </c>
      <c r="H405">
        <v>12.5</v>
      </c>
      <c r="I405" s="2" t="s">
        <v>21</v>
      </c>
      <c r="J405" s="2" t="s">
        <v>22</v>
      </c>
      <c r="K405">
        <v>0</v>
      </c>
      <c r="L405" s="2" t="s">
        <v>21</v>
      </c>
      <c r="M405" s="2" t="s">
        <v>18</v>
      </c>
      <c r="N405" s="2" t="s">
        <v>81</v>
      </c>
      <c r="O405">
        <v>0</v>
      </c>
      <c r="P405" s="2" t="s">
        <v>80</v>
      </c>
    </row>
    <row r="406" spans="1:16" x14ac:dyDescent="0.25">
      <c r="A406" s="2" t="s">
        <v>16</v>
      </c>
      <c r="B406">
        <v>37.17</v>
      </c>
      <c r="C406">
        <v>4</v>
      </c>
      <c r="D406" s="2" t="s">
        <v>17</v>
      </c>
      <c r="E406" s="2" t="s">
        <v>18</v>
      </c>
      <c r="F406" s="2" t="s">
        <v>44</v>
      </c>
      <c r="G406" s="2" t="s">
        <v>57</v>
      </c>
      <c r="H406">
        <v>5</v>
      </c>
      <c r="I406" s="2" t="s">
        <v>21</v>
      </c>
      <c r="J406" s="2" t="s">
        <v>22</v>
      </c>
      <c r="K406">
        <v>0</v>
      </c>
      <c r="L406" s="2" t="s">
        <v>21</v>
      </c>
      <c r="M406" s="2" t="s">
        <v>31</v>
      </c>
      <c r="N406" s="2" t="s">
        <v>29</v>
      </c>
      <c r="O406">
        <v>0</v>
      </c>
      <c r="P406" s="2" t="s">
        <v>80</v>
      </c>
    </row>
    <row r="407" spans="1:16" x14ac:dyDescent="0.25">
      <c r="A407" s="2" t="s">
        <v>16</v>
      </c>
      <c r="B407">
        <v>27.83</v>
      </c>
      <c r="C407">
        <v>4</v>
      </c>
      <c r="D407" s="2" t="s">
        <v>39</v>
      </c>
      <c r="E407" s="2" t="s">
        <v>40</v>
      </c>
      <c r="F407" s="2" t="s">
        <v>56</v>
      </c>
      <c r="G407" s="2" t="s">
        <v>27</v>
      </c>
      <c r="H407">
        <v>5.75</v>
      </c>
      <c r="I407" s="2" t="s">
        <v>21</v>
      </c>
      <c r="J407" s="2" t="s">
        <v>21</v>
      </c>
      <c r="K407">
        <v>2</v>
      </c>
      <c r="L407" s="2" t="s">
        <v>21</v>
      </c>
      <c r="M407" s="2" t="s">
        <v>18</v>
      </c>
      <c r="N407" s="2" t="s">
        <v>95</v>
      </c>
      <c r="O407">
        <v>0</v>
      </c>
      <c r="P407" s="2" t="s">
        <v>80</v>
      </c>
    </row>
    <row r="408" spans="1:16" x14ac:dyDescent="0.25">
      <c r="A408" s="2" t="s">
        <v>16</v>
      </c>
      <c r="B408">
        <v>23.25</v>
      </c>
      <c r="C408">
        <v>4</v>
      </c>
      <c r="D408" s="2" t="s">
        <v>17</v>
      </c>
      <c r="E408" s="2" t="s">
        <v>18</v>
      </c>
      <c r="F408" s="2" t="s">
        <v>44</v>
      </c>
      <c r="G408" s="2" t="s">
        <v>57</v>
      </c>
      <c r="H408">
        <v>0.25</v>
      </c>
      <c r="I408" s="2" t="s">
        <v>21</v>
      </c>
      <c r="J408" s="2" t="s">
        <v>22</v>
      </c>
      <c r="K408">
        <v>0</v>
      </c>
      <c r="L408" s="2" t="s">
        <v>21</v>
      </c>
      <c r="M408" s="2" t="s">
        <v>18</v>
      </c>
      <c r="N408" s="2" t="s">
        <v>74</v>
      </c>
      <c r="O408">
        <v>0</v>
      </c>
      <c r="P408" s="2" t="s">
        <v>24</v>
      </c>
    </row>
    <row r="409" spans="1:16" x14ac:dyDescent="0.25">
      <c r="A409" s="2" t="s">
        <v>16</v>
      </c>
      <c r="B409" t="s">
        <v>81</v>
      </c>
      <c r="C409">
        <v>4</v>
      </c>
      <c r="D409" s="2" t="s">
        <v>39</v>
      </c>
      <c r="E409" s="2" t="s">
        <v>40</v>
      </c>
      <c r="F409" s="2" t="s">
        <v>56</v>
      </c>
      <c r="G409" s="2" t="s">
        <v>20</v>
      </c>
      <c r="H409">
        <v>8.5000000000000006E-2</v>
      </c>
      <c r="I409" s="2" t="s">
        <v>22</v>
      </c>
      <c r="J409" s="2" t="s">
        <v>22</v>
      </c>
      <c r="K409">
        <v>0</v>
      </c>
      <c r="L409" s="2" t="s">
        <v>21</v>
      </c>
      <c r="M409" s="2" t="s">
        <v>18</v>
      </c>
      <c r="N409" s="2" t="s">
        <v>163</v>
      </c>
      <c r="O409">
        <v>0</v>
      </c>
      <c r="P409" s="2" t="s">
        <v>80</v>
      </c>
    </row>
    <row r="410" spans="1:16" x14ac:dyDescent="0.25">
      <c r="A410" s="2" t="s">
        <v>25</v>
      </c>
      <c r="B410">
        <v>39.08</v>
      </c>
      <c r="C410">
        <v>4</v>
      </c>
      <c r="D410" s="2" t="s">
        <v>17</v>
      </c>
      <c r="E410" s="2" t="s">
        <v>18</v>
      </c>
      <c r="F410" s="2" t="s">
        <v>44</v>
      </c>
      <c r="G410" s="2" t="s">
        <v>20</v>
      </c>
      <c r="H410">
        <v>3</v>
      </c>
      <c r="I410" s="2" t="s">
        <v>22</v>
      </c>
      <c r="J410" s="2" t="s">
        <v>22</v>
      </c>
      <c r="K410">
        <v>0</v>
      </c>
      <c r="L410" s="2" t="s">
        <v>22</v>
      </c>
      <c r="M410" s="2" t="s">
        <v>18</v>
      </c>
      <c r="N410" s="2" t="s">
        <v>166</v>
      </c>
      <c r="O410">
        <v>0</v>
      </c>
      <c r="P410" s="2" t="s">
        <v>80</v>
      </c>
    </row>
    <row r="411" spans="1:16" x14ac:dyDescent="0.25">
      <c r="A411" s="2" t="s">
        <v>16</v>
      </c>
      <c r="B411">
        <v>19.170000000000002</v>
      </c>
      <c r="C411">
        <v>4</v>
      </c>
      <c r="D411" s="2" t="s">
        <v>39</v>
      </c>
      <c r="E411" s="2" t="s">
        <v>40</v>
      </c>
      <c r="F411" s="2" t="s">
        <v>56</v>
      </c>
      <c r="G411" s="2" t="s">
        <v>20</v>
      </c>
      <c r="H411">
        <v>1</v>
      </c>
      <c r="I411" s="2" t="s">
        <v>22</v>
      </c>
      <c r="J411" s="2" t="s">
        <v>22</v>
      </c>
      <c r="K411">
        <v>0</v>
      </c>
      <c r="L411" s="2" t="s">
        <v>21</v>
      </c>
      <c r="M411" s="2" t="s">
        <v>18</v>
      </c>
      <c r="N411" s="2" t="s">
        <v>34</v>
      </c>
      <c r="O411">
        <v>1000</v>
      </c>
      <c r="P411" s="2" t="s">
        <v>80</v>
      </c>
    </row>
    <row r="412" spans="1:16" x14ac:dyDescent="0.25">
      <c r="A412" s="2" t="s">
        <v>16</v>
      </c>
      <c r="B412" t="s">
        <v>81</v>
      </c>
      <c r="C412">
        <v>4</v>
      </c>
      <c r="D412" s="2" t="s">
        <v>17</v>
      </c>
      <c r="E412" s="2" t="s">
        <v>18</v>
      </c>
      <c r="F412" s="2" t="s">
        <v>54</v>
      </c>
      <c r="G412" s="2" t="s">
        <v>20</v>
      </c>
      <c r="H412">
        <v>5</v>
      </c>
      <c r="I412" s="2" t="s">
        <v>21</v>
      </c>
      <c r="J412" s="2" t="s">
        <v>21</v>
      </c>
      <c r="K412">
        <v>3</v>
      </c>
      <c r="L412" s="2" t="s">
        <v>21</v>
      </c>
      <c r="M412" s="2" t="s">
        <v>18</v>
      </c>
      <c r="N412" s="2" t="s">
        <v>193</v>
      </c>
      <c r="O412">
        <v>2279</v>
      </c>
      <c r="P412" s="2" t="s">
        <v>24</v>
      </c>
    </row>
    <row r="413" spans="1:16" x14ac:dyDescent="0.25">
      <c r="A413" s="2" t="s">
        <v>16</v>
      </c>
      <c r="B413">
        <v>13.75</v>
      </c>
      <c r="C413">
        <v>4</v>
      </c>
      <c r="D413" s="2" t="s">
        <v>39</v>
      </c>
      <c r="E413" s="2" t="s">
        <v>40</v>
      </c>
      <c r="F413" s="2" t="s">
        <v>19</v>
      </c>
      <c r="G413" s="2" t="s">
        <v>20</v>
      </c>
      <c r="H413">
        <v>1.75</v>
      </c>
      <c r="I413" s="2" t="s">
        <v>21</v>
      </c>
      <c r="J413" s="2" t="s">
        <v>21</v>
      </c>
      <c r="K413">
        <v>2</v>
      </c>
      <c r="L413" s="2" t="s">
        <v>21</v>
      </c>
      <c r="M413" s="2" t="s">
        <v>18</v>
      </c>
      <c r="N413" s="2" t="s">
        <v>32</v>
      </c>
      <c r="O413">
        <v>1000</v>
      </c>
      <c r="P413" s="2" t="s">
        <v>24</v>
      </c>
    </row>
    <row r="414" spans="1:16" x14ac:dyDescent="0.25">
      <c r="A414" s="2" t="s">
        <v>25</v>
      </c>
      <c r="B414">
        <v>46</v>
      </c>
      <c r="C414">
        <v>4</v>
      </c>
      <c r="D414" s="2" t="s">
        <v>17</v>
      </c>
      <c r="E414" s="2" t="s">
        <v>18</v>
      </c>
      <c r="F414" s="2" t="s">
        <v>90</v>
      </c>
      <c r="G414" s="2" t="s">
        <v>90</v>
      </c>
      <c r="H414">
        <v>0</v>
      </c>
      <c r="I414" s="2" t="s">
        <v>21</v>
      </c>
      <c r="J414" s="2" t="s">
        <v>22</v>
      </c>
      <c r="K414">
        <v>0</v>
      </c>
      <c r="L414" s="2" t="s">
        <v>22</v>
      </c>
      <c r="M414" s="2" t="s">
        <v>18</v>
      </c>
      <c r="N414" s="2" t="s">
        <v>30</v>
      </c>
      <c r="O414">
        <v>960</v>
      </c>
      <c r="P414" s="2" t="s">
        <v>24</v>
      </c>
    </row>
    <row r="415" spans="1:16" x14ac:dyDescent="0.25">
      <c r="A415" s="2" t="s">
        <v>16</v>
      </c>
      <c r="B415">
        <v>32.08</v>
      </c>
      <c r="C415">
        <v>4</v>
      </c>
      <c r="D415" s="2" t="s">
        <v>39</v>
      </c>
      <c r="E415" s="2" t="s">
        <v>40</v>
      </c>
      <c r="F415" s="2" t="s">
        <v>37</v>
      </c>
      <c r="G415" s="2" t="s">
        <v>20</v>
      </c>
      <c r="H415">
        <v>1.5</v>
      </c>
      <c r="I415" s="2" t="s">
        <v>22</v>
      </c>
      <c r="J415" s="2" t="s">
        <v>22</v>
      </c>
      <c r="K415">
        <v>0</v>
      </c>
      <c r="L415" s="2" t="s">
        <v>21</v>
      </c>
      <c r="M415" s="2" t="s">
        <v>18</v>
      </c>
      <c r="N415" s="2" t="s">
        <v>32</v>
      </c>
      <c r="O415">
        <v>0</v>
      </c>
      <c r="P415" s="2" t="s">
        <v>80</v>
      </c>
    </row>
    <row r="416" spans="1:16" x14ac:dyDescent="0.25">
      <c r="A416" s="2" t="s">
        <v>16</v>
      </c>
      <c r="B416">
        <v>34.5</v>
      </c>
      <c r="C416">
        <v>4.04</v>
      </c>
      <c r="D416" s="2" t="s">
        <v>39</v>
      </c>
      <c r="E416" s="2" t="s">
        <v>40</v>
      </c>
      <c r="F416" s="2" t="s">
        <v>56</v>
      </c>
      <c r="G416" s="2" t="s">
        <v>57</v>
      </c>
      <c r="H416">
        <v>8.5</v>
      </c>
      <c r="I416" s="2" t="s">
        <v>21</v>
      </c>
      <c r="J416" s="2" t="s">
        <v>21</v>
      </c>
      <c r="K416">
        <v>7</v>
      </c>
      <c r="L416" s="2" t="s">
        <v>21</v>
      </c>
      <c r="M416" s="2" t="s">
        <v>18</v>
      </c>
      <c r="N416" s="2" t="s">
        <v>124</v>
      </c>
      <c r="O416">
        <v>0</v>
      </c>
      <c r="P416" s="2" t="s">
        <v>24</v>
      </c>
    </row>
    <row r="417" spans="1:16" x14ac:dyDescent="0.25">
      <c r="A417" s="2" t="s">
        <v>16</v>
      </c>
      <c r="B417">
        <v>41.17</v>
      </c>
      <c r="C417">
        <v>4.04</v>
      </c>
      <c r="D417" s="2" t="s">
        <v>17</v>
      </c>
      <c r="E417" s="2" t="s">
        <v>18</v>
      </c>
      <c r="F417" s="2" t="s">
        <v>37</v>
      </c>
      <c r="G417" s="2" t="s">
        <v>27</v>
      </c>
      <c r="H417">
        <v>7</v>
      </c>
      <c r="I417" s="2" t="s">
        <v>21</v>
      </c>
      <c r="J417" s="2" t="s">
        <v>21</v>
      </c>
      <c r="K417">
        <v>8</v>
      </c>
      <c r="L417" s="2" t="s">
        <v>22</v>
      </c>
      <c r="M417" s="2" t="s">
        <v>18</v>
      </c>
      <c r="N417" s="2" t="s">
        <v>48</v>
      </c>
      <c r="O417">
        <v>0</v>
      </c>
      <c r="P417" s="2" t="s">
        <v>24</v>
      </c>
    </row>
    <row r="418" spans="1:16" x14ac:dyDescent="0.25">
      <c r="A418" s="2" t="s">
        <v>16</v>
      </c>
      <c r="B418">
        <v>42.75</v>
      </c>
      <c r="C418">
        <v>4.085</v>
      </c>
      <c r="D418" s="2" t="s">
        <v>17</v>
      </c>
      <c r="E418" s="2" t="s">
        <v>18</v>
      </c>
      <c r="F418" s="2" t="s">
        <v>60</v>
      </c>
      <c r="G418" s="2" t="s">
        <v>20</v>
      </c>
      <c r="H418">
        <v>0.04</v>
      </c>
      <c r="I418" s="2" t="s">
        <v>22</v>
      </c>
      <c r="J418" s="2" t="s">
        <v>22</v>
      </c>
      <c r="K418">
        <v>0</v>
      </c>
      <c r="L418" s="2" t="s">
        <v>22</v>
      </c>
      <c r="M418" s="2" t="s">
        <v>18</v>
      </c>
      <c r="N418" s="2" t="s">
        <v>155</v>
      </c>
      <c r="O418">
        <v>100</v>
      </c>
      <c r="P418" s="2" t="s">
        <v>80</v>
      </c>
    </row>
    <row r="419" spans="1:16" x14ac:dyDescent="0.25">
      <c r="A419" s="2" t="s">
        <v>16</v>
      </c>
      <c r="B419">
        <v>16.329999999999998</v>
      </c>
      <c r="C419">
        <v>4.085</v>
      </c>
      <c r="D419" s="2" t="s">
        <v>17</v>
      </c>
      <c r="E419" s="2" t="s">
        <v>18</v>
      </c>
      <c r="F419" s="2" t="s">
        <v>56</v>
      </c>
      <c r="G419" s="2" t="s">
        <v>27</v>
      </c>
      <c r="H419">
        <v>0.41499999999999998</v>
      </c>
      <c r="I419" s="2" t="s">
        <v>22</v>
      </c>
      <c r="J419" s="2" t="s">
        <v>22</v>
      </c>
      <c r="K419">
        <v>0</v>
      </c>
      <c r="L419" s="2" t="s">
        <v>21</v>
      </c>
      <c r="M419" s="2" t="s">
        <v>18</v>
      </c>
      <c r="N419" s="2" t="s">
        <v>32</v>
      </c>
      <c r="O419">
        <v>0</v>
      </c>
      <c r="P419" s="2" t="s">
        <v>80</v>
      </c>
    </row>
    <row r="420" spans="1:16" x14ac:dyDescent="0.25">
      <c r="A420" s="2" t="s">
        <v>16</v>
      </c>
      <c r="B420">
        <v>21.08</v>
      </c>
      <c r="C420">
        <v>4.125</v>
      </c>
      <c r="D420" s="2" t="s">
        <v>39</v>
      </c>
      <c r="E420" s="2" t="s">
        <v>40</v>
      </c>
      <c r="F420" s="2" t="s">
        <v>56</v>
      </c>
      <c r="G420" s="2" t="s">
        <v>27</v>
      </c>
      <c r="H420">
        <v>0.04</v>
      </c>
      <c r="I420" s="2" t="s">
        <v>22</v>
      </c>
      <c r="J420" s="2" t="s">
        <v>22</v>
      </c>
      <c r="K420">
        <v>0</v>
      </c>
      <c r="L420" s="2" t="s">
        <v>22</v>
      </c>
      <c r="M420" s="2" t="s">
        <v>18</v>
      </c>
      <c r="N420" s="2" t="s">
        <v>84</v>
      </c>
      <c r="O420">
        <v>100</v>
      </c>
      <c r="P420" s="2" t="s">
        <v>80</v>
      </c>
    </row>
    <row r="421" spans="1:16" x14ac:dyDescent="0.25">
      <c r="A421" s="2" t="s">
        <v>16</v>
      </c>
      <c r="B421">
        <v>47.83</v>
      </c>
      <c r="C421">
        <v>4.165</v>
      </c>
      <c r="D421" s="2" t="s">
        <v>17</v>
      </c>
      <c r="E421" s="2" t="s">
        <v>18</v>
      </c>
      <c r="F421" s="2" t="s">
        <v>54</v>
      </c>
      <c r="G421" s="2" t="s">
        <v>57</v>
      </c>
      <c r="H421">
        <v>8.5000000000000006E-2</v>
      </c>
      <c r="I421" s="2" t="s">
        <v>22</v>
      </c>
      <c r="J421" s="2" t="s">
        <v>22</v>
      </c>
      <c r="K421">
        <v>0</v>
      </c>
      <c r="L421" s="2" t="s">
        <v>21</v>
      </c>
      <c r="M421" s="2" t="s">
        <v>18</v>
      </c>
      <c r="N421" s="2" t="s">
        <v>77</v>
      </c>
      <c r="O421">
        <v>0</v>
      </c>
      <c r="P421" s="2" t="s">
        <v>80</v>
      </c>
    </row>
    <row r="422" spans="1:16" x14ac:dyDescent="0.25">
      <c r="A422" s="2" t="s">
        <v>16</v>
      </c>
      <c r="B422">
        <v>26.67</v>
      </c>
      <c r="C422">
        <v>4.25</v>
      </c>
      <c r="D422" s="2" t="s">
        <v>17</v>
      </c>
      <c r="E422" s="2" t="s">
        <v>18</v>
      </c>
      <c r="F422" s="2" t="s">
        <v>37</v>
      </c>
      <c r="G422" s="2" t="s">
        <v>20</v>
      </c>
      <c r="H422">
        <v>4.29</v>
      </c>
      <c r="I422" s="2" t="s">
        <v>21</v>
      </c>
      <c r="J422" s="2" t="s">
        <v>21</v>
      </c>
      <c r="K422">
        <v>1</v>
      </c>
      <c r="L422" s="2" t="s">
        <v>21</v>
      </c>
      <c r="M422" s="2" t="s">
        <v>18</v>
      </c>
      <c r="N422" s="2" t="s">
        <v>32</v>
      </c>
      <c r="O422">
        <v>0</v>
      </c>
      <c r="P422" s="2" t="s">
        <v>24</v>
      </c>
    </row>
    <row r="423" spans="1:16" x14ac:dyDescent="0.25">
      <c r="A423" s="2" t="s">
        <v>16</v>
      </c>
      <c r="B423">
        <v>34.42</v>
      </c>
      <c r="C423">
        <v>4.25</v>
      </c>
      <c r="D423" s="2" t="s">
        <v>17</v>
      </c>
      <c r="E423" s="2" t="s">
        <v>18</v>
      </c>
      <c r="F423" s="2" t="s">
        <v>56</v>
      </c>
      <c r="G423" s="2" t="s">
        <v>57</v>
      </c>
      <c r="H423">
        <v>3.25</v>
      </c>
      <c r="I423" s="2" t="s">
        <v>21</v>
      </c>
      <c r="J423" s="2" t="s">
        <v>21</v>
      </c>
      <c r="K423">
        <v>2</v>
      </c>
      <c r="L423" s="2" t="s">
        <v>22</v>
      </c>
      <c r="M423" s="2" t="s">
        <v>18</v>
      </c>
      <c r="N423" s="2" t="s">
        <v>102</v>
      </c>
      <c r="O423">
        <v>610</v>
      </c>
      <c r="P423" s="2" t="s">
        <v>24</v>
      </c>
    </row>
    <row r="424" spans="1:16" x14ac:dyDescent="0.25">
      <c r="A424" s="2" t="s">
        <v>16</v>
      </c>
      <c r="B424">
        <v>39.5</v>
      </c>
      <c r="C424">
        <v>4.25</v>
      </c>
      <c r="D424" s="2" t="s">
        <v>17</v>
      </c>
      <c r="E424" s="2" t="s">
        <v>18</v>
      </c>
      <c r="F424" s="2" t="s">
        <v>44</v>
      </c>
      <c r="G424" s="2" t="s">
        <v>57</v>
      </c>
      <c r="H424">
        <v>6.5</v>
      </c>
      <c r="I424" s="2" t="s">
        <v>21</v>
      </c>
      <c r="J424" s="2" t="s">
        <v>21</v>
      </c>
      <c r="K424">
        <v>16</v>
      </c>
      <c r="L424" s="2" t="s">
        <v>22</v>
      </c>
      <c r="M424" s="2" t="s">
        <v>18</v>
      </c>
      <c r="N424" s="2" t="s">
        <v>131</v>
      </c>
      <c r="O424">
        <v>1210</v>
      </c>
      <c r="P424" s="2" t="s">
        <v>24</v>
      </c>
    </row>
    <row r="425" spans="1:16" x14ac:dyDescent="0.25">
      <c r="A425" s="2" t="s">
        <v>25</v>
      </c>
      <c r="B425">
        <v>56.83</v>
      </c>
      <c r="C425">
        <v>4.25</v>
      </c>
      <c r="D425" s="2" t="s">
        <v>39</v>
      </c>
      <c r="E425" s="2" t="s">
        <v>40</v>
      </c>
      <c r="F425" s="2" t="s">
        <v>64</v>
      </c>
      <c r="G425" s="2" t="s">
        <v>64</v>
      </c>
      <c r="H425">
        <v>5</v>
      </c>
      <c r="I425" s="2" t="s">
        <v>22</v>
      </c>
      <c r="J425" s="2" t="s">
        <v>22</v>
      </c>
      <c r="K425">
        <v>0</v>
      </c>
      <c r="L425" s="2" t="s">
        <v>21</v>
      </c>
      <c r="M425" s="2" t="s">
        <v>18</v>
      </c>
      <c r="N425" s="2" t="s">
        <v>47</v>
      </c>
      <c r="O425">
        <v>4</v>
      </c>
      <c r="P425" s="2" t="s">
        <v>80</v>
      </c>
    </row>
    <row r="426" spans="1:16" x14ac:dyDescent="0.25">
      <c r="A426" s="2" t="s">
        <v>16</v>
      </c>
      <c r="B426">
        <v>36.5</v>
      </c>
      <c r="C426">
        <v>4.25</v>
      </c>
      <c r="D426" s="2" t="s">
        <v>17</v>
      </c>
      <c r="E426" s="2" t="s">
        <v>18</v>
      </c>
      <c r="F426" s="2" t="s">
        <v>26</v>
      </c>
      <c r="G426" s="2" t="s">
        <v>20</v>
      </c>
      <c r="H426">
        <v>3.5</v>
      </c>
      <c r="I426" s="2" t="s">
        <v>22</v>
      </c>
      <c r="J426" s="2" t="s">
        <v>22</v>
      </c>
      <c r="K426">
        <v>0</v>
      </c>
      <c r="L426" s="2" t="s">
        <v>22</v>
      </c>
      <c r="M426" s="2" t="s">
        <v>18</v>
      </c>
      <c r="N426" s="2" t="s">
        <v>187</v>
      </c>
      <c r="O426">
        <v>50</v>
      </c>
      <c r="P426" s="2" t="s">
        <v>80</v>
      </c>
    </row>
    <row r="427" spans="1:16" x14ac:dyDescent="0.25">
      <c r="A427" s="2" t="s">
        <v>16</v>
      </c>
      <c r="B427">
        <v>48.5</v>
      </c>
      <c r="C427">
        <v>4.25</v>
      </c>
      <c r="D427" s="2" t="s">
        <v>17</v>
      </c>
      <c r="E427" s="2" t="s">
        <v>18</v>
      </c>
      <c r="F427" s="2" t="s">
        <v>33</v>
      </c>
      <c r="G427" s="2" t="s">
        <v>20</v>
      </c>
      <c r="H427">
        <v>0.125</v>
      </c>
      <c r="I427" s="2" t="s">
        <v>21</v>
      </c>
      <c r="J427" s="2" t="s">
        <v>22</v>
      </c>
      <c r="K427">
        <v>0</v>
      </c>
      <c r="L427" s="2" t="s">
        <v>21</v>
      </c>
      <c r="M427" s="2" t="s">
        <v>18</v>
      </c>
      <c r="N427" s="2" t="s">
        <v>177</v>
      </c>
      <c r="O427">
        <v>0</v>
      </c>
      <c r="P427" s="2" t="s">
        <v>24</v>
      </c>
    </row>
    <row r="428" spans="1:16" x14ac:dyDescent="0.25">
      <c r="A428" s="2" t="s">
        <v>16</v>
      </c>
      <c r="B428">
        <v>36.67</v>
      </c>
      <c r="C428">
        <v>4.415</v>
      </c>
      <c r="D428" s="2" t="s">
        <v>39</v>
      </c>
      <c r="E428" s="2" t="s">
        <v>40</v>
      </c>
      <c r="F428" s="2" t="s">
        <v>41</v>
      </c>
      <c r="G428" s="2" t="s">
        <v>20</v>
      </c>
      <c r="H428">
        <v>0.25</v>
      </c>
      <c r="I428" s="2" t="s">
        <v>21</v>
      </c>
      <c r="J428" s="2" t="s">
        <v>21</v>
      </c>
      <c r="K428">
        <v>10</v>
      </c>
      <c r="L428" s="2" t="s">
        <v>21</v>
      </c>
      <c r="M428" s="2" t="s">
        <v>18</v>
      </c>
      <c r="N428" s="2" t="s">
        <v>48</v>
      </c>
      <c r="O428">
        <v>0</v>
      </c>
      <c r="P428" s="2" t="s">
        <v>24</v>
      </c>
    </row>
    <row r="429" spans="1:16" x14ac:dyDescent="0.25">
      <c r="A429" s="2" t="s">
        <v>25</v>
      </c>
      <c r="B429">
        <v>18.829999999999998</v>
      </c>
      <c r="C429">
        <v>4.415</v>
      </c>
      <c r="D429" s="2" t="s">
        <v>39</v>
      </c>
      <c r="E429" s="2" t="s">
        <v>40</v>
      </c>
      <c r="F429" s="2" t="s">
        <v>44</v>
      </c>
      <c r="G429" s="2" t="s">
        <v>27</v>
      </c>
      <c r="H429">
        <v>3</v>
      </c>
      <c r="I429" s="2" t="s">
        <v>21</v>
      </c>
      <c r="J429" s="2" t="s">
        <v>22</v>
      </c>
      <c r="K429">
        <v>0</v>
      </c>
      <c r="L429" s="2" t="s">
        <v>22</v>
      </c>
      <c r="M429" s="2" t="s">
        <v>18</v>
      </c>
      <c r="N429" s="2" t="s">
        <v>66</v>
      </c>
      <c r="O429">
        <v>0</v>
      </c>
      <c r="P429" s="2" t="s">
        <v>24</v>
      </c>
    </row>
    <row r="430" spans="1:16" x14ac:dyDescent="0.25">
      <c r="A430" s="2" t="s">
        <v>25</v>
      </c>
      <c r="B430">
        <v>38.33</v>
      </c>
      <c r="C430">
        <v>4.415</v>
      </c>
      <c r="D430" s="2" t="s">
        <v>17</v>
      </c>
      <c r="E430" s="2" t="s">
        <v>18</v>
      </c>
      <c r="F430" s="2" t="s">
        <v>44</v>
      </c>
      <c r="G430" s="2" t="s">
        <v>20</v>
      </c>
      <c r="H430">
        <v>0.125</v>
      </c>
      <c r="I430" s="2" t="s">
        <v>22</v>
      </c>
      <c r="J430" s="2" t="s">
        <v>22</v>
      </c>
      <c r="K430">
        <v>0</v>
      </c>
      <c r="L430" s="2" t="s">
        <v>22</v>
      </c>
      <c r="M430" s="2" t="s">
        <v>18</v>
      </c>
      <c r="N430" s="2" t="s">
        <v>74</v>
      </c>
      <c r="O430">
        <v>0</v>
      </c>
      <c r="P430" s="2" t="s">
        <v>80</v>
      </c>
    </row>
    <row r="431" spans="1:16" x14ac:dyDescent="0.25">
      <c r="A431" s="2" t="s">
        <v>25</v>
      </c>
      <c r="B431">
        <v>30.84</v>
      </c>
      <c r="C431">
        <v>4.46</v>
      </c>
      <c r="D431" s="2" t="s">
        <v>17</v>
      </c>
      <c r="E431" s="2" t="s">
        <v>18</v>
      </c>
      <c r="F431" s="2" t="s">
        <v>26</v>
      </c>
      <c r="G431" s="2" t="s">
        <v>27</v>
      </c>
      <c r="H431">
        <v>3.04</v>
      </c>
      <c r="I431" s="2" t="s">
        <v>21</v>
      </c>
      <c r="J431" s="2" t="s">
        <v>21</v>
      </c>
      <c r="K431">
        <v>6</v>
      </c>
      <c r="L431" s="2" t="s">
        <v>22</v>
      </c>
      <c r="M431" s="2" t="s">
        <v>18</v>
      </c>
      <c r="N431" s="2" t="s">
        <v>28</v>
      </c>
      <c r="O431">
        <v>560</v>
      </c>
      <c r="P431" s="2" t="s">
        <v>24</v>
      </c>
    </row>
    <row r="432" spans="1:16" x14ac:dyDescent="0.25">
      <c r="A432" s="2" t="s">
        <v>16</v>
      </c>
      <c r="B432">
        <v>31.92</v>
      </c>
      <c r="C432">
        <v>4.46</v>
      </c>
      <c r="D432" s="2" t="s">
        <v>17</v>
      </c>
      <c r="E432" s="2" t="s">
        <v>18</v>
      </c>
      <c r="F432" s="2" t="s">
        <v>37</v>
      </c>
      <c r="G432" s="2" t="s">
        <v>27</v>
      </c>
      <c r="H432">
        <v>6.04</v>
      </c>
      <c r="I432" s="2" t="s">
        <v>21</v>
      </c>
      <c r="J432" s="2" t="s">
        <v>21</v>
      </c>
      <c r="K432">
        <v>3</v>
      </c>
      <c r="L432" s="2" t="s">
        <v>22</v>
      </c>
      <c r="M432" s="2" t="s">
        <v>18</v>
      </c>
      <c r="N432" s="2" t="s">
        <v>69</v>
      </c>
      <c r="O432">
        <v>300</v>
      </c>
      <c r="P432" s="2" t="s">
        <v>24</v>
      </c>
    </row>
    <row r="433" spans="1:16" x14ac:dyDescent="0.25">
      <c r="A433" s="2" t="s">
        <v>16</v>
      </c>
      <c r="B433">
        <v>17.670000000000002</v>
      </c>
      <c r="C433">
        <v>4.46</v>
      </c>
      <c r="D433" s="2" t="s">
        <v>17</v>
      </c>
      <c r="E433" s="2" t="s">
        <v>18</v>
      </c>
      <c r="F433" s="2" t="s">
        <v>44</v>
      </c>
      <c r="G433" s="2" t="s">
        <v>20</v>
      </c>
      <c r="H433">
        <v>0.25</v>
      </c>
      <c r="I433" s="2" t="s">
        <v>22</v>
      </c>
      <c r="J433" s="2" t="s">
        <v>22</v>
      </c>
      <c r="K433">
        <v>0</v>
      </c>
      <c r="L433" s="2" t="s">
        <v>22</v>
      </c>
      <c r="M433" s="2" t="s">
        <v>31</v>
      </c>
      <c r="N433" s="2" t="s">
        <v>38</v>
      </c>
      <c r="O433">
        <v>0</v>
      </c>
      <c r="P433" s="2" t="s">
        <v>80</v>
      </c>
    </row>
    <row r="434" spans="1:16" x14ac:dyDescent="0.25">
      <c r="A434" s="2" t="s">
        <v>16</v>
      </c>
      <c r="B434">
        <v>35.17</v>
      </c>
      <c r="C434">
        <v>4.5</v>
      </c>
      <c r="D434" s="2" t="s">
        <v>17</v>
      </c>
      <c r="E434" s="2" t="s">
        <v>18</v>
      </c>
      <c r="F434" s="2" t="s">
        <v>54</v>
      </c>
      <c r="G434" s="2" t="s">
        <v>27</v>
      </c>
      <c r="H434">
        <v>5.75</v>
      </c>
      <c r="I434" s="2" t="s">
        <v>22</v>
      </c>
      <c r="J434" s="2" t="s">
        <v>22</v>
      </c>
      <c r="K434">
        <v>0</v>
      </c>
      <c r="L434" s="2" t="s">
        <v>21</v>
      </c>
      <c r="M434" s="2" t="s">
        <v>31</v>
      </c>
      <c r="N434" s="2" t="s">
        <v>75</v>
      </c>
      <c r="O434">
        <v>0</v>
      </c>
      <c r="P434" s="2" t="s">
        <v>24</v>
      </c>
    </row>
    <row r="435" spans="1:16" x14ac:dyDescent="0.25">
      <c r="A435" s="2" t="s">
        <v>16</v>
      </c>
      <c r="B435">
        <v>34</v>
      </c>
      <c r="C435">
        <v>4.5</v>
      </c>
      <c r="D435" s="2" t="s">
        <v>17</v>
      </c>
      <c r="E435" s="2" t="s">
        <v>18</v>
      </c>
      <c r="F435" s="2" t="s">
        <v>60</v>
      </c>
      <c r="G435" s="2" t="s">
        <v>20</v>
      </c>
      <c r="H435">
        <v>1</v>
      </c>
      <c r="I435" s="2" t="s">
        <v>21</v>
      </c>
      <c r="J435" s="2" t="s">
        <v>22</v>
      </c>
      <c r="K435">
        <v>0</v>
      </c>
      <c r="L435" s="2" t="s">
        <v>21</v>
      </c>
      <c r="M435" s="2" t="s">
        <v>18</v>
      </c>
      <c r="N435" s="2" t="s">
        <v>66</v>
      </c>
      <c r="O435">
        <v>0</v>
      </c>
      <c r="P435" s="2" t="s">
        <v>80</v>
      </c>
    </row>
    <row r="436" spans="1:16" x14ac:dyDescent="0.25">
      <c r="A436" s="2" t="s">
        <v>25</v>
      </c>
      <c r="B436">
        <v>24.83</v>
      </c>
      <c r="C436">
        <v>4.5</v>
      </c>
      <c r="D436" s="2" t="s">
        <v>17</v>
      </c>
      <c r="E436" s="2" t="s">
        <v>18</v>
      </c>
      <c r="F436" s="2" t="s">
        <v>19</v>
      </c>
      <c r="G436" s="2" t="s">
        <v>20</v>
      </c>
      <c r="H436">
        <v>1</v>
      </c>
      <c r="I436" s="2" t="s">
        <v>22</v>
      </c>
      <c r="J436" s="2" t="s">
        <v>22</v>
      </c>
      <c r="K436">
        <v>0</v>
      </c>
      <c r="L436" s="2" t="s">
        <v>21</v>
      </c>
      <c r="M436" s="2" t="s">
        <v>18</v>
      </c>
      <c r="N436" s="2" t="s">
        <v>34</v>
      </c>
      <c r="O436">
        <v>6</v>
      </c>
      <c r="P436" s="2" t="s">
        <v>80</v>
      </c>
    </row>
    <row r="437" spans="1:16" x14ac:dyDescent="0.25">
      <c r="A437" s="2" t="s">
        <v>16</v>
      </c>
      <c r="B437">
        <v>26.75</v>
      </c>
      <c r="C437">
        <v>4.5</v>
      </c>
      <c r="D437" s="2" t="s">
        <v>39</v>
      </c>
      <c r="E437" s="2" t="s">
        <v>40</v>
      </c>
      <c r="F437" s="2" t="s">
        <v>44</v>
      </c>
      <c r="G437" s="2" t="s">
        <v>57</v>
      </c>
      <c r="H437">
        <v>2.5</v>
      </c>
      <c r="I437" s="2" t="s">
        <v>22</v>
      </c>
      <c r="J437" s="2" t="s">
        <v>22</v>
      </c>
      <c r="K437">
        <v>0</v>
      </c>
      <c r="L437" s="2" t="s">
        <v>22</v>
      </c>
      <c r="M437" s="2" t="s">
        <v>18</v>
      </c>
      <c r="N437" s="2" t="s">
        <v>52</v>
      </c>
      <c r="O437">
        <v>1210</v>
      </c>
      <c r="P437" s="2" t="s">
        <v>80</v>
      </c>
    </row>
    <row r="438" spans="1:16" x14ac:dyDescent="0.25">
      <c r="A438" s="2" t="s">
        <v>16</v>
      </c>
      <c r="B438">
        <v>29.58</v>
      </c>
      <c r="C438">
        <v>4.5</v>
      </c>
      <c r="D438" s="2" t="s">
        <v>17</v>
      </c>
      <c r="E438" s="2" t="s">
        <v>18</v>
      </c>
      <c r="F438" s="2" t="s">
        <v>19</v>
      </c>
      <c r="G438" s="2" t="s">
        <v>20</v>
      </c>
      <c r="H438">
        <v>7.5</v>
      </c>
      <c r="I438" s="2" t="s">
        <v>21</v>
      </c>
      <c r="J438" s="2" t="s">
        <v>21</v>
      </c>
      <c r="K438">
        <v>2</v>
      </c>
      <c r="L438" s="2" t="s">
        <v>21</v>
      </c>
      <c r="M438" s="2" t="s">
        <v>18</v>
      </c>
      <c r="N438" s="2" t="s">
        <v>205</v>
      </c>
      <c r="O438">
        <v>0</v>
      </c>
      <c r="P438" s="2" t="s">
        <v>24</v>
      </c>
    </row>
    <row r="439" spans="1:16" x14ac:dyDescent="0.25">
      <c r="A439" s="2" t="s">
        <v>25</v>
      </c>
      <c r="B439">
        <v>45</v>
      </c>
      <c r="C439">
        <v>4.585</v>
      </c>
      <c r="D439" s="2" t="s">
        <v>17</v>
      </c>
      <c r="E439" s="2" t="s">
        <v>18</v>
      </c>
      <c r="F439" s="2" t="s">
        <v>41</v>
      </c>
      <c r="G439" s="2" t="s">
        <v>27</v>
      </c>
      <c r="H439">
        <v>1</v>
      </c>
      <c r="I439" s="2" t="s">
        <v>22</v>
      </c>
      <c r="J439" s="2" t="s">
        <v>22</v>
      </c>
      <c r="K439">
        <v>0</v>
      </c>
      <c r="L439" s="2" t="s">
        <v>21</v>
      </c>
      <c r="M439" s="2" t="s">
        <v>31</v>
      </c>
      <c r="N439" s="2" t="s">
        <v>66</v>
      </c>
      <c r="O439">
        <v>0</v>
      </c>
      <c r="P439" s="2" t="s">
        <v>80</v>
      </c>
    </row>
    <row r="440" spans="1:16" x14ac:dyDescent="0.25">
      <c r="A440" s="2" t="s">
        <v>25</v>
      </c>
      <c r="B440">
        <v>33.08</v>
      </c>
      <c r="C440">
        <v>4.625</v>
      </c>
      <c r="D440" s="2" t="s">
        <v>17</v>
      </c>
      <c r="E440" s="2" t="s">
        <v>18</v>
      </c>
      <c r="F440" s="2" t="s">
        <v>26</v>
      </c>
      <c r="G440" s="2" t="s">
        <v>27</v>
      </c>
      <c r="H440">
        <v>1.625</v>
      </c>
      <c r="I440" s="2" t="s">
        <v>21</v>
      </c>
      <c r="J440" s="2" t="s">
        <v>21</v>
      </c>
      <c r="K440">
        <v>2</v>
      </c>
      <c r="L440" s="2" t="s">
        <v>22</v>
      </c>
      <c r="M440" s="2" t="s">
        <v>18</v>
      </c>
      <c r="N440" s="2" t="s">
        <v>47</v>
      </c>
      <c r="O440">
        <v>0</v>
      </c>
      <c r="P440" s="2" t="s">
        <v>24</v>
      </c>
    </row>
    <row r="441" spans="1:16" x14ac:dyDescent="0.25">
      <c r="A441" s="2" t="s">
        <v>16</v>
      </c>
      <c r="B441">
        <v>42.83</v>
      </c>
      <c r="C441">
        <v>4.625</v>
      </c>
      <c r="D441" s="2" t="s">
        <v>17</v>
      </c>
      <c r="E441" s="2" t="s">
        <v>18</v>
      </c>
      <c r="F441" s="2" t="s">
        <v>26</v>
      </c>
      <c r="G441" s="2" t="s">
        <v>20</v>
      </c>
      <c r="H441">
        <v>4.58</v>
      </c>
      <c r="I441" s="2" t="s">
        <v>21</v>
      </c>
      <c r="J441" s="2" t="s">
        <v>22</v>
      </c>
      <c r="K441">
        <v>0</v>
      </c>
      <c r="L441" s="2" t="s">
        <v>22</v>
      </c>
      <c r="M441" s="2" t="s">
        <v>31</v>
      </c>
      <c r="N441" s="2" t="s">
        <v>47</v>
      </c>
      <c r="O441">
        <v>0</v>
      </c>
      <c r="P441" s="2" t="s">
        <v>24</v>
      </c>
    </row>
    <row r="442" spans="1:16" x14ac:dyDescent="0.25">
      <c r="A442" s="2" t="s">
        <v>25</v>
      </c>
      <c r="B442">
        <v>36.75</v>
      </c>
      <c r="C442">
        <v>4.71</v>
      </c>
      <c r="D442" s="2" t="s">
        <v>17</v>
      </c>
      <c r="E442" s="2" t="s">
        <v>18</v>
      </c>
      <c r="F442" s="2" t="s">
        <v>64</v>
      </c>
      <c r="G442" s="2" t="s">
        <v>64</v>
      </c>
      <c r="H442">
        <v>0</v>
      </c>
      <c r="I442" s="2" t="s">
        <v>22</v>
      </c>
      <c r="J442" s="2" t="s">
        <v>22</v>
      </c>
      <c r="K442">
        <v>0</v>
      </c>
      <c r="L442" s="2" t="s">
        <v>22</v>
      </c>
      <c r="M442" s="2" t="s">
        <v>18</v>
      </c>
      <c r="N442" s="2" t="s">
        <v>74</v>
      </c>
      <c r="O442">
        <v>0</v>
      </c>
      <c r="P442" s="2" t="s">
        <v>80</v>
      </c>
    </row>
    <row r="443" spans="1:16" x14ac:dyDescent="0.25">
      <c r="A443" s="2" t="s">
        <v>16</v>
      </c>
      <c r="B443">
        <v>29.58</v>
      </c>
      <c r="C443">
        <v>4.75</v>
      </c>
      <c r="D443" s="2" t="s">
        <v>17</v>
      </c>
      <c r="E443" s="2" t="s">
        <v>18</v>
      </c>
      <c r="F443" s="2" t="s">
        <v>33</v>
      </c>
      <c r="G443" s="2" t="s">
        <v>20</v>
      </c>
      <c r="H443">
        <v>2</v>
      </c>
      <c r="I443" s="2" t="s">
        <v>22</v>
      </c>
      <c r="J443" s="2" t="s">
        <v>21</v>
      </c>
      <c r="K443">
        <v>1</v>
      </c>
      <c r="L443" s="2" t="s">
        <v>21</v>
      </c>
      <c r="M443" s="2" t="s">
        <v>18</v>
      </c>
      <c r="N443" s="2" t="s">
        <v>164</v>
      </c>
      <c r="O443">
        <v>68</v>
      </c>
      <c r="P443" s="2" t="s">
        <v>80</v>
      </c>
    </row>
    <row r="444" spans="1:16" x14ac:dyDescent="0.25">
      <c r="A444" s="2" t="s">
        <v>16</v>
      </c>
      <c r="B444">
        <v>21</v>
      </c>
      <c r="C444">
        <v>4.79</v>
      </c>
      <c r="D444" s="2" t="s">
        <v>39</v>
      </c>
      <c r="E444" s="2" t="s">
        <v>40</v>
      </c>
      <c r="F444" s="2" t="s">
        <v>19</v>
      </c>
      <c r="G444" s="2" t="s">
        <v>20</v>
      </c>
      <c r="H444">
        <v>2.25</v>
      </c>
      <c r="I444" s="2" t="s">
        <v>21</v>
      </c>
      <c r="J444" s="2" t="s">
        <v>21</v>
      </c>
      <c r="K444">
        <v>1</v>
      </c>
      <c r="L444" s="2" t="s">
        <v>21</v>
      </c>
      <c r="M444" s="2" t="s">
        <v>18</v>
      </c>
      <c r="N444" s="2" t="s">
        <v>38</v>
      </c>
      <c r="O444">
        <v>300</v>
      </c>
      <c r="P444" s="2" t="s">
        <v>24</v>
      </c>
    </row>
    <row r="445" spans="1:16" x14ac:dyDescent="0.25">
      <c r="A445" s="2" t="s">
        <v>16</v>
      </c>
      <c r="B445">
        <v>42.5</v>
      </c>
      <c r="C445">
        <v>4.915</v>
      </c>
      <c r="D445" s="2" t="s">
        <v>39</v>
      </c>
      <c r="E445" s="2" t="s">
        <v>40</v>
      </c>
      <c r="F445" s="2" t="s">
        <v>19</v>
      </c>
      <c r="G445" s="2" t="s">
        <v>20</v>
      </c>
      <c r="H445">
        <v>3.165</v>
      </c>
      <c r="I445" s="2" t="s">
        <v>21</v>
      </c>
      <c r="J445" s="2" t="s">
        <v>22</v>
      </c>
      <c r="K445">
        <v>0</v>
      </c>
      <c r="L445" s="2" t="s">
        <v>21</v>
      </c>
      <c r="M445" s="2" t="s">
        <v>18</v>
      </c>
      <c r="N445" s="2" t="s">
        <v>43</v>
      </c>
      <c r="O445">
        <v>1442</v>
      </c>
      <c r="P445" s="2" t="s">
        <v>24</v>
      </c>
    </row>
    <row r="446" spans="1:16" x14ac:dyDescent="0.25">
      <c r="A446" s="2" t="s">
        <v>25</v>
      </c>
      <c r="B446">
        <v>38.58</v>
      </c>
      <c r="C446">
        <v>5</v>
      </c>
      <c r="D446" s="2" t="s">
        <v>17</v>
      </c>
      <c r="E446" s="2" t="s">
        <v>18</v>
      </c>
      <c r="F446" s="2" t="s">
        <v>37</v>
      </c>
      <c r="G446" s="2" t="s">
        <v>20</v>
      </c>
      <c r="H446">
        <v>13.5</v>
      </c>
      <c r="I446" s="2" t="s">
        <v>21</v>
      </c>
      <c r="J446" s="2" t="s">
        <v>22</v>
      </c>
      <c r="K446">
        <v>0</v>
      </c>
      <c r="L446" s="2" t="s">
        <v>21</v>
      </c>
      <c r="M446" s="2" t="s">
        <v>18</v>
      </c>
      <c r="N446" s="2" t="s">
        <v>82</v>
      </c>
      <c r="O446">
        <v>0</v>
      </c>
      <c r="P446" s="2" t="s">
        <v>80</v>
      </c>
    </row>
    <row r="447" spans="1:16" x14ac:dyDescent="0.25">
      <c r="A447" s="2" t="s">
        <v>16</v>
      </c>
      <c r="B447" t="s">
        <v>81</v>
      </c>
      <c r="C447">
        <v>5</v>
      </c>
      <c r="D447" s="2" t="s">
        <v>39</v>
      </c>
      <c r="E447" s="2" t="s">
        <v>40</v>
      </c>
      <c r="F447" s="2" t="s">
        <v>60</v>
      </c>
      <c r="G447" s="2" t="s">
        <v>20</v>
      </c>
      <c r="H447">
        <v>8.5</v>
      </c>
      <c r="I447" s="2" t="s">
        <v>21</v>
      </c>
      <c r="J447" s="2" t="s">
        <v>22</v>
      </c>
      <c r="K447">
        <v>0</v>
      </c>
      <c r="L447" s="2" t="s">
        <v>22</v>
      </c>
      <c r="M447" s="2" t="s">
        <v>18</v>
      </c>
      <c r="N447" s="2" t="s">
        <v>47</v>
      </c>
      <c r="O447">
        <v>0</v>
      </c>
      <c r="P447" s="2" t="s">
        <v>80</v>
      </c>
    </row>
    <row r="448" spans="1:16" x14ac:dyDescent="0.25">
      <c r="A448" s="2" t="s">
        <v>16</v>
      </c>
      <c r="B448">
        <v>18.670000000000002</v>
      </c>
      <c r="C448">
        <v>5</v>
      </c>
      <c r="D448" s="2" t="s">
        <v>17</v>
      </c>
      <c r="E448" s="2" t="s">
        <v>18</v>
      </c>
      <c r="F448" s="2" t="s">
        <v>26</v>
      </c>
      <c r="G448" s="2" t="s">
        <v>20</v>
      </c>
      <c r="H448">
        <v>0.375</v>
      </c>
      <c r="I448" s="2" t="s">
        <v>21</v>
      </c>
      <c r="J448" s="2" t="s">
        <v>21</v>
      </c>
      <c r="K448">
        <v>2</v>
      </c>
      <c r="L448" s="2" t="s">
        <v>22</v>
      </c>
      <c r="M448" s="2" t="s">
        <v>18</v>
      </c>
      <c r="N448" s="2" t="s">
        <v>47</v>
      </c>
      <c r="O448">
        <v>38</v>
      </c>
      <c r="P448" s="2" t="s">
        <v>80</v>
      </c>
    </row>
    <row r="449" spans="1:16" x14ac:dyDescent="0.25">
      <c r="A449" s="2" t="s">
        <v>16</v>
      </c>
      <c r="B449">
        <v>34.92</v>
      </c>
      <c r="C449">
        <v>5</v>
      </c>
      <c r="D449" s="2" t="s">
        <v>17</v>
      </c>
      <c r="E449" s="2" t="s">
        <v>18</v>
      </c>
      <c r="F449" s="2" t="s">
        <v>54</v>
      </c>
      <c r="G449" s="2" t="s">
        <v>27</v>
      </c>
      <c r="H449">
        <v>7.5</v>
      </c>
      <c r="I449" s="2" t="s">
        <v>21</v>
      </c>
      <c r="J449" s="2" t="s">
        <v>21</v>
      </c>
      <c r="K449">
        <v>6</v>
      </c>
      <c r="L449" s="2" t="s">
        <v>21</v>
      </c>
      <c r="M449" s="2" t="s">
        <v>18</v>
      </c>
      <c r="N449" s="2" t="s">
        <v>47</v>
      </c>
      <c r="O449">
        <v>1000</v>
      </c>
      <c r="P449" s="2" t="s">
        <v>24</v>
      </c>
    </row>
    <row r="450" spans="1:16" x14ac:dyDescent="0.25">
      <c r="A450" s="2" t="s">
        <v>16</v>
      </c>
      <c r="B450">
        <v>36.25</v>
      </c>
      <c r="C450">
        <v>5</v>
      </c>
      <c r="D450" s="2" t="s">
        <v>17</v>
      </c>
      <c r="E450" s="2" t="s">
        <v>18</v>
      </c>
      <c r="F450" s="2" t="s">
        <v>44</v>
      </c>
      <c r="G450" s="2" t="s">
        <v>57</v>
      </c>
      <c r="H450">
        <v>2.5</v>
      </c>
      <c r="I450" s="2" t="s">
        <v>21</v>
      </c>
      <c r="J450" s="2" t="s">
        <v>21</v>
      </c>
      <c r="K450">
        <v>6</v>
      </c>
      <c r="L450" s="2" t="s">
        <v>22</v>
      </c>
      <c r="M450" s="2" t="s">
        <v>18</v>
      </c>
      <c r="N450" s="2" t="s">
        <v>47</v>
      </c>
      <c r="O450">
        <v>367</v>
      </c>
      <c r="P450" s="2" t="s">
        <v>24</v>
      </c>
    </row>
    <row r="451" spans="1:16" x14ac:dyDescent="0.25">
      <c r="A451" s="2" t="s">
        <v>16</v>
      </c>
      <c r="B451">
        <v>40.58</v>
      </c>
      <c r="C451">
        <v>5</v>
      </c>
      <c r="D451" s="2" t="s">
        <v>17</v>
      </c>
      <c r="E451" s="2" t="s">
        <v>18</v>
      </c>
      <c r="F451" s="2" t="s">
        <v>44</v>
      </c>
      <c r="G451" s="2" t="s">
        <v>20</v>
      </c>
      <c r="H451">
        <v>5</v>
      </c>
      <c r="I451" s="2" t="s">
        <v>21</v>
      </c>
      <c r="J451" s="2" t="s">
        <v>21</v>
      </c>
      <c r="K451">
        <v>7</v>
      </c>
      <c r="L451" s="2" t="s">
        <v>22</v>
      </c>
      <c r="M451" s="2" t="s">
        <v>18</v>
      </c>
      <c r="N451" s="2" t="s">
        <v>47</v>
      </c>
      <c r="O451">
        <v>3065</v>
      </c>
      <c r="P451" s="2" t="s">
        <v>24</v>
      </c>
    </row>
    <row r="452" spans="1:16" x14ac:dyDescent="0.25">
      <c r="A452" s="2" t="s">
        <v>16</v>
      </c>
      <c r="B452">
        <v>28.33</v>
      </c>
      <c r="C452">
        <v>5</v>
      </c>
      <c r="D452" s="2" t="s">
        <v>17</v>
      </c>
      <c r="E452" s="2" t="s">
        <v>18</v>
      </c>
      <c r="F452" s="2" t="s">
        <v>19</v>
      </c>
      <c r="G452" s="2" t="s">
        <v>20</v>
      </c>
      <c r="H452">
        <v>11</v>
      </c>
      <c r="I452" s="2" t="s">
        <v>21</v>
      </c>
      <c r="J452" s="2" t="s">
        <v>22</v>
      </c>
      <c r="K452">
        <v>0</v>
      </c>
      <c r="L452" s="2" t="s">
        <v>21</v>
      </c>
      <c r="M452" s="2" t="s">
        <v>18</v>
      </c>
      <c r="N452" s="2" t="s">
        <v>67</v>
      </c>
      <c r="O452">
        <v>0</v>
      </c>
      <c r="P452" s="2" t="s">
        <v>24</v>
      </c>
    </row>
    <row r="453" spans="1:16" x14ac:dyDescent="0.25">
      <c r="A453" s="2" t="s">
        <v>16</v>
      </c>
      <c r="B453">
        <v>41.42</v>
      </c>
      <c r="C453">
        <v>5</v>
      </c>
      <c r="D453" s="2" t="s">
        <v>17</v>
      </c>
      <c r="E453" s="2" t="s">
        <v>18</v>
      </c>
      <c r="F453" s="2" t="s">
        <v>26</v>
      </c>
      <c r="G453" s="2" t="s">
        <v>27</v>
      </c>
      <c r="H453">
        <v>5</v>
      </c>
      <c r="I453" s="2" t="s">
        <v>21</v>
      </c>
      <c r="J453" s="2" t="s">
        <v>21</v>
      </c>
      <c r="K453">
        <v>6</v>
      </c>
      <c r="L453" s="2" t="s">
        <v>21</v>
      </c>
      <c r="M453" s="2" t="s">
        <v>18</v>
      </c>
      <c r="N453" s="2" t="s">
        <v>145</v>
      </c>
      <c r="O453">
        <v>0</v>
      </c>
      <c r="P453" s="2" t="s">
        <v>24</v>
      </c>
    </row>
    <row r="454" spans="1:16" x14ac:dyDescent="0.25">
      <c r="A454" s="2" t="s">
        <v>16</v>
      </c>
      <c r="B454">
        <v>43.17</v>
      </c>
      <c r="C454">
        <v>5</v>
      </c>
      <c r="D454" s="2" t="s">
        <v>17</v>
      </c>
      <c r="E454" s="2" t="s">
        <v>18</v>
      </c>
      <c r="F454" s="2" t="s">
        <v>56</v>
      </c>
      <c r="G454" s="2" t="s">
        <v>57</v>
      </c>
      <c r="H454">
        <v>2.25</v>
      </c>
      <c r="I454" s="2" t="s">
        <v>22</v>
      </c>
      <c r="J454" s="2" t="s">
        <v>22</v>
      </c>
      <c r="K454">
        <v>0</v>
      </c>
      <c r="L454" s="2" t="s">
        <v>21</v>
      </c>
      <c r="M454" s="2" t="s">
        <v>18</v>
      </c>
      <c r="N454" s="2" t="s">
        <v>172</v>
      </c>
      <c r="O454">
        <v>0</v>
      </c>
      <c r="P454" s="2" t="s">
        <v>80</v>
      </c>
    </row>
    <row r="455" spans="1:16" x14ac:dyDescent="0.25">
      <c r="A455" s="2" t="s">
        <v>16</v>
      </c>
      <c r="B455">
        <v>39.92</v>
      </c>
      <c r="C455">
        <v>5</v>
      </c>
      <c r="D455" s="2" t="s">
        <v>17</v>
      </c>
      <c r="E455" s="2" t="s">
        <v>18</v>
      </c>
      <c r="F455" s="2" t="s">
        <v>56</v>
      </c>
      <c r="G455" s="2" t="s">
        <v>57</v>
      </c>
      <c r="H455">
        <v>0.21</v>
      </c>
      <c r="I455" s="2" t="s">
        <v>22</v>
      </c>
      <c r="J455" s="2" t="s">
        <v>22</v>
      </c>
      <c r="K455">
        <v>0</v>
      </c>
      <c r="L455" s="2" t="s">
        <v>22</v>
      </c>
      <c r="M455" s="2" t="s">
        <v>18</v>
      </c>
      <c r="N455" s="2" t="s">
        <v>175</v>
      </c>
      <c r="O455">
        <v>0</v>
      </c>
      <c r="P455" s="2" t="s">
        <v>80</v>
      </c>
    </row>
    <row r="456" spans="1:16" x14ac:dyDescent="0.25">
      <c r="A456" s="2" t="s">
        <v>16</v>
      </c>
      <c r="B456">
        <v>39.58</v>
      </c>
      <c r="C456">
        <v>5</v>
      </c>
      <c r="D456" s="2" t="s">
        <v>17</v>
      </c>
      <c r="E456" s="2" t="s">
        <v>18</v>
      </c>
      <c r="F456" s="2" t="s">
        <v>64</v>
      </c>
      <c r="G456" s="2" t="s">
        <v>64</v>
      </c>
      <c r="H456">
        <v>0</v>
      </c>
      <c r="I456" s="2" t="s">
        <v>22</v>
      </c>
      <c r="J456" s="2" t="s">
        <v>21</v>
      </c>
      <c r="K456">
        <v>2</v>
      </c>
      <c r="L456" s="2" t="s">
        <v>22</v>
      </c>
      <c r="M456" s="2" t="s">
        <v>18</v>
      </c>
      <c r="N456" s="2" t="s">
        <v>185</v>
      </c>
      <c r="O456">
        <v>1</v>
      </c>
      <c r="P456" s="2" t="s">
        <v>80</v>
      </c>
    </row>
    <row r="457" spans="1:16" x14ac:dyDescent="0.25">
      <c r="A457" s="2" t="s">
        <v>16</v>
      </c>
      <c r="B457">
        <v>39</v>
      </c>
      <c r="C457">
        <v>5</v>
      </c>
      <c r="D457" s="2" t="s">
        <v>17</v>
      </c>
      <c r="E457" s="2" t="s">
        <v>18</v>
      </c>
      <c r="F457" s="2" t="s">
        <v>37</v>
      </c>
      <c r="G457" s="2" t="s">
        <v>20</v>
      </c>
      <c r="H457">
        <v>3.5</v>
      </c>
      <c r="I457" s="2" t="s">
        <v>21</v>
      </c>
      <c r="J457" s="2" t="s">
        <v>21</v>
      </c>
      <c r="K457">
        <v>10</v>
      </c>
      <c r="L457" s="2" t="s">
        <v>21</v>
      </c>
      <c r="M457" s="2" t="s">
        <v>18</v>
      </c>
      <c r="N457" s="2" t="s">
        <v>47</v>
      </c>
      <c r="O457">
        <v>0</v>
      </c>
      <c r="P457" s="2" t="s">
        <v>24</v>
      </c>
    </row>
    <row r="458" spans="1:16" x14ac:dyDescent="0.25">
      <c r="A458" s="2" t="s">
        <v>25</v>
      </c>
      <c r="B458">
        <v>60.92</v>
      </c>
      <c r="C458">
        <v>5</v>
      </c>
      <c r="D458" s="2" t="s">
        <v>17</v>
      </c>
      <c r="E458" s="2" t="s">
        <v>18</v>
      </c>
      <c r="F458" s="2" t="s">
        <v>60</v>
      </c>
      <c r="G458" s="2" t="s">
        <v>20</v>
      </c>
      <c r="H458">
        <v>4</v>
      </c>
      <c r="I458" s="2" t="s">
        <v>21</v>
      </c>
      <c r="J458" s="2" t="s">
        <v>21</v>
      </c>
      <c r="K458">
        <v>4</v>
      </c>
      <c r="L458" s="2" t="s">
        <v>22</v>
      </c>
      <c r="M458" s="2" t="s">
        <v>18</v>
      </c>
      <c r="N458" s="2" t="s">
        <v>47</v>
      </c>
      <c r="O458">
        <v>99</v>
      </c>
      <c r="P458" s="2" t="s">
        <v>24</v>
      </c>
    </row>
    <row r="459" spans="1:16" x14ac:dyDescent="0.25">
      <c r="A459" s="2" t="s">
        <v>25</v>
      </c>
      <c r="B459">
        <v>21.08</v>
      </c>
      <c r="C459">
        <v>5</v>
      </c>
      <c r="D459" s="2" t="s">
        <v>39</v>
      </c>
      <c r="E459" s="2" t="s">
        <v>40</v>
      </c>
      <c r="F459" s="2" t="s">
        <v>64</v>
      </c>
      <c r="G459" s="2" t="s">
        <v>64</v>
      </c>
      <c r="H459">
        <v>0</v>
      </c>
      <c r="I459" s="2" t="s">
        <v>22</v>
      </c>
      <c r="J459" s="2" t="s">
        <v>22</v>
      </c>
      <c r="K459">
        <v>0</v>
      </c>
      <c r="L459" s="2" t="s">
        <v>22</v>
      </c>
      <c r="M459" s="2" t="s">
        <v>18</v>
      </c>
      <c r="N459" s="2" t="s">
        <v>47</v>
      </c>
      <c r="O459">
        <v>0</v>
      </c>
      <c r="P459" s="2" t="s">
        <v>80</v>
      </c>
    </row>
    <row r="460" spans="1:16" x14ac:dyDescent="0.25">
      <c r="A460" s="2" t="s">
        <v>16</v>
      </c>
      <c r="B460">
        <v>28.25</v>
      </c>
      <c r="C460">
        <v>5.04</v>
      </c>
      <c r="D460" s="2" t="s">
        <v>39</v>
      </c>
      <c r="E460" s="2" t="s">
        <v>40</v>
      </c>
      <c r="F460" s="2" t="s">
        <v>44</v>
      </c>
      <c r="G460" s="2" t="s">
        <v>57</v>
      </c>
      <c r="H460">
        <v>1.5</v>
      </c>
      <c r="I460" s="2" t="s">
        <v>21</v>
      </c>
      <c r="J460" s="2" t="s">
        <v>21</v>
      </c>
      <c r="K460">
        <v>8</v>
      </c>
      <c r="L460" s="2" t="s">
        <v>21</v>
      </c>
      <c r="M460" s="2" t="s">
        <v>18</v>
      </c>
      <c r="N460" s="2" t="s">
        <v>125</v>
      </c>
      <c r="O460">
        <v>7</v>
      </c>
      <c r="P460" s="2" t="s">
        <v>24</v>
      </c>
    </row>
    <row r="461" spans="1:16" x14ac:dyDescent="0.25">
      <c r="A461" s="2" t="s">
        <v>16</v>
      </c>
      <c r="B461">
        <v>42.17</v>
      </c>
      <c r="C461">
        <v>5.04</v>
      </c>
      <c r="D461" s="2" t="s">
        <v>17</v>
      </c>
      <c r="E461" s="2" t="s">
        <v>18</v>
      </c>
      <c r="F461" s="2" t="s">
        <v>26</v>
      </c>
      <c r="G461" s="2" t="s">
        <v>27</v>
      </c>
      <c r="H461">
        <v>12.75</v>
      </c>
      <c r="I461" s="2" t="s">
        <v>21</v>
      </c>
      <c r="J461" s="2" t="s">
        <v>22</v>
      </c>
      <c r="K461">
        <v>0</v>
      </c>
      <c r="L461" s="2" t="s">
        <v>21</v>
      </c>
      <c r="M461" s="2" t="s">
        <v>18</v>
      </c>
      <c r="N461" s="2" t="s">
        <v>183</v>
      </c>
      <c r="O461">
        <v>0</v>
      </c>
      <c r="P461" s="2" t="s">
        <v>24</v>
      </c>
    </row>
    <row r="462" spans="1:16" x14ac:dyDescent="0.25">
      <c r="A462" s="2" t="s">
        <v>16</v>
      </c>
      <c r="B462">
        <v>20.75</v>
      </c>
      <c r="C462">
        <v>5.085</v>
      </c>
      <c r="D462" s="2" t="s">
        <v>39</v>
      </c>
      <c r="E462" s="2" t="s">
        <v>40</v>
      </c>
      <c r="F462" s="2" t="s">
        <v>90</v>
      </c>
      <c r="G462" s="2" t="s">
        <v>20</v>
      </c>
      <c r="H462">
        <v>0.28999999999999998</v>
      </c>
      <c r="I462" s="2" t="s">
        <v>22</v>
      </c>
      <c r="J462" s="2" t="s">
        <v>22</v>
      </c>
      <c r="K462">
        <v>0</v>
      </c>
      <c r="L462" s="2" t="s">
        <v>22</v>
      </c>
      <c r="M462" s="2" t="s">
        <v>18</v>
      </c>
      <c r="N462" s="2" t="s">
        <v>84</v>
      </c>
      <c r="O462">
        <v>184</v>
      </c>
      <c r="P462" s="2" t="s">
        <v>80</v>
      </c>
    </row>
    <row r="463" spans="1:16" x14ac:dyDescent="0.25">
      <c r="A463" s="2" t="s">
        <v>16</v>
      </c>
      <c r="B463">
        <v>34</v>
      </c>
      <c r="C463">
        <v>5.085</v>
      </c>
      <c r="D463" s="2" t="s">
        <v>39</v>
      </c>
      <c r="E463" s="2" t="s">
        <v>40</v>
      </c>
      <c r="F463" s="2" t="s">
        <v>56</v>
      </c>
      <c r="G463" s="2" t="s">
        <v>57</v>
      </c>
      <c r="H463">
        <v>1.085</v>
      </c>
      <c r="I463" s="2" t="s">
        <v>22</v>
      </c>
      <c r="J463" s="2" t="s">
        <v>22</v>
      </c>
      <c r="K463">
        <v>0</v>
      </c>
      <c r="L463" s="2" t="s">
        <v>21</v>
      </c>
      <c r="M463" s="2" t="s">
        <v>18</v>
      </c>
      <c r="N463" s="2" t="s">
        <v>166</v>
      </c>
      <c r="O463">
        <v>0</v>
      </c>
      <c r="P463" s="2" t="s">
        <v>80</v>
      </c>
    </row>
    <row r="464" spans="1:16" x14ac:dyDescent="0.25">
      <c r="A464" s="2" t="s">
        <v>25</v>
      </c>
      <c r="B464">
        <v>36.75</v>
      </c>
      <c r="C464">
        <v>5.125</v>
      </c>
      <c r="D464" s="2" t="s">
        <v>17</v>
      </c>
      <c r="E464" s="2" t="s">
        <v>18</v>
      </c>
      <c r="F464" s="2" t="s">
        <v>58</v>
      </c>
      <c r="G464" s="2" t="s">
        <v>20</v>
      </c>
      <c r="H464">
        <v>5</v>
      </c>
      <c r="I464" s="2" t="s">
        <v>21</v>
      </c>
      <c r="J464" s="2" t="s">
        <v>22</v>
      </c>
      <c r="K464">
        <v>0</v>
      </c>
      <c r="L464" s="2" t="s">
        <v>21</v>
      </c>
      <c r="M464" s="2" t="s">
        <v>18</v>
      </c>
      <c r="N464" s="2" t="s">
        <v>47</v>
      </c>
      <c r="O464">
        <v>4000</v>
      </c>
      <c r="P464" s="2" t="s">
        <v>24</v>
      </c>
    </row>
    <row r="465" spans="1:16" x14ac:dyDescent="0.25">
      <c r="A465" s="2" t="s">
        <v>16</v>
      </c>
      <c r="B465">
        <v>28.25</v>
      </c>
      <c r="C465">
        <v>5.125</v>
      </c>
      <c r="D465" s="2" t="s">
        <v>17</v>
      </c>
      <c r="E465" s="2" t="s">
        <v>18</v>
      </c>
      <c r="F465" s="2" t="s">
        <v>54</v>
      </c>
      <c r="G465" s="2" t="s">
        <v>20</v>
      </c>
      <c r="H465">
        <v>4.75</v>
      </c>
      <c r="I465" s="2" t="s">
        <v>21</v>
      </c>
      <c r="J465" s="2" t="s">
        <v>21</v>
      </c>
      <c r="K465">
        <v>2</v>
      </c>
      <c r="L465" s="2" t="s">
        <v>22</v>
      </c>
      <c r="M465" s="2" t="s">
        <v>18</v>
      </c>
      <c r="N465" s="2" t="s">
        <v>79</v>
      </c>
      <c r="O465">
        <v>7</v>
      </c>
      <c r="P465" s="2" t="s">
        <v>24</v>
      </c>
    </row>
    <row r="466" spans="1:16" x14ac:dyDescent="0.25">
      <c r="A466" s="2" t="s">
        <v>16</v>
      </c>
      <c r="B466">
        <v>34.17</v>
      </c>
      <c r="C466">
        <v>5.25</v>
      </c>
      <c r="D466" s="2" t="s">
        <v>17</v>
      </c>
      <c r="E466" s="2" t="s">
        <v>18</v>
      </c>
      <c r="F466" s="2" t="s">
        <v>19</v>
      </c>
      <c r="G466" s="2" t="s">
        <v>20</v>
      </c>
      <c r="H466">
        <v>8.5000000000000006E-2</v>
      </c>
      <c r="I466" s="2" t="s">
        <v>22</v>
      </c>
      <c r="J466" s="2" t="s">
        <v>22</v>
      </c>
      <c r="K466">
        <v>0</v>
      </c>
      <c r="L466" s="2" t="s">
        <v>21</v>
      </c>
      <c r="M466" s="2" t="s">
        <v>18</v>
      </c>
      <c r="N466" s="2" t="s">
        <v>193</v>
      </c>
      <c r="O466">
        <v>6</v>
      </c>
      <c r="P466" s="2" t="s">
        <v>24</v>
      </c>
    </row>
    <row r="467" spans="1:16" x14ac:dyDescent="0.25">
      <c r="A467" s="2" t="s">
        <v>16</v>
      </c>
      <c r="B467">
        <v>20.67</v>
      </c>
      <c r="C467">
        <v>5.29</v>
      </c>
      <c r="D467" s="2" t="s">
        <v>17</v>
      </c>
      <c r="E467" s="2" t="s">
        <v>18</v>
      </c>
      <c r="F467" s="2" t="s">
        <v>26</v>
      </c>
      <c r="G467" s="2" t="s">
        <v>20</v>
      </c>
      <c r="H467">
        <v>0.375</v>
      </c>
      <c r="I467" s="2" t="s">
        <v>21</v>
      </c>
      <c r="J467" s="2" t="s">
        <v>21</v>
      </c>
      <c r="K467">
        <v>1</v>
      </c>
      <c r="L467" s="2" t="s">
        <v>22</v>
      </c>
      <c r="M467" s="2" t="s">
        <v>18</v>
      </c>
      <c r="N467" s="2" t="s">
        <v>74</v>
      </c>
      <c r="O467">
        <v>0</v>
      </c>
      <c r="P467" s="2" t="s">
        <v>80</v>
      </c>
    </row>
    <row r="468" spans="1:16" x14ac:dyDescent="0.25">
      <c r="A468" s="2" t="s">
        <v>25</v>
      </c>
      <c r="B468">
        <v>30</v>
      </c>
      <c r="C468">
        <v>5.29</v>
      </c>
      <c r="D468" s="2" t="s">
        <v>17</v>
      </c>
      <c r="E468" s="2" t="s">
        <v>18</v>
      </c>
      <c r="F468" s="2" t="s">
        <v>58</v>
      </c>
      <c r="G468" s="2" t="s">
        <v>151</v>
      </c>
      <c r="H468">
        <v>2.25</v>
      </c>
      <c r="I468" s="2" t="s">
        <v>21</v>
      </c>
      <c r="J468" s="2" t="s">
        <v>21</v>
      </c>
      <c r="K468">
        <v>5</v>
      </c>
      <c r="L468" s="2" t="s">
        <v>21</v>
      </c>
      <c r="M468" s="2" t="s">
        <v>18</v>
      </c>
      <c r="N468" s="2" t="s">
        <v>195</v>
      </c>
      <c r="O468">
        <v>500</v>
      </c>
      <c r="P468" s="2" t="s">
        <v>24</v>
      </c>
    </row>
    <row r="469" spans="1:16" x14ac:dyDescent="0.25">
      <c r="A469" s="2" t="s">
        <v>25</v>
      </c>
      <c r="B469">
        <v>19.170000000000002</v>
      </c>
      <c r="C469">
        <v>5.415</v>
      </c>
      <c r="D469" s="2" t="s">
        <v>17</v>
      </c>
      <c r="E469" s="2" t="s">
        <v>18</v>
      </c>
      <c r="F469" s="2" t="s">
        <v>56</v>
      </c>
      <c r="G469" s="2" t="s">
        <v>27</v>
      </c>
      <c r="H469">
        <v>0.28999999999999998</v>
      </c>
      <c r="I469" s="2" t="s">
        <v>22</v>
      </c>
      <c r="J469" s="2" t="s">
        <v>22</v>
      </c>
      <c r="K469">
        <v>0</v>
      </c>
      <c r="L469" s="2" t="s">
        <v>22</v>
      </c>
      <c r="M469" s="2" t="s">
        <v>18</v>
      </c>
      <c r="N469" s="2" t="s">
        <v>38</v>
      </c>
      <c r="O469">
        <v>484</v>
      </c>
      <c r="P469" s="2" t="s">
        <v>80</v>
      </c>
    </row>
    <row r="470" spans="1:16" x14ac:dyDescent="0.25">
      <c r="A470" s="2" t="s">
        <v>16</v>
      </c>
      <c r="B470">
        <v>67.75</v>
      </c>
      <c r="C470">
        <v>5.5</v>
      </c>
      <c r="D470" s="2" t="s">
        <v>17</v>
      </c>
      <c r="E470" s="2" t="s">
        <v>18</v>
      </c>
      <c r="F470" s="2" t="s">
        <v>58</v>
      </c>
      <c r="G470" s="2" t="s">
        <v>96</v>
      </c>
      <c r="H470">
        <v>13</v>
      </c>
      <c r="I470" s="2" t="s">
        <v>21</v>
      </c>
      <c r="J470" s="2" t="s">
        <v>21</v>
      </c>
      <c r="K470">
        <v>1</v>
      </c>
      <c r="L470" s="2" t="s">
        <v>21</v>
      </c>
      <c r="M470" s="2" t="s">
        <v>18</v>
      </c>
      <c r="N470" s="2" t="s">
        <v>47</v>
      </c>
      <c r="O470">
        <v>0</v>
      </c>
      <c r="P470" s="2" t="s">
        <v>24</v>
      </c>
    </row>
    <row r="471" spans="1:16" x14ac:dyDescent="0.25">
      <c r="A471" s="2" t="s">
        <v>16</v>
      </c>
      <c r="B471">
        <v>32.67</v>
      </c>
      <c r="C471">
        <v>5.5</v>
      </c>
      <c r="D471" s="2" t="s">
        <v>17</v>
      </c>
      <c r="E471" s="2" t="s">
        <v>18</v>
      </c>
      <c r="F471" s="2" t="s">
        <v>26</v>
      </c>
      <c r="G471" s="2" t="s">
        <v>27</v>
      </c>
      <c r="H471">
        <v>5.5</v>
      </c>
      <c r="I471" s="2" t="s">
        <v>21</v>
      </c>
      <c r="J471" s="2" t="s">
        <v>21</v>
      </c>
      <c r="K471">
        <v>12</v>
      </c>
      <c r="L471" s="2" t="s">
        <v>21</v>
      </c>
      <c r="M471" s="2" t="s">
        <v>18</v>
      </c>
      <c r="N471" s="2" t="s">
        <v>104</v>
      </c>
      <c r="O471">
        <v>1000</v>
      </c>
      <c r="P471" s="2" t="s">
        <v>24</v>
      </c>
    </row>
    <row r="472" spans="1:16" x14ac:dyDescent="0.25">
      <c r="A472" s="2" t="s">
        <v>25</v>
      </c>
      <c r="B472">
        <v>37.75</v>
      </c>
      <c r="C472">
        <v>5.5</v>
      </c>
      <c r="D472" s="2" t="s">
        <v>17</v>
      </c>
      <c r="E472" s="2" t="s">
        <v>18</v>
      </c>
      <c r="F472" s="2" t="s">
        <v>26</v>
      </c>
      <c r="G472" s="2" t="s">
        <v>20</v>
      </c>
      <c r="H472">
        <v>0.125</v>
      </c>
      <c r="I472" s="2" t="s">
        <v>21</v>
      </c>
      <c r="J472" s="2" t="s">
        <v>22</v>
      </c>
      <c r="K472">
        <v>0</v>
      </c>
      <c r="L472" s="2" t="s">
        <v>21</v>
      </c>
      <c r="M472" s="2" t="s">
        <v>18</v>
      </c>
      <c r="N472" s="2" t="s">
        <v>137</v>
      </c>
      <c r="O472">
        <v>0</v>
      </c>
      <c r="P472" s="2" t="s">
        <v>24</v>
      </c>
    </row>
    <row r="473" spans="1:16" x14ac:dyDescent="0.25">
      <c r="A473" s="2" t="s">
        <v>16</v>
      </c>
      <c r="B473">
        <v>18.079999999999998</v>
      </c>
      <c r="C473">
        <v>5.5</v>
      </c>
      <c r="D473" s="2" t="s">
        <v>17</v>
      </c>
      <c r="E473" s="2" t="s">
        <v>18</v>
      </c>
      <c r="F473" s="2" t="s">
        <v>41</v>
      </c>
      <c r="G473" s="2" t="s">
        <v>20</v>
      </c>
      <c r="H473">
        <v>0.5</v>
      </c>
      <c r="I473" s="2" t="s">
        <v>21</v>
      </c>
      <c r="J473" s="2" t="s">
        <v>22</v>
      </c>
      <c r="K473">
        <v>0</v>
      </c>
      <c r="L473" s="2" t="s">
        <v>22</v>
      </c>
      <c r="M473" s="2" t="s">
        <v>18</v>
      </c>
      <c r="N473" s="2" t="s">
        <v>38</v>
      </c>
      <c r="O473">
        <v>0</v>
      </c>
      <c r="P473" s="2" t="s">
        <v>24</v>
      </c>
    </row>
    <row r="474" spans="1:16" x14ac:dyDescent="0.25">
      <c r="A474" s="2" t="s">
        <v>25</v>
      </c>
      <c r="B474">
        <v>30.25</v>
      </c>
      <c r="C474">
        <v>5.5</v>
      </c>
      <c r="D474" s="2" t="s">
        <v>17</v>
      </c>
      <c r="E474" s="2" t="s">
        <v>18</v>
      </c>
      <c r="F474" s="2" t="s">
        <v>41</v>
      </c>
      <c r="G474" s="2" t="s">
        <v>20</v>
      </c>
      <c r="H474">
        <v>5.5</v>
      </c>
      <c r="I474" s="2" t="s">
        <v>22</v>
      </c>
      <c r="J474" s="2" t="s">
        <v>22</v>
      </c>
      <c r="K474">
        <v>0</v>
      </c>
      <c r="L474" s="2" t="s">
        <v>21</v>
      </c>
      <c r="M474" s="2" t="s">
        <v>31</v>
      </c>
      <c r="N474" s="2" t="s">
        <v>30</v>
      </c>
      <c r="O474">
        <v>0</v>
      </c>
      <c r="P474" s="2" t="s">
        <v>80</v>
      </c>
    </row>
    <row r="475" spans="1:16" x14ac:dyDescent="0.25">
      <c r="A475" s="2" t="s">
        <v>16</v>
      </c>
      <c r="B475">
        <v>34</v>
      </c>
      <c r="C475">
        <v>5.5</v>
      </c>
      <c r="D475" s="2" t="s">
        <v>39</v>
      </c>
      <c r="E475" s="2" t="s">
        <v>40</v>
      </c>
      <c r="F475" s="2" t="s">
        <v>44</v>
      </c>
      <c r="G475" s="2" t="s">
        <v>20</v>
      </c>
      <c r="H475">
        <v>1.5</v>
      </c>
      <c r="I475" s="2" t="s">
        <v>22</v>
      </c>
      <c r="J475" s="2" t="s">
        <v>22</v>
      </c>
      <c r="K475">
        <v>0</v>
      </c>
      <c r="L475" s="2" t="s">
        <v>21</v>
      </c>
      <c r="M475" s="2" t="s">
        <v>18</v>
      </c>
      <c r="N475" s="2" t="s">
        <v>112</v>
      </c>
      <c r="O475">
        <v>0</v>
      </c>
      <c r="P475" s="2" t="s">
        <v>80</v>
      </c>
    </row>
    <row r="476" spans="1:16" x14ac:dyDescent="0.25">
      <c r="A476" s="2" t="s">
        <v>16</v>
      </c>
      <c r="B476">
        <v>36.17</v>
      </c>
      <c r="C476">
        <v>5.5</v>
      </c>
      <c r="D476" s="2" t="s">
        <v>17</v>
      </c>
      <c r="E476" s="2" t="s">
        <v>18</v>
      </c>
      <c r="F476" s="2" t="s">
        <v>56</v>
      </c>
      <c r="G476" s="2" t="s">
        <v>57</v>
      </c>
      <c r="H476">
        <v>5</v>
      </c>
      <c r="I476" s="2" t="s">
        <v>22</v>
      </c>
      <c r="J476" s="2" t="s">
        <v>22</v>
      </c>
      <c r="K476">
        <v>0</v>
      </c>
      <c r="L476" s="2" t="s">
        <v>22</v>
      </c>
      <c r="M476" s="2" t="s">
        <v>18</v>
      </c>
      <c r="N476" s="2" t="s">
        <v>178</v>
      </c>
      <c r="O476">
        <v>687</v>
      </c>
      <c r="P476" s="2" t="s">
        <v>80</v>
      </c>
    </row>
    <row r="477" spans="1:16" x14ac:dyDescent="0.25">
      <c r="A477" s="2" t="s">
        <v>16</v>
      </c>
      <c r="B477">
        <v>80.25</v>
      </c>
      <c r="C477">
        <v>5.5</v>
      </c>
      <c r="D477" s="2" t="s">
        <v>17</v>
      </c>
      <c r="E477" s="2" t="s">
        <v>18</v>
      </c>
      <c r="F477" s="2" t="s">
        <v>81</v>
      </c>
      <c r="G477" s="2" t="s">
        <v>81</v>
      </c>
      <c r="H477">
        <v>0.54</v>
      </c>
      <c r="I477" s="2" t="s">
        <v>21</v>
      </c>
      <c r="J477" s="2" t="s">
        <v>22</v>
      </c>
      <c r="K477">
        <v>0</v>
      </c>
      <c r="L477" s="2" t="s">
        <v>22</v>
      </c>
      <c r="M477" s="2" t="s">
        <v>18</v>
      </c>
      <c r="N477" s="2" t="s">
        <v>47</v>
      </c>
      <c r="O477">
        <v>340</v>
      </c>
      <c r="P477" s="2" t="s">
        <v>80</v>
      </c>
    </row>
    <row r="478" spans="1:16" x14ac:dyDescent="0.25">
      <c r="A478" s="2" t="s">
        <v>16</v>
      </c>
      <c r="B478">
        <v>20.170000000000002</v>
      </c>
      <c r="C478">
        <v>5.625</v>
      </c>
      <c r="D478" s="2" t="s">
        <v>17</v>
      </c>
      <c r="E478" s="2" t="s">
        <v>18</v>
      </c>
      <c r="F478" s="2" t="s">
        <v>19</v>
      </c>
      <c r="G478" s="2" t="s">
        <v>20</v>
      </c>
      <c r="H478">
        <v>1.71</v>
      </c>
      <c r="I478" s="2" t="s">
        <v>21</v>
      </c>
      <c r="J478" s="2" t="s">
        <v>22</v>
      </c>
      <c r="K478">
        <v>0</v>
      </c>
      <c r="L478" s="2" t="s">
        <v>22</v>
      </c>
      <c r="M478" s="2" t="s">
        <v>31</v>
      </c>
      <c r="N478" s="2" t="s">
        <v>32</v>
      </c>
      <c r="O478">
        <v>0</v>
      </c>
      <c r="P478" s="2" t="s">
        <v>24</v>
      </c>
    </row>
    <row r="479" spans="1:16" x14ac:dyDescent="0.25">
      <c r="A479" s="2" t="s">
        <v>25</v>
      </c>
      <c r="B479">
        <v>22.42</v>
      </c>
      <c r="C479">
        <v>5.665</v>
      </c>
      <c r="D479" s="2" t="s">
        <v>17</v>
      </c>
      <c r="E479" s="2" t="s">
        <v>18</v>
      </c>
      <c r="F479" s="2" t="s">
        <v>26</v>
      </c>
      <c r="G479" s="2" t="s">
        <v>20</v>
      </c>
      <c r="H479">
        <v>2.585</v>
      </c>
      <c r="I479" s="2" t="s">
        <v>21</v>
      </c>
      <c r="J479" s="2" t="s">
        <v>21</v>
      </c>
      <c r="K479">
        <v>7</v>
      </c>
      <c r="L479" s="2" t="s">
        <v>22</v>
      </c>
      <c r="M479" s="2" t="s">
        <v>18</v>
      </c>
      <c r="N479" s="2" t="s">
        <v>122</v>
      </c>
      <c r="O479">
        <v>3257</v>
      </c>
      <c r="P479" s="2" t="s">
        <v>24</v>
      </c>
    </row>
    <row r="480" spans="1:16" x14ac:dyDescent="0.25">
      <c r="A480" s="2" t="s">
        <v>16</v>
      </c>
      <c r="B480">
        <v>18.579999999999998</v>
      </c>
      <c r="C480">
        <v>5.71</v>
      </c>
      <c r="D480" s="2" t="s">
        <v>17</v>
      </c>
      <c r="E480" s="2" t="s">
        <v>18</v>
      </c>
      <c r="F480" s="2" t="s">
        <v>50</v>
      </c>
      <c r="G480" s="2" t="s">
        <v>20</v>
      </c>
      <c r="H480">
        <v>0.54</v>
      </c>
      <c r="I480" s="2" t="s">
        <v>22</v>
      </c>
      <c r="J480" s="2" t="s">
        <v>22</v>
      </c>
      <c r="K480">
        <v>0</v>
      </c>
      <c r="L480" s="2" t="s">
        <v>22</v>
      </c>
      <c r="M480" s="2" t="s">
        <v>18</v>
      </c>
      <c r="N480" s="2" t="s">
        <v>32</v>
      </c>
      <c r="O480">
        <v>0</v>
      </c>
      <c r="P480" s="2" t="s">
        <v>80</v>
      </c>
    </row>
    <row r="481" spans="1:16" x14ac:dyDescent="0.25">
      <c r="A481" s="2" t="s">
        <v>16</v>
      </c>
      <c r="B481">
        <v>47.17</v>
      </c>
      <c r="C481">
        <v>5.835</v>
      </c>
      <c r="D481" s="2" t="s">
        <v>17</v>
      </c>
      <c r="E481" s="2" t="s">
        <v>18</v>
      </c>
      <c r="F481" s="2" t="s">
        <v>19</v>
      </c>
      <c r="G481" s="2" t="s">
        <v>20</v>
      </c>
      <c r="H481">
        <v>5.5</v>
      </c>
      <c r="I481" s="2" t="s">
        <v>22</v>
      </c>
      <c r="J481" s="2" t="s">
        <v>22</v>
      </c>
      <c r="K481">
        <v>0</v>
      </c>
      <c r="L481" s="2" t="s">
        <v>22</v>
      </c>
      <c r="M481" s="2" t="s">
        <v>18</v>
      </c>
      <c r="N481" s="2" t="s">
        <v>219</v>
      </c>
      <c r="O481">
        <v>150</v>
      </c>
      <c r="P481" s="2" t="s">
        <v>80</v>
      </c>
    </row>
    <row r="482" spans="1:16" x14ac:dyDescent="0.25">
      <c r="A482" s="2" t="s">
        <v>25</v>
      </c>
      <c r="B482">
        <v>23.25</v>
      </c>
      <c r="C482">
        <v>5.875</v>
      </c>
      <c r="D482" s="2" t="s">
        <v>17</v>
      </c>
      <c r="E482" s="2" t="s">
        <v>18</v>
      </c>
      <c r="F482" s="2" t="s">
        <v>26</v>
      </c>
      <c r="G482" s="2" t="s">
        <v>20</v>
      </c>
      <c r="H482">
        <v>3.17</v>
      </c>
      <c r="I482" s="2" t="s">
        <v>21</v>
      </c>
      <c r="J482" s="2" t="s">
        <v>21</v>
      </c>
      <c r="K482">
        <v>10</v>
      </c>
      <c r="L482" s="2" t="s">
        <v>22</v>
      </c>
      <c r="M482" s="2" t="s">
        <v>18</v>
      </c>
      <c r="N482" s="2" t="s">
        <v>32</v>
      </c>
      <c r="O482">
        <v>245</v>
      </c>
      <c r="P482" s="2" t="s">
        <v>24</v>
      </c>
    </row>
    <row r="483" spans="1:16" x14ac:dyDescent="0.25">
      <c r="A483" s="2" t="s">
        <v>16</v>
      </c>
      <c r="B483">
        <v>39.33</v>
      </c>
      <c r="C483">
        <v>5.875</v>
      </c>
      <c r="D483" s="2" t="s">
        <v>17</v>
      </c>
      <c r="E483" s="2" t="s">
        <v>18</v>
      </c>
      <c r="F483" s="2" t="s">
        <v>37</v>
      </c>
      <c r="G483" s="2" t="s">
        <v>27</v>
      </c>
      <c r="H483">
        <v>10</v>
      </c>
      <c r="I483" s="2" t="s">
        <v>21</v>
      </c>
      <c r="J483" s="2" t="s">
        <v>21</v>
      </c>
      <c r="K483">
        <v>14</v>
      </c>
      <c r="L483" s="2" t="s">
        <v>21</v>
      </c>
      <c r="M483" s="2" t="s">
        <v>18</v>
      </c>
      <c r="N483" s="2" t="s">
        <v>109</v>
      </c>
      <c r="O483">
        <v>0</v>
      </c>
      <c r="P483" s="2" t="s">
        <v>24</v>
      </c>
    </row>
    <row r="484" spans="1:16" x14ac:dyDescent="0.25">
      <c r="A484" s="2" t="s">
        <v>25</v>
      </c>
      <c r="B484">
        <v>38.25</v>
      </c>
      <c r="C484">
        <v>6</v>
      </c>
      <c r="D484" s="2" t="s">
        <v>17</v>
      </c>
      <c r="E484" s="2" t="s">
        <v>18</v>
      </c>
      <c r="F484" s="2" t="s">
        <v>41</v>
      </c>
      <c r="G484" s="2" t="s">
        <v>20</v>
      </c>
      <c r="H484">
        <v>1</v>
      </c>
      <c r="I484" s="2" t="s">
        <v>21</v>
      </c>
      <c r="J484" s="2" t="s">
        <v>22</v>
      </c>
      <c r="K484">
        <v>0</v>
      </c>
      <c r="L484" s="2" t="s">
        <v>21</v>
      </c>
      <c r="M484" s="2" t="s">
        <v>18</v>
      </c>
      <c r="N484" s="2" t="s">
        <v>47</v>
      </c>
      <c r="O484">
        <v>0</v>
      </c>
      <c r="P484" s="2" t="s">
        <v>24</v>
      </c>
    </row>
    <row r="485" spans="1:16" x14ac:dyDescent="0.25">
      <c r="A485" s="2" t="s">
        <v>25</v>
      </c>
      <c r="B485">
        <v>32</v>
      </c>
      <c r="C485">
        <v>6</v>
      </c>
      <c r="D485" s="2" t="s">
        <v>17</v>
      </c>
      <c r="E485" s="2" t="s">
        <v>18</v>
      </c>
      <c r="F485" s="2" t="s">
        <v>50</v>
      </c>
      <c r="G485" s="2" t="s">
        <v>20</v>
      </c>
      <c r="H485">
        <v>1.25</v>
      </c>
      <c r="I485" s="2" t="s">
        <v>22</v>
      </c>
      <c r="J485" s="2" t="s">
        <v>22</v>
      </c>
      <c r="K485">
        <v>0</v>
      </c>
      <c r="L485" s="2" t="s">
        <v>22</v>
      </c>
      <c r="M485" s="2" t="s">
        <v>18</v>
      </c>
      <c r="N485" s="2" t="s">
        <v>152</v>
      </c>
      <c r="O485">
        <v>0</v>
      </c>
      <c r="P485" s="2" t="s">
        <v>80</v>
      </c>
    </row>
    <row r="486" spans="1:16" x14ac:dyDescent="0.25">
      <c r="A486" s="2" t="s">
        <v>25</v>
      </c>
      <c r="B486">
        <v>69.5</v>
      </c>
      <c r="C486">
        <v>6</v>
      </c>
      <c r="D486" s="2" t="s">
        <v>17</v>
      </c>
      <c r="E486" s="2" t="s">
        <v>18</v>
      </c>
      <c r="F486" s="2" t="s">
        <v>64</v>
      </c>
      <c r="G486" s="2" t="s">
        <v>64</v>
      </c>
      <c r="H486">
        <v>0</v>
      </c>
      <c r="I486" s="2" t="s">
        <v>22</v>
      </c>
      <c r="J486" s="2" t="s">
        <v>22</v>
      </c>
      <c r="K486">
        <v>0</v>
      </c>
      <c r="L486" s="2" t="s">
        <v>22</v>
      </c>
      <c r="M486" s="2" t="s">
        <v>31</v>
      </c>
      <c r="N486" s="2" t="s">
        <v>47</v>
      </c>
      <c r="O486">
        <v>0</v>
      </c>
      <c r="P486" s="2" t="s">
        <v>80</v>
      </c>
    </row>
    <row r="487" spans="1:16" x14ac:dyDescent="0.25">
      <c r="A487" s="2" t="s">
        <v>16</v>
      </c>
      <c r="B487">
        <v>25.17</v>
      </c>
      <c r="C487">
        <v>6</v>
      </c>
      <c r="D487" s="2" t="s">
        <v>17</v>
      </c>
      <c r="E487" s="2" t="s">
        <v>18</v>
      </c>
      <c r="F487" s="2" t="s">
        <v>44</v>
      </c>
      <c r="G487" s="2" t="s">
        <v>20</v>
      </c>
      <c r="H487">
        <v>1</v>
      </c>
      <c r="I487" s="2" t="s">
        <v>21</v>
      </c>
      <c r="J487" s="2" t="s">
        <v>21</v>
      </c>
      <c r="K487">
        <v>3</v>
      </c>
      <c r="L487" s="2" t="s">
        <v>22</v>
      </c>
      <c r="M487" s="2" t="s">
        <v>18</v>
      </c>
      <c r="N487" s="2" t="s">
        <v>47</v>
      </c>
      <c r="O487">
        <v>0</v>
      </c>
      <c r="P487" s="2" t="s">
        <v>24</v>
      </c>
    </row>
    <row r="488" spans="1:16" x14ac:dyDescent="0.25">
      <c r="A488" s="2" t="s">
        <v>16</v>
      </c>
      <c r="B488">
        <v>39.08</v>
      </c>
      <c r="C488">
        <v>6</v>
      </c>
      <c r="D488" s="2" t="s">
        <v>17</v>
      </c>
      <c r="E488" s="2" t="s">
        <v>18</v>
      </c>
      <c r="F488" s="2" t="s">
        <v>33</v>
      </c>
      <c r="G488" s="2" t="s">
        <v>20</v>
      </c>
      <c r="H488">
        <v>1.29</v>
      </c>
      <c r="I488" s="2" t="s">
        <v>21</v>
      </c>
      <c r="J488" s="2" t="s">
        <v>21</v>
      </c>
      <c r="K488">
        <v>5</v>
      </c>
      <c r="L488" s="2" t="s">
        <v>21</v>
      </c>
      <c r="M488" s="2" t="s">
        <v>18</v>
      </c>
      <c r="N488" s="2" t="s">
        <v>155</v>
      </c>
      <c r="O488">
        <v>1097</v>
      </c>
      <c r="P488" s="2" t="s">
        <v>24</v>
      </c>
    </row>
    <row r="489" spans="1:16" x14ac:dyDescent="0.25">
      <c r="A489" s="2" t="s">
        <v>25</v>
      </c>
      <c r="B489">
        <v>21.5</v>
      </c>
      <c r="C489">
        <v>6</v>
      </c>
      <c r="D489" s="2" t="s">
        <v>17</v>
      </c>
      <c r="E489" s="2" t="s">
        <v>18</v>
      </c>
      <c r="F489" s="2" t="s">
        <v>60</v>
      </c>
      <c r="G489" s="2" t="s">
        <v>20</v>
      </c>
      <c r="H489">
        <v>2.5</v>
      </c>
      <c r="I489" s="2" t="s">
        <v>21</v>
      </c>
      <c r="J489" s="2" t="s">
        <v>21</v>
      </c>
      <c r="K489">
        <v>3</v>
      </c>
      <c r="L489" s="2" t="s">
        <v>22</v>
      </c>
      <c r="M489" s="2" t="s">
        <v>18</v>
      </c>
      <c r="N489" s="2" t="s">
        <v>38</v>
      </c>
      <c r="O489">
        <v>918</v>
      </c>
      <c r="P489" s="2" t="s">
        <v>24</v>
      </c>
    </row>
    <row r="490" spans="1:16" x14ac:dyDescent="0.25">
      <c r="A490" s="2" t="s">
        <v>16</v>
      </c>
      <c r="B490">
        <v>48.08</v>
      </c>
      <c r="C490">
        <v>6.04</v>
      </c>
      <c r="D490" s="2" t="s">
        <v>17</v>
      </c>
      <c r="E490" s="2" t="s">
        <v>18</v>
      </c>
      <c r="F490" s="2" t="s">
        <v>41</v>
      </c>
      <c r="G490" s="2" t="s">
        <v>20</v>
      </c>
      <c r="H490">
        <v>0.04</v>
      </c>
      <c r="I490" s="2" t="s">
        <v>22</v>
      </c>
      <c r="J490" s="2" t="s">
        <v>22</v>
      </c>
      <c r="K490">
        <v>0</v>
      </c>
      <c r="L490" s="2" t="s">
        <v>22</v>
      </c>
      <c r="M490" s="2" t="s">
        <v>18</v>
      </c>
      <c r="N490" s="2" t="s">
        <v>47</v>
      </c>
      <c r="O490">
        <v>2690</v>
      </c>
      <c r="P490" s="2" t="s">
        <v>24</v>
      </c>
    </row>
    <row r="491" spans="1:16" x14ac:dyDescent="0.25">
      <c r="A491" s="2" t="s">
        <v>25</v>
      </c>
      <c r="B491">
        <v>22.75</v>
      </c>
      <c r="C491">
        <v>6.165</v>
      </c>
      <c r="D491" s="2" t="s">
        <v>17</v>
      </c>
      <c r="E491" s="2" t="s">
        <v>18</v>
      </c>
      <c r="F491" s="2" t="s">
        <v>60</v>
      </c>
      <c r="G491" s="2" t="s">
        <v>20</v>
      </c>
      <c r="H491">
        <v>0.16500000000000001</v>
      </c>
      <c r="I491" s="2" t="s">
        <v>22</v>
      </c>
      <c r="J491" s="2" t="s">
        <v>22</v>
      </c>
      <c r="K491">
        <v>0</v>
      </c>
      <c r="L491" s="2" t="s">
        <v>22</v>
      </c>
      <c r="M491" s="2" t="s">
        <v>18</v>
      </c>
      <c r="N491" s="2" t="s">
        <v>141</v>
      </c>
      <c r="O491">
        <v>1000</v>
      </c>
      <c r="P491" s="2" t="s">
        <v>80</v>
      </c>
    </row>
    <row r="492" spans="1:16" x14ac:dyDescent="0.25">
      <c r="A492" s="2" t="s">
        <v>16</v>
      </c>
      <c r="B492">
        <v>39.92</v>
      </c>
      <c r="C492">
        <v>6.21</v>
      </c>
      <c r="D492" s="2" t="s">
        <v>17</v>
      </c>
      <c r="E492" s="2" t="s">
        <v>18</v>
      </c>
      <c r="F492" s="2" t="s">
        <v>26</v>
      </c>
      <c r="G492" s="2" t="s">
        <v>20</v>
      </c>
      <c r="H492">
        <v>0.04</v>
      </c>
      <c r="I492" s="2" t="s">
        <v>21</v>
      </c>
      <c r="J492" s="2" t="s">
        <v>21</v>
      </c>
      <c r="K492">
        <v>1</v>
      </c>
      <c r="L492" s="2" t="s">
        <v>22</v>
      </c>
      <c r="M492" s="2" t="s">
        <v>18</v>
      </c>
      <c r="N492" s="2" t="s">
        <v>52</v>
      </c>
      <c r="O492">
        <v>300</v>
      </c>
      <c r="P492" s="2" t="s">
        <v>24</v>
      </c>
    </row>
    <row r="493" spans="1:16" x14ac:dyDescent="0.25">
      <c r="A493" s="2" t="s">
        <v>25</v>
      </c>
      <c r="B493">
        <v>41.17</v>
      </c>
      <c r="C493">
        <v>6.5</v>
      </c>
      <c r="D493" s="2" t="s">
        <v>17</v>
      </c>
      <c r="E493" s="2" t="s">
        <v>18</v>
      </c>
      <c r="F493" s="2" t="s">
        <v>26</v>
      </c>
      <c r="G493" s="2" t="s">
        <v>20</v>
      </c>
      <c r="H493">
        <v>0.5</v>
      </c>
      <c r="I493" s="2" t="s">
        <v>21</v>
      </c>
      <c r="J493" s="2" t="s">
        <v>21</v>
      </c>
      <c r="K493">
        <v>3</v>
      </c>
      <c r="L493" s="2" t="s">
        <v>21</v>
      </c>
      <c r="M493" s="2" t="s">
        <v>18</v>
      </c>
      <c r="N493" s="2" t="s">
        <v>55</v>
      </c>
      <c r="O493">
        <v>0</v>
      </c>
      <c r="P493" s="2" t="s">
        <v>24</v>
      </c>
    </row>
    <row r="494" spans="1:16" x14ac:dyDescent="0.25">
      <c r="A494" s="2" t="s">
        <v>16</v>
      </c>
      <c r="B494">
        <v>19.420000000000002</v>
      </c>
      <c r="C494">
        <v>6.5</v>
      </c>
      <c r="D494" s="2" t="s">
        <v>17</v>
      </c>
      <c r="E494" s="2" t="s">
        <v>18</v>
      </c>
      <c r="F494" s="2" t="s">
        <v>19</v>
      </c>
      <c r="G494" s="2" t="s">
        <v>27</v>
      </c>
      <c r="H494">
        <v>1.46</v>
      </c>
      <c r="I494" s="2" t="s">
        <v>21</v>
      </c>
      <c r="J494" s="2" t="s">
        <v>21</v>
      </c>
      <c r="K494">
        <v>7</v>
      </c>
      <c r="L494" s="2" t="s">
        <v>22</v>
      </c>
      <c r="M494" s="2" t="s">
        <v>18</v>
      </c>
      <c r="N494" s="2" t="s">
        <v>38</v>
      </c>
      <c r="O494">
        <v>2954</v>
      </c>
      <c r="P494" s="2" t="s">
        <v>24</v>
      </c>
    </row>
    <row r="495" spans="1:16" x14ac:dyDescent="0.25">
      <c r="A495" s="2" t="s">
        <v>16</v>
      </c>
      <c r="B495">
        <v>34.08</v>
      </c>
      <c r="C495">
        <v>6.5</v>
      </c>
      <c r="D495" s="2" t="s">
        <v>17</v>
      </c>
      <c r="E495" s="2" t="s">
        <v>18</v>
      </c>
      <c r="F495" s="2" t="s">
        <v>60</v>
      </c>
      <c r="G495" s="2" t="s">
        <v>20</v>
      </c>
      <c r="H495">
        <v>0.125</v>
      </c>
      <c r="I495" s="2" t="s">
        <v>21</v>
      </c>
      <c r="J495" s="2" t="s">
        <v>22</v>
      </c>
      <c r="K495">
        <v>0</v>
      </c>
      <c r="L495" s="2" t="s">
        <v>21</v>
      </c>
      <c r="M495" s="2" t="s">
        <v>18</v>
      </c>
      <c r="N495" s="2" t="s">
        <v>83</v>
      </c>
      <c r="O495">
        <v>0</v>
      </c>
      <c r="P495" s="2" t="s">
        <v>80</v>
      </c>
    </row>
    <row r="496" spans="1:16" x14ac:dyDescent="0.25">
      <c r="A496" s="2" t="s">
        <v>16</v>
      </c>
      <c r="B496">
        <v>52.5</v>
      </c>
      <c r="C496">
        <v>6.5</v>
      </c>
      <c r="D496" s="2" t="s">
        <v>17</v>
      </c>
      <c r="E496" s="2" t="s">
        <v>18</v>
      </c>
      <c r="F496" s="2" t="s">
        <v>41</v>
      </c>
      <c r="G496" s="2" t="s">
        <v>20</v>
      </c>
      <c r="H496">
        <v>6.29</v>
      </c>
      <c r="I496" s="2" t="s">
        <v>21</v>
      </c>
      <c r="J496" s="2" t="s">
        <v>21</v>
      </c>
      <c r="K496">
        <v>15</v>
      </c>
      <c r="L496" s="2" t="s">
        <v>22</v>
      </c>
      <c r="M496" s="2" t="s">
        <v>18</v>
      </c>
      <c r="N496" s="2" t="s">
        <v>47</v>
      </c>
      <c r="O496">
        <v>11202</v>
      </c>
      <c r="P496" s="2" t="s">
        <v>24</v>
      </c>
    </row>
    <row r="497" spans="1:16" x14ac:dyDescent="0.25">
      <c r="A497" s="2" t="s">
        <v>16</v>
      </c>
      <c r="B497">
        <v>48.58</v>
      </c>
      <c r="C497">
        <v>6.5</v>
      </c>
      <c r="D497" s="2" t="s">
        <v>17</v>
      </c>
      <c r="E497" s="2" t="s">
        <v>18</v>
      </c>
      <c r="F497" s="2" t="s">
        <v>26</v>
      </c>
      <c r="G497" s="2" t="s">
        <v>27</v>
      </c>
      <c r="H497">
        <v>6</v>
      </c>
      <c r="I497" s="2" t="s">
        <v>21</v>
      </c>
      <c r="J497" s="2" t="s">
        <v>22</v>
      </c>
      <c r="K497">
        <v>0</v>
      </c>
      <c r="L497" s="2" t="s">
        <v>21</v>
      </c>
      <c r="M497" s="2" t="s">
        <v>18</v>
      </c>
      <c r="N497" s="2" t="s">
        <v>105</v>
      </c>
      <c r="O497">
        <v>0</v>
      </c>
      <c r="P497" s="2" t="s">
        <v>24</v>
      </c>
    </row>
    <row r="498" spans="1:16" x14ac:dyDescent="0.25">
      <c r="A498" s="2" t="s">
        <v>25</v>
      </c>
      <c r="B498">
        <v>30.5</v>
      </c>
      <c r="C498">
        <v>6.5</v>
      </c>
      <c r="D498" s="2" t="s">
        <v>17</v>
      </c>
      <c r="E498" s="2" t="s">
        <v>18</v>
      </c>
      <c r="F498" s="2" t="s">
        <v>44</v>
      </c>
      <c r="G498" s="2" t="s">
        <v>57</v>
      </c>
      <c r="H498">
        <v>4</v>
      </c>
      <c r="I498" s="2" t="s">
        <v>21</v>
      </c>
      <c r="J498" s="2" t="s">
        <v>21</v>
      </c>
      <c r="K498">
        <v>7</v>
      </c>
      <c r="L498" s="2" t="s">
        <v>21</v>
      </c>
      <c r="M498" s="2" t="s">
        <v>18</v>
      </c>
      <c r="N498" s="2" t="s">
        <v>47</v>
      </c>
      <c r="O498">
        <v>3065</v>
      </c>
      <c r="P498" s="2" t="s">
        <v>24</v>
      </c>
    </row>
    <row r="499" spans="1:16" x14ac:dyDescent="0.25">
      <c r="A499" s="2" t="s">
        <v>16</v>
      </c>
      <c r="B499">
        <v>37.33</v>
      </c>
      <c r="C499">
        <v>6.5</v>
      </c>
      <c r="D499" s="2" t="s">
        <v>17</v>
      </c>
      <c r="E499" s="2" t="s">
        <v>18</v>
      </c>
      <c r="F499" s="2" t="s">
        <v>33</v>
      </c>
      <c r="G499" s="2" t="s">
        <v>27</v>
      </c>
      <c r="H499">
        <v>4.25</v>
      </c>
      <c r="I499" s="2" t="s">
        <v>21</v>
      </c>
      <c r="J499" s="2" t="s">
        <v>21</v>
      </c>
      <c r="K499">
        <v>12</v>
      </c>
      <c r="L499" s="2" t="s">
        <v>21</v>
      </c>
      <c r="M499" s="2" t="s">
        <v>18</v>
      </c>
      <c r="N499" s="2" t="s">
        <v>111</v>
      </c>
      <c r="O499">
        <v>0</v>
      </c>
      <c r="P499" s="2" t="s">
        <v>24</v>
      </c>
    </row>
    <row r="500" spans="1:16" x14ac:dyDescent="0.25">
      <c r="A500" s="2" t="s">
        <v>16</v>
      </c>
      <c r="B500">
        <v>40</v>
      </c>
      <c r="C500">
        <v>6.5</v>
      </c>
      <c r="D500" s="2" t="s">
        <v>17</v>
      </c>
      <c r="E500" s="2" t="s">
        <v>18</v>
      </c>
      <c r="F500" s="2" t="s">
        <v>60</v>
      </c>
      <c r="G500" s="2" t="s">
        <v>57</v>
      </c>
      <c r="H500">
        <v>3.5</v>
      </c>
      <c r="I500" s="2" t="s">
        <v>21</v>
      </c>
      <c r="J500" s="2" t="s">
        <v>21</v>
      </c>
      <c r="K500">
        <v>1</v>
      </c>
      <c r="L500" s="2" t="s">
        <v>22</v>
      </c>
      <c r="M500" s="2" t="s">
        <v>18</v>
      </c>
      <c r="N500" s="2" t="s">
        <v>47</v>
      </c>
      <c r="O500">
        <v>500</v>
      </c>
      <c r="P500" s="2" t="s">
        <v>24</v>
      </c>
    </row>
    <row r="501" spans="1:16" x14ac:dyDescent="0.25">
      <c r="A501" s="2" t="s">
        <v>16</v>
      </c>
      <c r="B501">
        <v>47.33</v>
      </c>
      <c r="C501">
        <v>6.5</v>
      </c>
      <c r="D501" s="2" t="s">
        <v>17</v>
      </c>
      <c r="E501" s="2" t="s">
        <v>18</v>
      </c>
      <c r="F501" s="2" t="s">
        <v>44</v>
      </c>
      <c r="G501" s="2" t="s">
        <v>20</v>
      </c>
      <c r="H501">
        <v>1</v>
      </c>
      <c r="I501" s="2" t="s">
        <v>22</v>
      </c>
      <c r="J501" s="2" t="s">
        <v>22</v>
      </c>
      <c r="K501">
        <v>0</v>
      </c>
      <c r="L501" s="2" t="s">
        <v>21</v>
      </c>
      <c r="M501" s="2" t="s">
        <v>18</v>
      </c>
      <c r="N501" s="2" t="s">
        <v>47</v>
      </c>
      <c r="O501">
        <v>228</v>
      </c>
      <c r="P501" s="2" t="s">
        <v>80</v>
      </c>
    </row>
    <row r="502" spans="1:16" x14ac:dyDescent="0.25">
      <c r="A502" s="2" t="s">
        <v>25</v>
      </c>
      <c r="B502">
        <v>51.92</v>
      </c>
      <c r="C502">
        <v>6.5</v>
      </c>
      <c r="D502" s="2" t="s">
        <v>17</v>
      </c>
      <c r="E502" s="2" t="s">
        <v>18</v>
      </c>
      <c r="F502" s="2" t="s">
        <v>56</v>
      </c>
      <c r="G502" s="2" t="s">
        <v>57</v>
      </c>
      <c r="H502">
        <v>3.085</v>
      </c>
      <c r="I502" s="2" t="s">
        <v>22</v>
      </c>
      <c r="J502" s="2" t="s">
        <v>22</v>
      </c>
      <c r="K502">
        <v>0</v>
      </c>
      <c r="L502" s="2" t="s">
        <v>21</v>
      </c>
      <c r="M502" s="2" t="s">
        <v>18</v>
      </c>
      <c r="N502" s="2" t="s">
        <v>143</v>
      </c>
      <c r="O502">
        <v>0</v>
      </c>
      <c r="P502" s="2" t="s">
        <v>80</v>
      </c>
    </row>
    <row r="503" spans="1:16" x14ac:dyDescent="0.25">
      <c r="A503" s="2" t="s">
        <v>16</v>
      </c>
      <c r="B503">
        <v>17.420000000000002</v>
      </c>
      <c r="C503">
        <v>6.5</v>
      </c>
      <c r="D503" s="2" t="s">
        <v>17</v>
      </c>
      <c r="E503" s="2" t="s">
        <v>18</v>
      </c>
      <c r="F503" s="2" t="s">
        <v>56</v>
      </c>
      <c r="G503" s="2" t="s">
        <v>20</v>
      </c>
      <c r="H503">
        <v>0.125</v>
      </c>
      <c r="I503" s="2" t="s">
        <v>22</v>
      </c>
      <c r="J503" s="2" t="s">
        <v>22</v>
      </c>
      <c r="K503">
        <v>0</v>
      </c>
      <c r="L503" s="2" t="s">
        <v>22</v>
      </c>
      <c r="M503" s="2" t="s">
        <v>18</v>
      </c>
      <c r="N503" s="2" t="s">
        <v>112</v>
      </c>
      <c r="O503">
        <v>100</v>
      </c>
      <c r="P503" s="2" t="s">
        <v>80</v>
      </c>
    </row>
    <row r="504" spans="1:16" x14ac:dyDescent="0.25">
      <c r="A504" s="2" t="s">
        <v>16</v>
      </c>
      <c r="B504">
        <v>30.17</v>
      </c>
      <c r="C504">
        <v>6.5</v>
      </c>
      <c r="D504" s="2" t="s">
        <v>17</v>
      </c>
      <c r="E504" s="2" t="s">
        <v>18</v>
      </c>
      <c r="F504" s="2" t="s">
        <v>37</v>
      </c>
      <c r="G504" s="2" t="s">
        <v>20</v>
      </c>
      <c r="H504">
        <v>3.125</v>
      </c>
      <c r="I504" s="2" t="s">
        <v>21</v>
      </c>
      <c r="J504" s="2" t="s">
        <v>21</v>
      </c>
      <c r="K504">
        <v>8</v>
      </c>
      <c r="L504" s="2" t="s">
        <v>22</v>
      </c>
      <c r="M504" s="2" t="s">
        <v>18</v>
      </c>
      <c r="N504" s="2" t="s">
        <v>205</v>
      </c>
      <c r="O504">
        <v>1200</v>
      </c>
      <c r="P504" s="2" t="s">
        <v>24</v>
      </c>
    </row>
    <row r="505" spans="1:16" x14ac:dyDescent="0.25">
      <c r="A505" s="2" t="s">
        <v>16</v>
      </c>
      <c r="B505">
        <v>24.33</v>
      </c>
      <c r="C505">
        <v>6.625</v>
      </c>
      <c r="D505" s="2" t="s">
        <v>39</v>
      </c>
      <c r="E505" s="2" t="s">
        <v>40</v>
      </c>
      <c r="F505" s="2" t="s">
        <v>50</v>
      </c>
      <c r="G505" s="2" t="s">
        <v>20</v>
      </c>
      <c r="H505">
        <v>5.5</v>
      </c>
      <c r="I505" s="2" t="s">
        <v>21</v>
      </c>
      <c r="J505" s="2" t="s">
        <v>22</v>
      </c>
      <c r="K505">
        <v>0</v>
      </c>
      <c r="L505" s="2" t="s">
        <v>21</v>
      </c>
      <c r="M505" s="2" t="s">
        <v>31</v>
      </c>
      <c r="N505" s="2" t="s">
        <v>30</v>
      </c>
      <c r="O505">
        <v>0</v>
      </c>
      <c r="P505" s="2" t="s">
        <v>24</v>
      </c>
    </row>
    <row r="506" spans="1:16" x14ac:dyDescent="0.25">
      <c r="A506" s="2" t="s">
        <v>25</v>
      </c>
      <c r="B506">
        <v>44.17</v>
      </c>
      <c r="C506">
        <v>6.665</v>
      </c>
      <c r="D506" s="2" t="s">
        <v>17</v>
      </c>
      <c r="E506" s="2" t="s">
        <v>18</v>
      </c>
      <c r="F506" s="2" t="s">
        <v>26</v>
      </c>
      <c r="G506" s="2" t="s">
        <v>20</v>
      </c>
      <c r="H506">
        <v>7.375</v>
      </c>
      <c r="I506" s="2" t="s">
        <v>21</v>
      </c>
      <c r="J506" s="2" t="s">
        <v>21</v>
      </c>
      <c r="K506">
        <v>3</v>
      </c>
      <c r="L506" s="2" t="s">
        <v>21</v>
      </c>
      <c r="M506" s="2" t="s">
        <v>18</v>
      </c>
      <c r="N506" s="2" t="s">
        <v>47</v>
      </c>
      <c r="O506">
        <v>0</v>
      </c>
      <c r="P506" s="2" t="s">
        <v>24</v>
      </c>
    </row>
    <row r="507" spans="1:16" x14ac:dyDescent="0.25">
      <c r="A507" s="2" t="s">
        <v>16</v>
      </c>
      <c r="B507">
        <v>54.33</v>
      </c>
      <c r="C507">
        <v>6.75</v>
      </c>
      <c r="D507" s="2" t="s">
        <v>17</v>
      </c>
      <c r="E507" s="2" t="s">
        <v>18</v>
      </c>
      <c r="F507" s="2" t="s">
        <v>44</v>
      </c>
      <c r="G507" s="2" t="s">
        <v>27</v>
      </c>
      <c r="H507">
        <v>2.625</v>
      </c>
      <c r="I507" s="2" t="s">
        <v>21</v>
      </c>
      <c r="J507" s="2" t="s">
        <v>21</v>
      </c>
      <c r="K507">
        <v>11</v>
      </c>
      <c r="L507" s="2" t="s">
        <v>21</v>
      </c>
      <c r="M507" s="2" t="s">
        <v>18</v>
      </c>
      <c r="N507" s="2" t="s">
        <v>47</v>
      </c>
      <c r="O507">
        <v>284</v>
      </c>
      <c r="P507" s="2" t="s">
        <v>24</v>
      </c>
    </row>
    <row r="508" spans="1:16" x14ac:dyDescent="0.25">
      <c r="A508" s="2" t="s">
        <v>16</v>
      </c>
      <c r="B508">
        <v>18.079999999999998</v>
      </c>
      <c r="C508">
        <v>6.75</v>
      </c>
      <c r="D508" s="2" t="s">
        <v>39</v>
      </c>
      <c r="E508" s="2" t="s">
        <v>40</v>
      </c>
      <c r="F508" s="2" t="s">
        <v>33</v>
      </c>
      <c r="G508" s="2" t="s">
        <v>20</v>
      </c>
      <c r="H508">
        <v>0.04</v>
      </c>
      <c r="I508" s="2" t="s">
        <v>22</v>
      </c>
      <c r="J508" s="2" t="s">
        <v>22</v>
      </c>
      <c r="K508">
        <v>0</v>
      </c>
      <c r="L508" s="2" t="s">
        <v>22</v>
      </c>
      <c r="M508" s="2" t="s">
        <v>18</v>
      </c>
      <c r="N508" s="2" t="s">
        <v>84</v>
      </c>
      <c r="O508">
        <v>0</v>
      </c>
      <c r="P508" s="2" t="s">
        <v>80</v>
      </c>
    </row>
    <row r="509" spans="1:16" x14ac:dyDescent="0.25">
      <c r="A509" s="2" t="s">
        <v>16</v>
      </c>
      <c r="B509">
        <v>44.83</v>
      </c>
      <c r="C509">
        <v>7</v>
      </c>
      <c r="D509" s="2" t="s">
        <v>39</v>
      </c>
      <c r="E509" s="2" t="s">
        <v>40</v>
      </c>
      <c r="F509" s="2" t="s">
        <v>44</v>
      </c>
      <c r="G509" s="2" t="s">
        <v>20</v>
      </c>
      <c r="H509">
        <v>1.625</v>
      </c>
      <c r="I509" s="2" t="s">
        <v>22</v>
      </c>
      <c r="J509" s="2" t="s">
        <v>22</v>
      </c>
      <c r="K509">
        <v>0</v>
      </c>
      <c r="L509" s="2" t="s">
        <v>22</v>
      </c>
      <c r="M509" s="2" t="s">
        <v>18</v>
      </c>
      <c r="N509" s="2" t="s">
        <v>74</v>
      </c>
      <c r="O509">
        <v>2</v>
      </c>
      <c r="P509" s="2" t="s">
        <v>80</v>
      </c>
    </row>
    <row r="510" spans="1:16" x14ac:dyDescent="0.25">
      <c r="A510" s="2" t="s">
        <v>16</v>
      </c>
      <c r="B510">
        <v>37.75</v>
      </c>
      <c r="C510">
        <v>7</v>
      </c>
      <c r="D510" s="2" t="s">
        <v>17</v>
      </c>
      <c r="E510" s="2" t="s">
        <v>18</v>
      </c>
      <c r="F510" s="2" t="s">
        <v>26</v>
      </c>
      <c r="G510" s="2" t="s">
        <v>27</v>
      </c>
      <c r="H510">
        <v>11.5</v>
      </c>
      <c r="I510" s="2" t="s">
        <v>21</v>
      </c>
      <c r="J510" s="2" t="s">
        <v>21</v>
      </c>
      <c r="K510">
        <v>7</v>
      </c>
      <c r="L510" s="2" t="s">
        <v>21</v>
      </c>
      <c r="M510" s="2" t="s">
        <v>18</v>
      </c>
      <c r="N510" s="2" t="s">
        <v>53</v>
      </c>
      <c r="O510">
        <v>5</v>
      </c>
      <c r="P510" s="2" t="s">
        <v>80</v>
      </c>
    </row>
    <row r="511" spans="1:16" x14ac:dyDescent="0.25">
      <c r="A511" s="2" t="s">
        <v>16</v>
      </c>
      <c r="B511">
        <v>62.75</v>
      </c>
      <c r="C511">
        <v>7</v>
      </c>
      <c r="D511" s="2" t="s">
        <v>17</v>
      </c>
      <c r="E511" s="2" t="s">
        <v>18</v>
      </c>
      <c r="F511" s="2" t="s">
        <v>58</v>
      </c>
      <c r="G511" s="2" t="s">
        <v>96</v>
      </c>
      <c r="H511">
        <v>0</v>
      </c>
      <c r="I511" s="2" t="s">
        <v>22</v>
      </c>
      <c r="J511" s="2" t="s">
        <v>22</v>
      </c>
      <c r="K511">
        <v>0</v>
      </c>
      <c r="L511" s="2" t="s">
        <v>22</v>
      </c>
      <c r="M511" s="2" t="s">
        <v>18</v>
      </c>
      <c r="N511" s="2" t="s">
        <v>47</v>
      </c>
      <c r="O511">
        <v>12</v>
      </c>
      <c r="P511" s="2" t="s">
        <v>80</v>
      </c>
    </row>
    <row r="512" spans="1:16" x14ac:dyDescent="0.25">
      <c r="A512" s="2" t="s">
        <v>25</v>
      </c>
      <c r="B512">
        <v>22.67</v>
      </c>
      <c r="C512">
        <v>7</v>
      </c>
      <c r="D512" s="2" t="s">
        <v>17</v>
      </c>
      <c r="E512" s="2" t="s">
        <v>18</v>
      </c>
      <c r="F512" s="2" t="s">
        <v>44</v>
      </c>
      <c r="G512" s="2" t="s">
        <v>20</v>
      </c>
      <c r="H512">
        <v>0.16500000000000001</v>
      </c>
      <c r="I512" s="2" t="s">
        <v>22</v>
      </c>
      <c r="J512" s="2" t="s">
        <v>22</v>
      </c>
      <c r="K512">
        <v>0</v>
      </c>
      <c r="L512" s="2" t="s">
        <v>22</v>
      </c>
      <c r="M512" s="2" t="s">
        <v>18</v>
      </c>
      <c r="N512" s="2" t="s">
        <v>74</v>
      </c>
      <c r="O512">
        <v>0</v>
      </c>
      <c r="P512" s="2" t="s">
        <v>80</v>
      </c>
    </row>
    <row r="513" spans="1:16" x14ac:dyDescent="0.25">
      <c r="A513" s="2" t="s">
        <v>16</v>
      </c>
      <c r="B513">
        <v>15.17</v>
      </c>
      <c r="C513">
        <v>7</v>
      </c>
      <c r="D513" s="2" t="s">
        <v>17</v>
      </c>
      <c r="E513" s="2" t="s">
        <v>18</v>
      </c>
      <c r="F513" s="2" t="s">
        <v>58</v>
      </c>
      <c r="G513" s="2" t="s">
        <v>20</v>
      </c>
      <c r="H513">
        <v>1</v>
      </c>
      <c r="I513" s="2" t="s">
        <v>22</v>
      </c>
      <c r="J513" s="2" t="s">
        <v>22</v>
      </c>
      <c r="K513">
        <v>0</v>
      </c>
      <c r="L513" s="2" t="s">
        <v>22</v>
      </c>
      <c r="M513" s="2" t="s">
        <v>18</v>
      </c>
      <c r="N513" s="2" t="s">
        <v>174</v>
      </c>
      <c r="O513">
        <v>0</v>
      </c>
      <c r="P513" s="2" t="s">
        <v>80</v>
      </c>
    </row>
    <row r="514" spans="1:16" x14ac:dyDescent="0.25">
      <c r="A514" s="2" t="s">
        <v>16</v>
      </c>
      <c r="B514">
        <v>20</v>
      </c>
      <c r="C514">
        <v>7</v>
      </c>
      <c r="D514" s="2" t="s">
        <v>17</v>
      </c>
      <c r="E514" s="2" t="s">
        <v>18</v>
      </c>
      <c r="F514" s="2" t="s">
        <v>44</v>
      </c>
      <c r="G514" s="2" t="s">
        <v>20</v>
      </c>
      <c r="H514">
        <v>0.5</v>
      </c>
      <c r="I514" s="2" t="s">
        <v>22</v>
      </c>
      <c r="J514" s="2" t="s">
        <v>22</v>
      </c>
      <c r="K514">
        <v>0</v>
      </c>
      <c r="L514" s="2" t="s">
        <v>22</v>
      </c>
      <c r="M514" s="2" t="s">
        <v>18</v>
      </c>
      <c r="N514" s="2" t="s">
        <v>47</v>
      </c>
      <c r="O514">
        <v>0</v>
      </c>
      <c r="P514" s="2" t="s">
        <v>80</v>
      </c>
    </row>
    <row r="515" spans="1:16" x14ac:dyDescent="0.25">
      <c r="A515" s="2" t="s">
        <v>16</v>
      </c>
      <c r="B515">
        <v>20.420000000000002</v>
      </c>
      <c r="C515">
        <v>7</v>
      </c>
      <c r="D515" s="2" t="s">
        <v>17</v>
      </c>
      <c r="E515" s="2" t="s">
        <v>18</v>
      </c>
      <c r="F515" s="2" t="s">
        <v>44</v>
      </c>
      <c r="G515" s="2" t="s">
        <v>20</v>
      </c>
      <c r="H515">
        <v>1.625</v>
      </c>
      <c r="I515" s="2" t="s">
        <v>21</v>
      </c>
      <c r="J515" s="2" t="s">
        <v>21</v>
      </c>
      <c r="K515">
        <v>3</v>
      </c>
      <c r="L515" s="2" t="s">
        <v>22</v>
      </c>
      <c r="M515" s="2" t="s">
        <v>18</v>
      </c>
      <c r="N515" s="2" t="s">
        <v>52</v>
      </c>
      <c r="O515">
        <v>1391</v>
      </c>
      <c r="P515" s="2" t="s">
        <v>24</v>
      </c>
    </row>
    <row r="516" spans="1:16" x14ac:dyDescent="0.25">
      <c r="A516" s="2" t="s">
        <v>25</v>
      </c>
      <c r="B516">
        <v>52.5</v>
      </c>
      <c r="C516">
        <v>7</v>
      </c>
      <c r="D516" s="2" t="s">
        <v>17</v>
      </c>
      <c r="E516" s="2" t="s">
        <v>18</v>
      </c>
      <c r="F516" s="2" t="s">
        <v>60</v>
      </c>
      <c r="G516" s="2" t="s">
        <v>27</v>
      </c>
      <c r="H516">
        <v>3</v>
      </c>
      <c r="I516" s="2" t="s">
        <v>22</v>
      </c>
      <c r="J516" s="2" t="s">
        <v>22</v>
      </c>
      <c r="K516">
        <v>0</v>
      </c>
      <c r="L516" s="2" t="s">
        <v>22</v>
      </c>
      <c r="M516" s="2" t="s">
        <v>18</v>
      </c>
      <c r="N516" s="2" t="s">
        <v>47</v>
      </c>
      <c r="O516">
        <v>0</v>
      </c>
      <c r="P516" s="2" t="s">
        <v>80</v>
      </c>
    </row>
    <row r="517" spans="1:16" x14ac:dyDescent="0.25">
      <c r="A517" s="2" t="s">
        <v>16</v>
      </c>
      <c r="B517">
        <v>57.83</v>
      </c>
      <c r="C517">
        <v>7.04</v>
      </c>
      <c r="D517" s="2" t="s">
        <v>17</v>
      </c>
      <c r="E517" s="2" t="s">
        <v>18</v>
      </c>
      <c r="F517" s="2" t="s">
        <v>33</v>
      </c>
      <c r="G517" s="2" t="s">
        <v>20</v>
      </c>
      <c r="H517">
        <v>14</v>
      </c>
      <c r="I517" s="2" t="s">
        <v>21</v>
      </c>
      <c r="J517" s="2" t="s">
        <v>21</v>
      </c>
      <c r="K517">
        <v>6</v>
      </c>
      <c r="L517" s="2" t="s">
        <v>21</v>
      </c>
      <c r="M517" s="2" t="s">
        <v>18</v>
      </c>
      <c r="N517" s="2" t="s">
        <v>34</v>
      </c>
      <c r="O517">
        <v>1332</v>
      </c>
      <c r="P517" s="2" t="s">
        <v>24</v>
      </c>
    </row>
    <row r="518" spans="1:16" x14ac:dyDescent="0.25">
      <c r="A518" s="2" t="s">
        <v>25</v>
      </c>
      <c r="B518">
        <v>55.75</v>
      </c>
      <c r="C518">
        <v>7.08</v>
      </c>
      <c r="D518" s="2" t="s">
        <v>17</v>
      </c>
      <c r="E518" s="2" t="s">
        <v>18</v>
      </c>
      <c r="F518" s="2" t="s">
        <v>41</v>
      </c>
      <c r="G518" s="2" t="s">
        <v>27</v>
      </c>
      <c r="H518">
        <v>6.75</v>
      </c>
      <c r="I518" s="2" t="s">
        <v>21</v>
      </c>
      <c r="J518" s="2" t="s">
        <v>21</v>
      </c>
      <c r="K518">
        <v>3</v>
      </c>
      <c r="L518" s="2" t="s">
        <v>21</v>
      </c>
      <c r="M518" s="2" t="s">
        <v>18</v>
      </c>
      <c r="N518" s="2" t="s">
        <v>30</v>
      </c>
      <c r="O518">
        <v>50</v>
      </c>
      <c r="P518" s="2" t="s">
        <v>80</v>
      </c>
    </row>
    <row r="519" spans="1:16" x14ac:dyDescent="0.25">
      <c r="A519" s="2" t="s">
        <v>16</v>
      </c>
      <c r="B519">
        <v>19.420000000000002</v>
      </c>
      <c r="C519">
        <v>7.25</v>
      </c>
      <c r="D519" s="2" t="s">
        <v>17</v>
      </c>
      <c r="E519" s="2" t="s">
        <v>18</v>
      </c>
      <c r="F519" s="2" t="s">
        <v>33</v>
      </c>
      <c r="G519" s="2" t="s">
        <v>20</v>
      </c>
      <c r="H519">
        <v>0.04</v>
      </c>
      <c r="I519" s="2" t="s">
        <v>22</v>
      </c>
      <c r="J519" s="2" t="s">
        <v>21</v>
      </c>
      <c r="K519">
        <v>1</v>
      </c>
      <c r="L519" s="2" t="s">
        <v>22</v>
      </c>
      <c r="M519" s="2" t="s">
        <v>18</v>
      </c>
      <c r="N519" s="2" t="s">
        <v>30</v>
      </c>
      <c r="O519">
        <v>1</v>
      </c>
      <c r="P519" s="2" t="s">
        <v>80</v>
      </c>
    </row>
    <row r="520" spans="1:16" x14ac:dyDescent="0.25">
      <c r="A520" s="2" t="s">
        <v>16</v>
      </c>
      <c r="B520">
        <v>32.33</v>
      </c>
      <c r="C520">
        <v>7.5</v>
      </c>
      <c r="D520" s="2" t="s">
        <v>17</v>
      </c>
      <c r="E520" s="2" t="s">
        <v>18</v>
      </c>
      <c r="F520" s="2" t="s">
        <v>58</v>
      </c>
      <c r="G520" s="2" t="s">
        <v>57</v>
      </c>
      <c r="H520">
        <v>1.585</v>
      </c>
      <c r="I520" s="2" t="s">
        <v>21</v>
      </c>
      <c r="J520" s="2" t="s">
        <v>22</v>
      </c>
      <c r="K520">
        <v>0</v>
      </c>
      <c r="L520" s="2" t="s">
        <v>21</v>
      </c>
      <c r="M520" s="2" t="s">
        <v>31</v>
      </c>
      <c r="N520" s="2" t="s">
        <v>79</v>
      </c>
      <c r="O520">
        <v>0</v>
      </c>
      <c r="P520" s="2" t="s">
        <v>80</v>
      </c>
    </row>
    <row r="521" spans="1:16" x14ac:dyDescent="0.25">
      <c r="A521" s="2" t="s">
        <v>16</v>
      </c>
      <c r="B521">
        <v>21.33</v>
      </c>
      <c r="C521">
        <v>7.5</v>
      </c>
      <c r="D521" s="2" t="s">
        <v>17</v>
      </c>
      <c r="E521" s="2" t="s">
        <v>18</v>
      </c>
      <c r="F521" s="2" t="s">
        <v>60</v>
      </c>
      <c r="G521" s="2" t="s">
        <v>20</v>
      </c>
      <c r="H521">
        <v>1.415</v>
      </c>
      <c r="I521" s="2" t="s">
        <v>21</v>
      </c>
      <c r="J521" s="2" t="s">
        <v>21</v>
      </c>
      <c r="K521">
        <v>1</v>
      </c>
      <c r="L521" s="2" t="s">
        <v>22</v>
      </c>
      <c r="M521" s="2" t="s">
        <v>18</v>
      </c>
      <c r="N521" s="2" t="s">
        <v>38</v>
      </c>
      <c r="O521">
        <v>9800</v>
      </c>
      <c r="P521" s="2" t="s">
        <v>24</v>
      </c>
    </row>
    <row r="522" spans="1:16" x14ac:dyDescent="0.25">
      <c r="A522" s="2" t="s">
        <v>25</v>
      </c>
      <c r="B522">
        <v>18.75</v>
      </c>
      <c r="C522">
        <v>7.5</v>
      </c>
      <c r="D522" s="2" t="s">
        <v>17</v>
      </c>
      <c r="E522" s="2" t="s">
        <v>18</v>
      </c>
      <c r="F522" s="2" t="s">
        <v>26</v>
      </c>
      <c r="G522" s="2" t="s">
        <v>20</v>
      </c>
      <c r="H522">
        <v>2.71</v>
      </c>
      <c r="I522" s="2" t="s">
        <v>21</v>
      </c>
      <c r="J522" s="2" t="s">
        <v>21</v>
      </c>
      <c r="K522">
        <v>5</v>
      </c>
      <c r="L522" s="2" t="s">
        <v>22</v>
      </c>
      <c r="M522" s="2" t="s">
        <v>18</v>
      </c>
      <c r="N522" s="2" t="s">
        <v>81</v>
      </c>
      <c r="O522">
        <v>26726</v>
      </c>
      <c r="P522" s="2" t="s">
        <v>24</v>
      </c>
    </row>
    <row r="523" spans="1:16" x14ac:dyDescent="0.25">
      <c r="A523" s="2" t="s">
        <v>81</v>
      </c>
      <c r="B523">
        <v>20.420000000000002</v>
      </c>
      <c r="C523">
        <v>7.5</v>
      </c>
      <c r="D523" s="2" t="s">
        <v>17</v>
      </c>
      <c r="E523" s="2" t="s">
        <v>18</v>
      </c>
      <c r="F523" s="2" t="s">
        <v>41</v>
      </c>
      <c r="G523" s="2" t="s">
        <v>20</v>
      </c>
      <c r="H523">
        <v>1.5</v>
      </c>
      <c r="I523" s="2" t="s">
        <v>21</v>
      </c>
      <c r="J523" s="2" t="s">
        <v>21</v>
      </c>
      <c r="K523">
        <v>1</v>
      </c>
      <c r="L523" s="2" t="s">
        <v>22</v>
      </c>
      <c r="M523" s="2" t="s">
        <v>18</v>
      </c>
      <c r="N523" s="2" t="s">
        <v>74</v>
      </c>
      <c r="O523">
        <v>234</v>
      </c>
      <c r="P523" s="2" t="s">
        <v>24</v>
      </c>
    </row>
    <row r="524" spans="1:16" x14ac:dyDescent="0.25">
      <c r="A524" s="2" t="s">
        <v>25</v>
      </c>
      <c r="B524">
        <v>40.33</v>
      </c>
      <c r="C524">
        <v>7.54</v>
      </c>
      <c r="D524" s="2" t="s">
        <v>39</v>
      </c>
      <c r="E524" s="2" t="s">
        <v>40</v>
      </c>
      <c r="F524" s="2" t="s">
        <v>26</v>
      </c>
      <c r="G524" s="2" t="s">
        <v>27</v>
      </c>
      <c r="H524">
        <v>8</v>
      </c>
      <c r="I524" s="2" t="s">
        <v>21</v>
      </c>
      <c r="J524" s="2" t="s">
        <v>21</v>
      </c>
      <c r="K524">
        <v>14</v>
      </c>
      <c r="L524" s="2" t="s">
        <v>22</v>
      </c>
      <c r="M524" s="2" t="s">
        <v>18</v>
      </c>
      <c r="N524" s="2" t="s">
        <v>47</v>
      </c>
      <c r="O524">
        <v>2300</v>
      </c>
      <c r="P524" s="2" t="s">
        <v>24</v>
      </c>
    </row>
    <row r="525" spans="1:16" x14ac:dyDescent="0.25">
      <c r="A525" s="2" t="s">
        <v>16</v>
      </c>
      <c r="B525">
        <v>49.5</v>
      </c>
      <c r="C525">
        <v>7.585</v>
      </c>
      <c r="D525" s="2" t="s">
        <v>17</v>
      </c>
      <c r="E525" s="2" t="s">
        <v>18</v>
      </c>
      <c r="F525" s="2" t="s">
        <v>56</v>
      </c>
      <c r="G525" s="2" t="s">
        <v>57</v>
      </c>
      <c r="H525">
        <v>7.585</v>
      </c>
      <c r="I525" s="2" t="s">
        <v>21</v>
      </c>
      <c r="J525" s="2" t="s">
        <v>21</v>
      </c>
      <c r="K525">
        <v>15</v>
      </c>
      <c r="L525" s="2" t="s">
        <v>21</v>
      </c>
      <c r="M525" s="2" t="s">
        <v>18</v>
      </c>
      <c r="N525" s="2" t="s">
        <v>47</v>
      </c>
      <c r="O525">
        <v>5000</v>
      </c>
      <c r="P525" s="2" t="s">
        <v>24</v>
      </c>
    </row>
    <row r="526" spans="1:16" x14ac:dyDescent="0.25">
      <c r="A526" s="2" t="s">
        <v>16</v>
      </c>
      <c r="B526">
        <v>48.17</v>
      </c>
      <c r="C526">
        <v>7.625</v>
      </c>
      <c r="D526" s="2" t="s">
        <v>17</v>
      </c>
      <c r="E526" s="2" t="s">
        <v>18</v>
      </c>
      <c r="F526" s="2" t="s">
        <v>19</v>
      </c>
      <c r="G526" s="2" t="s">
        <v>27</v>
      </c>
      <c r="H526">
        <v>15.5</v>
      </c>
      <c r="I526" s="2" t="s">
        <v>21</v>
      </c>
      <c r="J526" s="2" t="s">
        <v>21</v>
      </c>
      <c r="K526">
        <v>12</v>
      </c>
      <c r="L526" s="2" t="s">
        <v>22</v>
      </c>
      <c r="M526" s="2" t="s">
        <v>18</v>
      </c>
      <c r="N526" s="2" t="s">
        <v>47</v>
      </c>
      <c r="O526">
        <v>790</v>
      </c>
      <c r="P526" s="2" t="s">
        <v>24</v>
      </c>
    </row>
    <row r="527" spans="1:16" x14ac:dyDescent="0.25">
      <c r="A527" s="2" t="s">
        <v>25</v>
      </c>
      <c r="B527">
        <v>15.83</v>
      </c>
      <c r="C527">
        <v>7.625</v>
      </c>
      <c r="D527" s="2" t="s">
        <v>17</v>
      </c>
      <c r="E527" s="2" t="s">
        <v>18</v>
      </c>
      <c r="F527" s="2" t="s">
        <v>26</v>
      </c>
      <c r="G527" s="2" t="s">
        <v>20</v>
      </c>
      <c r="H527">
        <v>0.125</v>
      </c>
      <c r="I527" s="2" t="s">
        <v>22</v>
      </c>
      <c r="J527" s="2" t="s">
        <v>21</v>
      </c>
      <c r="K527">
        <v>1</v>
      </c>
      <c r="L527" s="2" t="s">
        <v>21</v>
      </c>
      <c r="M527" s="2" t="s">
        <v>18</v>
      </c>
      <c r="N527" s="2" t="s">
        <v>47</v>
      </c>
      <c r="O527">
        <v>160</v>
      </c>
      <c r="P527" s="2" t="s">
        <v>80</v>
      </c>
    </row>
    <row r="528" spans="1:16" x14ac:dyDescent="0.25">
      <c r="A528" s="2" t="s">
        <v>16</v>
      </c>
      <c r="B528">
        <v>22</v>
      </c>
      <c r="C528">
        <v>7.835</v>
      </c>
      <c r="D528" s="2" t="s">
        <v>39</v>
      </c>
      <c r="E528" s="2" t="s">
        <v>40</v>
      </c>
      <c r="F528" s="2" t="s">
        <v>56</v>
      </c>
      <c r="G528" s="2" t="s">
        <v>57</v>
      </c>
      <c r="H528">
        <v>0.16500000000000001</v>
      </c>
      <c r="I528" s="2" t="s">
        <v>22</v>
      </c>
      <c r="J528" s="2" t="s">
        <v>22</v>
      </c>
      <c r="K528">
        <v>0</v>
      </c>
      <c r="L528" s="2" t="s">
        <v>21</v>
      </c>
      <c r="M528" s="2" t="s">
        <v>18</v>
      </c>
      <c r="N528" s="2" t="s">
        <v>81</v>
      </c>
      <c r="O528">
        <v>0</v>
      </c>
      <c r="P528" s="2" t="s">
        <v>80</v>
      </c>
    </row>
    <row r="529" spans="1:16" x14ac:dyDescent="0.25">
      <c r="A529" s="2" t="s">
        <v>25</v>
      </c>
      <c r="B529">
        <v>47.75</v>
      </c>
      <c r="C529">
        <v>8</v>
      </c>
      <c r="D529" s="2" t="s">
        <v>17</v>
      </c>
      <c r="E529" s="2" t="s">
        <v>18</v>
      </c>
      <c r="F529" s="2" t="s">
        <v>44</v>
      </c>
      <c r="G529" s="2" t="s">
        <v>20</v>
      </c>
      <c r="H529">
        <v>7.875</v>
      </c>
      <c r="I529" s="2" t="s">
        <v>21</v>
      </c>
      <c r="J529" s="2" t="s">
        <v>21</v>
      </c>
      <c r="K529">
        <v>6</v>
      </c>
      <c r="L529" s="2" t="s">
        <v>21</v>
      </c>
      <c r="M529" s="2" t="s">
        <v>18</v>
      </c>
      <c r="N529" s="2" t="s">
        <v>47</v>
      </c>
      <c r="O529">
        <v>1260</v>
      </c>
      <c r="P529" s="2" t="s">
        <v>24</v>
      </c>
    </row>
    <row r="530" spans="1:16" x14ac:dyDescent="0.25">
      <c r="A530" s="2" t="s">
        <v>25</v>
      </c>
      <c r="B530">
        <v>47.42</v>
      </c>
      <c r="C530">
        <v>8</v>
      </c>
      <c r="D530" s="2" t="s">
        <v>17</v>
      </c>
      <c r="E530" s="2" t="s">
        <v>18</v>
      </c>
      <c r="F530" s="2" t="s">
        <v>58</v>
      </c>
      <c r="G530" s="2" t="s">
        <v>57</v>
      </c>
      <c r="H530">
        <v>6.5</v>
      </c>
      <c r="I530" s="2" t="s">
        <v>21</v>
      </c>
      <c r="J530" s="2" t="s">
        <v>21</v>
      </c>
      <c r="K530">
        <v>6</v>
      </c>
      <c r="L530" s="2" t="s">
        <v>22</v>
      </c>
      <c r="M530" s="2" t="s">
        <v>18</v>
      </c>
      <c r="N530" s="2" t="s">
        <v>103</v>
      </c>
      <c r="O530">
        <v>51100</v>
      </c>
      <c r="P530" s="2" t="s">
        <v>24</v>
      </c>
    </row>
    <row r="531" spans="1:16" x14ac:dyDescent="0.25">
      <c r="A531" s="2" t="s">
        <v>25</v>
      </c>
      <c r="B531">
        <v>40.33</v>
      </c>
      <c r="C531">
        <v>8.125</v>
      </c>
      <c r="D531" s="2" t="s">
        <v>39</v>
      </c>
      <c r="E531" s="2" t="s">
        <v>40</v>
      </c>
      <c r="F531" s="2" t="s">
        <v>41</v>
      </c>
      <c r="G531" s="2" t="s">
        <v>20</v>
      </c>
      <c r="H531">
        <v>0.16500000000000001</v>
      </c>
      <c r="I531" s="2" t="s">
        <v>22</v>
      </c>
      <c r="J531" s="2" t="s">
        <v>21</v>
      </c>
      <c r="K531">
        <v>2</v>
      </c>
      <c r="L531" s="2" t="s">
        <v>22</v>
      </c>
      <c r="M531" s="2" t="s">
        <v>18</v>
      </c>
      <c r="N531" s="2" t="s">
        <v>81</v>
      </c>
      <c r="O531">
        <v>18</v>
      </c>
      <c r="P531" s="2" t="s">
        <v>80</v>
      </c>
    </row>
    <row r="532" spans="1:16" x14ac:dyDescent="0.25">
      <c r="A532" s="2" t="s">
        <v>16</v>
      </c>
      <c r="B532">
        <v>20.170000000000002</v>
      </c>
      <c r="C532">
        <v>8.17</v>
      </c>
      <c r="D532" s="2" t="s">
        <v>17</v>
      </c>
      <c r="E532" s="2" t="s">
        <v>18</v>
      </c>
      <c r="F532" s="2" t="s">
        <v>60</v>
      </c>
      <c r="G532" s="2" t="s">
        <v>20</v>
      </c>
      <c r="H532">
        <v>1.96</v>
      </c>
      <c r="I532" s="2" t="s">
        <v>21</v>
      </c>
      <c r="J532" s="2" t="s">
        <v>21</v>
      </c>
      <c r="K532">
        <v>14</v>
      </c>
      <c r="L532" s="2" t="s">
        <v>22</v>
      </c>
      <c r="M532" s="2" t="s">
        <v>18</v>
      </c>
      <c r="N532" s="2" t="s">
        <v>112</v>
      </c>
      <c r="O532">
        <v>158</v>
      </c>
      <c r="P532" s="2" t="s">
        <v>24</v>
      </c>
    </row>
    <row r="533" spans="1:16" x14ac:dyDescent="0.25">
      <c r="A533" s="2" t="s">
        <v>25</v>
      </c>
      <c r="B533">
        <v>22.5</v>
      </c>
      <c r="C533">
        <v>8.4600000000000009</v>
      </c>
      <c r="D533" s="2" t="s">
        <v>39</v>
      </c>
      <c r="E533" s="2" t="s">
        <v>40</v>
      </c>
      <c r="F533" s="2" t="s">
        <v>54</v>
      </c>
      <c r="G533" s="2" t="s">
        <v>20</v>
      </c>
      <c r="H533">
        <v>2.46</v>
      </c>
      <c r="I533" s="2" t="s">
        <v>22</v>
      </c>
      <c r="J533" s="2" t="s">
        <v>22</v>
      </c>
      <c r="K533">
        <v>0</v>
      </c>
      <c r="L533" s="2" t="s">
        <v>22</v>
      </c>
      <c r="M533" s="2" t="s">
        <v>18</v>
      </c>
      <c r="N533" s="2" t="s">
        <v>36</v>
      </c>
      <c r="O533">
        <v>0</v>
      </c>
      <c r="P533" s="2" t="s">
        <v>24</v>
      </c>
    </row>
    <row r="534" spans="1:16" x14ac:dyDescent="0.25">
      <c r="A534" s="2" t="s">
        <v>16</v>
      </c>
      <c r="B534">
        <v>57.42</v>
      </c>
      <c r="C534">
        <v>8.5</v>
      </c>
      <c r="D534" s="2" t="s">
        <v>17</v>
      </c>
      <c r="E534" s="2" t="s">
        <v>18</v>
      </c>
      <c r="F534" s="2" t="s">
        <v>58</v>
      </c>
      <c r="G534" s="2" t="s">
        <v>27</v>
      </c>
      <c r="H534">
        <v>7</v>
      </c>
      <c r="I534" s="2" t="s">
        <v>21</v>
      </c>
      <c r="J534" s="2" t="s">
        <v>21</v>
      </c>
      <c r="K534">
        <v>3</v>
      </c>
      <c r="L534" s="2" t="s">
        <v>22</v>
      </c>
      <c r="M534" s="2" t="s">
        <v>18</v>
      </c>
      <c r="N534" s="2" t="s">
        <v>47</v>
      </c>
      <c r="O534">
        <v>0</v>
      </c>
      <c r="P534" s="2" t="s">
        <v>24</v>
      </c>
    </row>
    <row r="535" spans="1:16" x14ac:dyDescent="0.25">
      <c r="A535" s="2" t="s">
        <v>16</v>
      </c>
      <c r="B535">
        <v>48.75</v>
      </c>
      <c r="C535">
        <v>8.5</v>
      </c>
      <c r="D535" s="2" t="s">
        <v>17</v>
      </c>
      <c r="E535" s="2" t="s">
        <v>18</v>
      </c>
      <c r="F535" s="2" t="s">
        <v>44</v>
      </c>
      <c r="G535" s="2" t="s">
        <v>27</v>
      </c>
      <c r="H535">
        <v>12.5</v>
      </c>
      <c r="I535" s="2" t="s">
        <v>21</v>
      </c>
      <c r="J535" s="2" t="s">
        <v>21</v>
      </c>
      <c r="K535">
        <v>9</v>
      </c>
      <c r="L535" s="2" t="s">
        <v>22</v>
      </c>
      <c r="M535" s="2" t="s">
        <v>18</v>
      </c>
      <c r="N535" s="2" t="s">
        <v>108</v>
      </c>
      <c r="O535">
        <v>1655</v>
      </c>
      <c r="P535" s="2" t="s">
        <v>24</v>
      </c>
    </row>
    <row r="536" spans="1:16" x14ac:dyDescent="0.25">
      <c r="A536" s="2" t="s">
        <v>16</v>
      </c>
      <c r="B536">
        <v>45</v>
      </c>
      <c r="C536">
        <v>8.5</v>
      </c>
      <c r="D536" s="2" t="s">
        <v>17</v>
      </c>
      <c r="E536" s="2" t="s">
        <v>18</v>
      </c>
      <c r="F536" s="2" t="s">
        <v>37</v>
      </c>
      <c r="G536" s="2" t="s">
        <v>27</v>
      </c>
      <c r="H536">
        <v>14</v>
      </c>
      <c r="I536" s="2" t="s">
        <v>21</v>
      </c>
      <c r="J536" s="2" t="s">
        <v>21</v>
      </c>
      <c r="K536">
        <v>1</v>
      </c>
      <c r="L536" s="2" t="s">
        <v>21</v>
      </c>
      <c r="M536" s="2" t="s">
        <v>18</v>
      </c>
      <c r="N536" s="2" t="s">
        <v>142</v>
      </c>
      <c r="O536">
        <v>2000</v>
      </c>
      <c r="P536" s="2" t="s">
        <v>24</v>
      </c>
    </row>
    <row r="537" spans="1:16" x14ac:dyDescent="0.25">
      <c r="A537" s="2" t="s">
        <v>25</v>
      </c>
      <c r="B537">
        <v>22.5</v>
      </c>
      <c r="C537">
        <v>8.5</v>
      </c>
      <c r="D537" s="2" t="s">
        <v>17</v>
      </c>
      <c r="E537" s="2" t="s">
        <v>18</v>
      </c>
      <c r="F537" s="2" t="s">
        <v>26</v>
      </c>
      <c r="G537" s="2" t="s">
        <v>20</v>
      </c>
      <c r="H537">
        <v>1.75</v>
      </c>
      <c r="I537" s="2" t="s">
        <v>21</v>
      </c>
      <c r="J537" s="2" t="s">
        <v>21</v>
      </c>
      <c r="K537">
        <v>10</v>
      </c>
      <c r="L537" s="2" t="s">
        <v>22</v>
      </c>
      <c r="M537" s="2" t="s">
        <v>18</v>
      </c>
      <c r="N537" s="2" t="s">
        <v>38</v>
      </c>
      <c r="O537">
        <v>990</v>
      </c>
      <c r="P537" s="2" t="s">
        <v>80</v>
      </c>
    </row>
    <row r="538" spans="1:16" x14ac:dyDescent="0.25">
      <c r="A538" s="2" t="s">
        <v>25</v>
      </c>
      <c r="B538">
        <v>20.83</v>
      </c>
      <c r="C538">
        <v>8.5</v>
      </c>
      <c r="D538" s="2" t="s">
        <v>17</v>
      </c>
      <c r="E538" s="2" t="s">
        <v>18</v>
      </c>
      <c r="F538" s="2" t="s">
        <v>44</v>
      </c>
      <c r="G538" s="2" t="s">
        <v>20</v>
      </c>
      <c r="H538">
        <v>0.16500000000000001</v>
      </c>
      <c r="I538" s="2" t="s">
        <v>22</v>
      </c>
      <c r="J538" s="2" t="s">
        <v>22</v>
      </c>
      <c r="K538">
        <v>0</v>
      </c>
      <c r="L538" s="2" t="s">
        <v>22</v>
      </c>
      <c r="M538" s="2" t="s">
        <v>18</v>
      </c>
      <c r="N538" s="2" t="s">
        <v>47</v>
      </c>
      <c r="O538">
        <v>351</v>
      </c>
      <c r="P538" s="2" t="s">
        <v>80</v>
      </c>
    </row>
    <row r="539" spans="1:16" x14ac:dyDescent="0.25">
      <c r="A539" s="2" t="s">
        <v>25</v>
      </c>
      <c r="B539">
        <v>19.170000000000002</v>
      </c>
      <c r="C539">
        <v>8.5850000000000009</v>
      </c>
      <c r="D539" s="2" t="s">
        <v>17</v>
      </c>
      <c r="E539" s="2" t="s">
        <v>18</v>
      </c>
      <c r="F539" s="2" t="s">
        <v>37</v>
      </c>
      <c r="G539" s="2" t="s">
        <v>27</v>
      </c>
      <c r="H539">
        <v>0.75</v>
      </c>
      <c r="I539" s="2" t="s">
        <v>21</v>
      </c>
      <c r="J539" s="2" t="s">
        <v>21</v>
      </c>
      <c r="K539">
        <v>7</v>
      </c>
      <c r="L539" s="2" t="s">
        <v>22</v>
      </c>
      <c r="M539" s="2" t="s">
        <v>18</v>
      </c>
      <c r="N539" s="2" t="s">
        <v>51</v>
      </c>
      <c r="O539">
        <v>0</v>
      </c>
      <c r="P539" s="2" t="s">
        <v>24</v>
      </c>
    </row>
    <row r="540" spans="1:16" x14ac:dyDescent="0.25">
      <c r="A540" s="2" t="s">
        <v>25</v>
      </c>
      <c r="B540">
        <v>26.08</v>
      </c>
      <c r="C540">
        <v>8.6649999999999991</v>
      </c>
      <c r="D540" s="2" t="s">
        <v>17</v>
      </c>
      <c r="E540" s="2" t="s">
        <v>18</v>
      </c>
      <c r="F540" s="2" t="s">
        <v>60</v>
      </c>
      <c r="G540" s="2" t="s">
        <v>20</v>
      </c>
      <c r="H540">
        <v>1.415</v>
      </c>
      <c r="I540" s="2" t="s">
        <v>21</v>
      </c>
      <c r="J540" s="2" t="s">
        <v>22</v>
      </c>
      <c r="K540">
        <v>0</v>
      </c>
      <c r="L540" s="2" t="s">
        <v>22</v>
      </c>
      <c r="M540" s="2" t="s">
        <v>18</v>
      </c>
      <c r="N540" s="2" t="s">
        <v>74</v>
      </c>
      <c r="O540">
        <v>150</v>
      </c>
      <c r="P540" s="2" t="s">
        <v>24</v>
      </c>
    </row>
    <row r="541" spans="1:16" x14ac:dyDescent="0.25">
      <c r="A541" s="2" t="s">
        <v>25</v>
      </c>
      <c r="B541">
        <v>23.5</v>
      </c>
      <c r="C541">
        <v>9</v>
      </c>
      <c r="D541" s="2" t="s">
        <v>17</v>
      </c>
      <c r="E541" s="2" t="s">
        <v>18</v>
      </c>
      <c r="F541" s="2" t="s">
        <v>26</v>
      </c>
      <c r="G541" s="2" t="s">
        <v>20</v>
      </c>
      <c r="H541">
        <v>8.5</v>
      </c>
      <c r="I541" s="2" t="s">
        <v>21</v>
      </c>
      <c r="J541" s="2" t="s">
        <v>21</v>
      </c>
      <c r="K541">
        <v>5</v>
      </c>
      <c r="L541" s="2" t="s">
        <v>21</v>
      </c>
      <c r="M541" s="2" t="s">
        <v>18</v>
      </c>
      <c r="N541" s="2" t="s">
        <v>32</v>
      </c>
      <c r="O541">
        <v>0</v>
      </c>
      <c r="P541" s="2" t="s">
        <v>24</v>
      </c>
    </row>
    <row r="542" spans="1:16" x14ac:dyDescent="0.25">
      <c r="A542" s="2" t="s">
        <v>25</v>
      </c>
      <c r="B542">
        <v>17.579999999999998</v>
      </c>
      <c r="C542">
        <v>9</v>
      </c>
      <c r="D542" s="2" t="s">
        <v>17</v>
      </c>
      <c r="E542" s="2" t="s">
        <v>18</v>
      </c>
      <c r="F542" s="2" t="s">
        <v>60</v>
      </c>
      <c r="G542" s="2" t="s">
        <v>20</v>
      </c>
      <c r="H542">
        <v>1.375</v>
      </c>
      <c r="I542" s="2" t="s">
        <v>21</v>
      </c>
      <c r="J542" s="2" t="s">
        <v>22</v>
      </c>
      <c r="K542">
        <v>0</v>
      </c>
      <c r="L542" s="2" t="s">
        <v>21</v>
      </c>
      <c r="M542" s="2" t="s">
        <v>18</v>
      </c>
      <c r="N542" s="2" t="s">
        <v>47</v>
      </c>
      <c r="O542">
        <v>0</v>
      </c>
      <c r="P542" s="2" t="s">
        <v>24</v>
      </c>
    </row>
    <row r="543" spans="1:16" x14ac:dyDescent="0.25">
      <c r="A543" s="2" t="s">
        <v>16</v>
      </c>
      <c r="B543">
        <v>69.17</v>
      </c>
      <c r="C543">
        <v>9</v>
      </c>
      <c r="D543" s="2" t="s">
        <v>17</v>
      </c>
      <c r="E543" s="2" t="s">
        <v>18</v>
      </c>
      <c r="F543" s="2" t="s">
        <v>64</v>
      </c>
      <c r="G543" s="2" t="s">
        <v>64</v>
      </c>
      <c r="H543">
        <v>4</v>
      </c>
      <c r="I543" s="2" t="s">
        <v>22</v>
      </c>
      <c r="J543" s="2" t="s">
        <v>21</v>
      </c>
      <c r="K543">
        <v>1</v>
      </c>
      <c r="L543" s="2" t="s">
        <v>22</v>
      </c>
      <c r="M543" s="2" t="s">
        <v>18</v>
      </c>
      <c r="N543" s="2" t="s">
        <v>67</v>
      </c>
      <c r="O543">
        <v>6</v>
      </c>
      <c r="P543" s="2" t="s">
        <v>80</v>
      </c>
    </row>
    <row r="544" spans="1:16" x14ac:dyDescent="0.25">
      <c r="A544" s="2" t="s">
        <v>25</v>
      </c>
      <c r="B544">
        <v>18.920000000000002</v>
      </c>
      <c r="C544">
        <v>9</v>
      </c>
      <c r="D544" s="2" t="s">
        <v>17</v>
      </c>
      <c r="E544" s="2" t="s">
        <v>18</v>
      </c>
      <c r="F544" s="2" t="s">
        <v>60</v>
      </c>
      <c r="G544" s="2" t="s">
        <v>20</v>
      </c>
      <c r="H544">
        <v>0.75</v>
      </c>
      <c r="I544" s="2" t="s">
        <v>21</v>
      </c>
      <c r="J544" s="2" t="s">
        <v>21</v>
      </c>
      <c r="K544">
        <v>2</v>
      </c>
      <c r="L544" s="2" t="s">
        <v>22</v>
      </c>
      <c r="M544" s="2" t="s">
        <v>18</v>
      </c>
      <c r="N544" s="2" t="s">
        <v>142</v>
      </c>
      <c r="O544">
        <v>591</v>
      </c>
      <c r="P544" s="2" t="s">
        <v>24</v>
      </c>
    </row>
    <row r="545" spans="1:16" x14ac:dyDescent="0.25">
      <c r="A545" s="2" t="s">
        <v>16</v>
      </c>
      <c r="B545">
        <v>32.67</v>
      </c>
      <c r="C545">
        <v>9</v>
      </c>
      <c r="D545" s="2" t="s">
        <v>39</v>
      </c>
      <c r="E545" s="2" t="s">
        <v>40</v>
      </c>
      <c r="F545" s="2" t="s">
        <v>19</v>
      </c>
      <c r="G545" s="2" t="s">
        <v>27</v>
      </c>
      <c r="H545">
        <v>5.25</v>
      </c>
      <c r="I545" s="2" t="s">
        <v>21</v>
      </c>
      <c r="J545" s="2" t="s">
        <v>22</v>
      </c>
      <c r="K545">
        <v>0</v>
      </c>
      <c r="L545" s="2" t="s">
        <v>21</v>
      </c>
      <c r="M545" s="2" t="s">
        <v>18</v>
      </c>
      <c r="N545" s="2" t="s">
        <v>150</v>
      </c>
      <c r="O545">
        <v>0</v>
      </c>
      <c r="P545" s="2" t="s">
        <v>24</v>
      </c>
    </row>
    <row r="546" spans="1:16" x14ac:dyDescent="0.25">
      <c r="A546" s="2" t="s">
        <v>16</v>
      </c>
      <c r="B546">
        <v>24.08</v>
      </c>
      <c r="C546">
        <v>9</v>
      </c>
      <c r="D546" s="2" t="s">
        <v>17</v>
      </c>
      <c r="E546" s="2" t="s">
        <v>18</v>
      </c>
      <c r="F546" s="2" t="s">
        <v>60</v>
      </c>
      <c r="G546" s="2" t="s">
        <v>20</v>
      </c>
      <c r="H546">
        <v>0.25</v>
      </c>
      <c r="I546" s="2" t="s">
        <v>22</v>
      </c>
      <c r="J546" s="2" t="s">
        <v>22</v>
      </c>
      <c r="K546">
        <v>0</v>
      </c>
      <c r="L546" s="2" t="s">
        <v>21</v>
      </c>
      <c r="M546" s="2" t="s">
        <v>18</v>
      </c>
      <c r="N546" s="2" t="s">
        <v>47</v>
      </c>
      <c r="O546">
        <v>0</v>
      </c>
      <c r="P546" s="2" t="s">
        <v>80</v>
      </c>
    </row>
    <row r="547" spans="1:16" x14ac:dyDescent="0.25">
      <c r="A547" s="2" t="s">
        <v>16</v>
      </c>
      <c r="B547">
        <v>22.25</v>
      </c>
      <c r="C547">
        <v>9</v>
      </c>
      <c r="D547" s="2" t="s">
        <v>17</v>
      </c>
      <c r="E547" s="2" t="s">
        <v>18</v>
      </c>
      <c r="F547" s="2" t="s">
        <v>60</v>
      </c>
      <c r="G547" s="2" t="s">
        <v>20</v>
      </c>
      <c r="H547">
        <v>8.5000000000000006E-2</v>
      </c>
      <c r="I547" s="2" t="s">
        <v>22</v>
      </c>
      <c r="J547" s="2" t="s">
        <v>22</v>
      </c>
      <c r="K547">
        <v>0</v>
      </c>
      <c r="L547" s="2" t="s">
        <v>22</v>
      </c>
      <c r="M547" s="2" t="s">
        <v>18</v>
      </c>
      <c r="N547" s="2" t="s">
        <v>47</v>
      </c>
      <c r="O547">
        <v>0</v>
      </c>
      <c r="P547" s="2" t="s">
        <v>80</v>
      </c>
    </row>
    <row r="548" spans="1:16" x14ac:dyDescent="0.25">
      <c r="A548" s="2" t="s">
        <v>16</v>
      </c>
      <c r="B548">
        <v>34.17</v>
      </c>
      <c r="C548">
        <v>9.17</v>
      </c>
      <c r="D548" s="2" t="s">
        <v>17</v>
      </c>
      <c r="E548" s="2" t="s">
        <v>18</v>
      </c>
      <c r="F548" s="2" t="s">
        <v>44</v>
      </c>
      <c r="G548" s="2" t="s">
        <v>20</v>
      </c>
      <c r="H548">
        <v>4.5</v>
      </c>
      <c r="I548" s="2" t="s">
        <v>21</v>
      </c>
      <c r="J548" s="2" t="s">
        <v>21</v>
      </c>
      <c r="K548">
        <v>12</v>
      </c>
      <c r="L548" s="2" t="s">
        <v>21</v>
      </c>
      <c r="M548" s="2" t="s">
        <v>18</v>
      </c>
      <c r="N548" s="2" t="s">
        <v>47</v>
      </c>
      <c r="O548">
        <v>221</v>
      </c>
      <c r="P548" s="2" t="s">
        <v>24</v>
      </c>
    </row>
    <row r="549" spans="1:16" x14ac:dyDescent="0.25">
      <c r="A549" s="2" t="s">
        <v>25</v>
      </c>
      <c r="B549">
        <v>18.420000000000002</v>
      </c>
      <c r="C549">
        <v>9.25</v>
      </c>
      <c r="D549" s="2" t="s">
        <v>17</v>
      </c>
      <c r="E549" s="2" t="s">
        <v>18</v>
      </c>
      <c r="F549" s="2" t="s">
        <v>26</v>
      </c>
      <c r="G549" s="2" t="s">
        <v>20</v>
      </c>
      <c r="H549">
        <v>1.21</v>
      </c>
      <c r="I549" s="2" t="s">
        <v>21</v>
      </c>
      <c r="J549" s="2" t="s">
        <v>21</v>
      </c>
      <c r="K549">
        <v>4</v>
      </c>
      <c r="L549" s="2" t="s">
        <v>22</v>
      </c>
      <c r="M549" s="2" t="s">
        <v>18</v>
      </c>
      <c r="N549" s="2" t="s">
        <v>112</v>
      </c>
      <c r="O549">
        <v>540</v>
      </c>
      <c r="P549" s="2" t="s">
        <v>24</v>
      </c>
    </row>
    <row r="550" spans="1:16" x14ac:dyDescent="0.25">
      <c r="A550" s="2" t="s">
        <v>25</v>
      </c>
      <c r="B550">
        <v>18.920000000000002</v>
      </c>
      <c r="C550">
        <v>9.25</v>
      </c>
      <c r="D550" s="2" t="s">
        <v>39</v>
      </c>
      <c r="E550" s="2" t="s">
        <v>40</v>
      </c>
      <c r="F550" s="2" t="s">
        <v>44</v>
      </c>
      <c r="G550" s="2" t="s">
        <v>20</v>
      </c>
      <c r="H550">
        <v>1</v>
      </c>
      <c r="I550" s="2" t="s">
        <v>21</v>
      </c>
      <c r="J550" s="2" t="s">
        <v>21</v>
      </c>
      <c r="K550">
        <v>4</v>
      </c>
      <c r="L550" s="2" t="s">
        <v>21</v>
      </c>
      <c r="M550" s="2" t="s">
        <v>18</v>
      </c>
      <c r="N550" s="2" t="s">
        <v>38</v>
      </c>
      <c r="O550">
        <v>500</v>
      </c>
      <c r="P550" s="2" t="s">
        <v>24</v>
      </c>
    </row>
    <row r="551" spans="1:16" x14ac:dyDescent="0.25">
      <c r="A551" s="2" t="s">
        <v>16</v>
      </c>
      <c r="B551">
        <v>20.170000000000002</v>
      </c>
      <c r="C551">
        <v>9.25</v>
      </c>
      <c r="D551" s="2" t="s">
        <v>17</v>
      </c>
      <c r="E551" s="2" t="s">
        <v>18</v>
      </c>
      <c r="F551" s="2" t="s">
        <v>44</v>
      </c>
      <c r="G551" s="2" t="s">
        <v>20</v>
      </c>
      <c r="H551">
        <v>1.665</v>
      </c>
      <c r="I551" s="2" t="s">
        <v>21</v>
      </c>
      <c r="J551" s="2" t="s">
        <v>21</v>
      </c>
      <c r="K551">
        <v>3</v>
      </c>
      <c r="L551" s="2" t="s">
        <v>21</v>
      </c>
      <c r="M551" s="2" t="s">
        <v>18</v>
      </c>
      <c r="N551" s="2" t="s">
        <v>107</v>
      </c>
      <c r="O551">
        <v>28</v>
      </c>
      <c r="P551" s="2" t="s">
        <v>24</v>
      </c>
    </row>
    <row r="552" spans="1:16" x14ac:dyDescent="0.25">
      <c r="A552" s="2" t="s">
        <v>16</v>
      </c>
      <c r="B552">
        <v>28.67</v>
      </c>
      <c r="C552">
        <v>9.3350000000000009</v>
      </c>
      <c r="D552" s="2" t="s">
        <v>17</v>
      </c>
      <c r="E552" s="2" t="s">
        <v>18</v>
      </c>
      <c r="F552" s="2" t="s">
        <v>26</v>
      </c>
      <c r="G552" s="2" t="s">
        <v>27</v>
      </c>
      <c r="H552">
        <v>5.665</v>
      </c>
      <c r="I552" s="2" t="s">
        <v>21</v>
      </c>
      <c r="J552" s="2" t="s">
        <v>21</v>
      </c>
      <c r="K552">
        <v>6</v>
      </c>
      <c r="L552" s="2" t="s">
        <v>22</v>
      </c>
      <c r="M552" s="2" t="s">
        <v>18</v>
      </c>
      <c r="N552" s="2" t="s">
        <v>129</v>
      </c>
      <c r="O552">
        <v>168</v>
      </c>
      <c r="P552" s="2" t="s">
        <v>24</v>
      </c>
    </row>
    <row r="553" spans="1:16" x14ac:dyDescent="0.25">
      <c r="A553" s="2" t="s">
        <v>16</v>
      </c>
      <c r="B553">
        <v>54.58</v>
      </c>
      <c r="C553">
        <v>9.4149999999999991</v>
      </c>
      <c r="D553" s="2" t="s">
        <v>17</v>
      </c>
      <c r="E553" s="2" t="s">
        <v>18</v>
      </c>
      <c r="F553" s="2" t="s">
        <v>64</v>
      </c>
      <c r="G553" s="2" t="s">
        <v>64</v>
      </c>
      <c r="H553">
        <v>14.414999999999999</v>
      </c>
      <c r="I553" s="2" t="s">
        <v>21</v>
      </c>
      <c r="J553" s="2" t="s">
        <v>21</v>
      </c>
      <c r="K553">
        <v>11</v>
      </c>
      <c r="L553" s="2" t="s">
        <v>21</v>
      </c>
      <c r="M553" s="2" t="s">
        <v>18</v>
      </c>
      <c r="N553" s="2" t="s">
        <v>65</v>
      </c>
      <c r="O553">
        <v>300</v>
      </c>
      <c r="P553" s="2" t="s">
        <v>24</v>
      </c>
    </row>
    <row r="554" spans="1:16" x14ac:dyDescent="0.25">
      <c r="A554" s="2" t="s">
        <v>25</v>
      </c>
      <c r="B554">
        <v>18.829999999999998</v>
      </c>
      <c r="C554">
        <v>9.5</v>
      </c>
      <c r="D554" s="2" t="s">
        <v>17</v>
      </c>
      <c r="E554" s="2" t="s">
        <v>18</v>
      </c>
      <c r="F554" s="2" t="s">
        <v>19</v>
      </c>
      <c r="G554" s="2" t="s">
        <v>20</v>
      </c>
      <c r="H554">
        <v>1.625</v>
      </c>
      <c r="I554" s="2" t="s">
        <v>21</v>
      </c>
      <c r="J554" s="2" t="s">
        <v>21</v>
      </c>
      <c r="K554">
        <v>6</v>
      </c>
      <c r="L554" s="2" t="s">
        <v>21</v>
      </c>
      <c r="M554" s="2" t="s">
        <v>18</v>
      </c>
      <c r="N554" s="2" t="s">
        <v>107</v>
      </c>
      <c r="O554">
        <v>600</v>
      </c>
      <c r="P554" s="2" t="s">
        <v>24</v>
      </c>
    </row>
    <row r="555" spans="1:16" x14ac:dyDescent="0.25">
      <c r="A555" s="2" t="s">
        <v>16</v>
      </c>
      <c r="B555">
        <v>19.329999999999998</v>
      </c>
      <c r="C555">
        <v>9.5</v>
      </c>
      <c r="D555" s="2" t="s">
        <v>17</v>
      </c>
      <c r="E555" s="2" t="s">
        <v>18</v>
      </c>
      <c r="F555" s="2" t="s">
        <v>26</v>
      </c>
      <c r="G555" s="2" t="s">
        <v>20</v>
      </c>
      <c r="H555">
        <v>1</v>
      </c>
      <c r="I555" s="2" t="s">
        <v>21</v>
      </c>
      <c r="J555" s="2" t="s">
        <v>22</v>
      </c>
      <c r="K555">
        <v>0</v>
      </c>
      <c r="L555" s="2" t="s">
        <v>21</v>
      </c>
      <c r="M555" s="2" t="s">
        <v>18</v>
      </c>
      <c r="N555" s="2" t="s">
        <v>112</v>
      </c>
      <c r="O555">
        <v>400</v>
      </c>
      <c r="P555" s="2" t="s">
        <v>24</v>
      </c>
    </row>
    <row r="556" spans="1:16" x14ac:dyDescent="0.25">
      <c r="A556" s="2" t="s">
        <v>25</v>
      </c>
      <c r="B556">
        <v>17.329999999999998</v>
      </c>
      <c r="C556">
        <v>9.5</v>
      </c>
      <c r="D556" s="2" t="s">
        <v>17</v>
      </c>
      <c r="E556" s="2" t="s">
        <v>18</v>
      </c>
      <c r="F556" s="2" t="s">
        <v>60</v>
      </c>
      <c r="G556" s="2" t="s">
        <v>20</v>
      </c>
      <c r="H556">
        <v>1.75</v>
      </c>
      <c r="I556" s="2" t="s">
        <v>22</v>
      </c>
      <c r="J556" s="2" t="s">
        <v>21</v>
      </c>
      <c r="K556">
        <v>10</v>
      </c>
      <c r="L556" s="2" t="s">
        <v>21</v>
      </c>
      <c r="M556" s="2" t="s">
        <v>18</v>
      </c>
      <c r="N556" s="2" t="s">
        <v>47</v>
      </c>
      <c r="O556">
        <v>10</v>
      </c>
      <c r="P556" s="2" t="s">
        <v>80</v>
      </c>
    </row>
    <row r="557" spans="1:16" x14ac:dyDescent="0.25">
      <c r="A557" s="2" t="s">
        <v>16</v>
      </c>
      <c r="B557">
        <v>39.25</v>
      </c>
      <c r="C557">
        <v>9.5</v>
      </c>
      <c r="D557" s="2" t="s">
        <v>17</v>
      </c>
      <c r="E557" s="2" t="s">
        <v>18</v>
      </c>
      <c r="F557" s="2" t="s">
        <v>33</v>
      </c>
      <c r="G557" s="2" t="s">
        <v>20</v>
      </c>
      <c r="H557">
        <v>6.5</v>
      </c>
      <c r="I557" s="2" t="s">
        <v>21</v>
      </c>
      <c r="J557" s="2" t="s">
        <v>21</v>
      </c>
      <c r="K557">
        <v>14</v>
      </c>
      <c r="L557" s="2" t="s">
        <v>22</v>
      </c>
      <c r="M557" s="2" t="s">
        <v>18</v>
      </c>
      <c r="N557" s="2" t="s">
        <v>66</v>
      </c>
      <c r="O557">
        <v>4607</v>
      </c>
      <c r="P557" s="2" t="s">
        <v>24</v>
      </c>
    </row>
    <row r="558" spans="1:16" x14ac:dyDescent="0.25">
      <c r="A558" s="2" t="s">
        <v>16</v>
      </c>
      <c r="B558">
        <v>19.170000000000002</v>
      </c>
      <c r="C558">
        <v>9.5</v>
      </c>
      <c r="D558" s="2" t="s">
        <v>17</v>
      </c>
      <c r="E558" s="2" t="s">
        <v>18</v>
      </c>
      <c r="F558" s="2" t="s">
        <v>19</v>
      </c>
      <c r="G558" s="2" t="s">
        <v>20</v>
      </c>
      <c r="H558">
        <v>1.5</v>
      </c>
      <c r="I558" s="2" t="s">
        <v>21</v>
      </c>
      <c r="J558" s="2" t="s">
        <v>22</v>
      </c>
      <c r="K558">
        <v>0</v>
      </c>
      <c r="L558" s="2" t="s">
        <v>22</v>
      </c>
      <c r="M558" s="2" t="s">
        <v>18</v>
      </c>
      <c r="N558" s="2" t="s">
        <v>32</v>
      </c>
      <c r="O558">
        <v>2206</v>
      </c>
      <c r="P558" s="2" t="s">
        <v>24</v>
      </c>
    </row>
    <row r="559" spans="1:16" x14ac:dyDescent="0.25">
      <c r="A559" s="2" t="s">
        <v>25</v>
      </c>
      <c r="B559">
        <v>18.829999999999998</v>
      </c>
      <c r="C559">
        <v>9.5399999999999991</v>
      </c>
      <c r="D559" s="2" t="s">
        <v>17</v>
      </c>
      <c r="E559" s="2" t="s">
        <v>18</v>
      </c>
      <c r="F559" s="2" t="s">
        <v>60</v>
      </c>
      <c r="G559" s="2" t="s">
        <v>20</v>
      </c>
      <c r="H559">
        <v>8.5000000000000006E-2</v>
      </c>
      <c r="I559" s="2" t="s">
        <v>21</v>
      </c>
      <c r="J559" s="2" t="s">
        <v>22</v>
      </c>
      <c r="K559">
        <v>0</v>
      </c>
      <c r="L559" s="2" t="s">
        <v>22</v>
      </c>
      <c r="M559" s="2" t="s">
        <v>18</v>
      </c>
      <c r="N559" s="2" t="s">
        <v>30</v>
      </c>
      <c r="O559">
        <v>0</v>
      </c>
      <c r="P559" s="2" t="s">
        <v>24</v>
      </c>
    </row>
    <row r="560" spans="1:16" x14ac:dyDescent="0.25">
      <c r="A560" s="2" t="s">
        <v>25</v>
      </c>
      <c r="B560">
        <v>20.75</v>
      </c>
      <c r="C560">
        <v>9.5399999999999991</v>
      </c>
      <c r="D560" s="2" t="s">
        <v>17</v>
      </c>
      <c r="E560" s="2" t="s">
        <v>18</v>
      </c>
      <c r="F560" s="2" t="s">
        <v>56</v>
      </c>
      <c r="G560" s="2" t="s">
        <v>20</v>
      </c>
      <c r="H560">
        <v>0.04</v>
      </c>
      <c r="I560" s="2" t="s">
        <v>22</v>
      </c>
      <c r="J560" s="2" t="s">
        <v>22</v>
      </c>
      <c r="K560">
        <v>0</v>
      </c>
      <c r="L560" s="2" t="s">
        <v>22</v>
      </c>
      <c r="M560" s="2" t="s">
        <v>18</v>
      </c>
      <c r="N560" s="2" t="s">
        <v>52</v>
      </c>
      <c r="O560">
        <v>1000</v>
      </c>
      <c r="P560" s="2" t="s">
        <v>80</v>
      </c>
    </row>
    <row r="561" spans="1:16" x14ac:dyDescent="0.25">
      <c r="A561" s="2" t="s">
        <v>16</v>
      </c>
      <c r="B561">
        <v>19.5</v>
      </c>
      <c r="C561">
        <v>9.5850000000000009</v>
      </c>
      <c r="D561" s="2" t="s">
        <v>17</v>
      </c>
      <c r="E561" s="2" t="s">
        <v>18</v>
      </c>
      <c r="F561" s="2" t="s">
        <v>60</v>
      </c>
      <c r="G561" s="2" t="s">
        <v>20</v>
      </c>
      <c r="H561">
        <v>0.79</v>
      </c>
      <c r="I561" s="2" t="s">
        <v>22</v>
      </c>
      <c r="J561" s="2" t="s">
        <v>22</v>
      </c>
      <c r="K561">
        <v>0</v>
      </c>
      <c r="L561" s="2" t="s">
        <v>22</v>
      </c>
      <c r="M561" s="2" t="s">
        <v>18</v>
      </c>
      <c r="N561" s="2" t="s">
        <v>38</v>
      </c>
      <c r="O561">
        <v>350</v>
      </c>
      <c r="P561" s="2" t="s">
        <v>80</v>
      </c>
    </row>
    <row r="562" spans="1:16" x14ac:dyDescent="0.25">
      <c r="A562" s="2" t="s">
        <v>16</v>
      </c>
      <c r="B562">
        <v>53.92</v>
      </c>
      <c r="C562">
        <v>9.625</v>
      </c>
      <c r="D562" s="2" t="s">
        <v>17</v>
      </c>
      <c r="E562" s="2" t="s">
        <v>18</v>
      </c>
      <c r="F562" s="2" t="s">
        <v>58</v>
      </c>
      <c r="G562" s="2" t="s">
        <v>20</v>
      </c>
      <c r="H562">
        <v>8.6649999999999991</v>
      </c>
      <c r="I562" s="2" t="s">
        <v>21</v>
      </c>
      <c r="J562" s="2" t="s">
        <v>21</v>
      </c>
      <c r="K562">
        <v>5</v>
      </c>
      <c r="L562" s="2" t="s">
        <v>22</v>
      </c>
      <c r="M562" s="2" t="s">
        <v>18</v>
      </c>
      <c r="N562" s="2" t="s">
        <v>47</v>
      </c>
      <c r="O562">
        <v>0</v>
      </c>
      <c r="P562" s="2" t="s">
        <v>24</v>
      </c>
    </row>
    <row r="563" spans="1:16" x14ac:dyDescent="0.25">
      <c r="A563" s="2" t="s">
        <v>16</v>
      </c>
      <c r="B563">
        <v>21.5</v>
      </c>
      <c r="C563">
        <v>9.75</v>
      </c>
      <c r="D563" s="2" t="s">
        <v>17</v>
      </c>
      <c r="E563" s="2" t="s">
        <v>18</v>
      </c>
      <c r="F563" s="2" t="s">
        <v>44</v>
      </c>
      <c r="G563" s="2" t="s">
        <v>20</v>
      </c>
      <c r="H563">
        <v>0.25</v>
      </c>
      <c r="I563" s="2" t="s">
        <v>21</v>
      </c>
      <c r="J563" s="2" t="s">
        <v>22</v>
      </c>
      <c r="K563">
        <v>0</v>
      </c>
      <c r="L563" s="2" t="s">
        <v>22</v>
      </c>
      <c r="M563" s="2" t="s">
        <v>18</v>
      </c>
      <c r="N563" s="2" t="s">
        <v>84</v>
      </c>
      <c r="O563">
        <v>0</v>
      </c>
      <c r="P563" s="2" t="s">
        <v>80</v>
      </c>
    </row>
    <row r="564" spans="1:16" x14ac:dyDescent="0.25">
      <c r="A564" s="2" t="s">
        <v>16</v>
      </c>
      <c r="B564">
        <v>42</v>
      </c>
      <c r="C564">
        <v>9.7899999999999991</v>
      </c>
      <c r="D564" s="2" t="s">
        <v>17</v>
      </c>
      <c r="E564" s="2" t="s">
        <v>18</v>
      </c>
      <c r="F564" s="2" t="s">
        <v>54</v>
      </c>
      <c r="G564" s="2" t="s">
        <v>27</v>
      </c>
      <c r="H564">
        <v>7.96</v>
      </c>
      <c r="I564" s="2" t="s">
        <v>21</v>
      </c>
      <c r="J564" s="2" t="s">
        <v>21</v>
      </c>
      <c r="K564">
        <v>8</v>
      </c>
      <c r="L564" s="2" t="s">
        <v>22</v>
      </c>
      <c r="M564" s="2" t="s">
        <v>18</v>
      </c>
      <c r="N564" s="2" t="s">
        <v>47</v>
      </c>
      <c r="O564">
        <v>0</v>
      </c>
      <c r="P564" s="2" t="s">
        <v>24</v>
      </c>
    </row>
    <row r="565" spans="1:16" x14ac:dyDescent="0.25">
      <c r="A565" s="2" t="s">
        <v>16</v>
      </c>
      <c r="B565">
        <v>20.25</v>
      </c>
      <c r="C565">
        <v>9.9600000000000009</v>
      </c>
      <c r="D565" s="2" t="s">
        <v>17</v>
      </c>
      <c r="E565" s="2" t="s">
        <v>18</v>
      </c>
      <c r="F565" s="2" t="s">
        <v>58</v>
      </c>
      <c r="G565" s="2" t="s">
        <v>151</v>
      </c>
      <c r="H565">
        <v>0</v>
      </c>
      <c r="I565" s="2" t="s">
        <v>21</v>
      </c>
      <c r="J565" s="2" t="s">
        <v>22</v>
      </c>
      <c r="K565">
        <v>0</v>
      </c>
      <c r="L565" s="2" t="s">
        <v>22</v>
      </c>
      <c r="M565" s="2" t="s">
        <v>18</v>
      </c>
      <c r="N565" s="2" t="s">
        <v>47</v>
      </c>
      <c r="O565">
        <v>0</v>
      </c>
      <c r="P565" s="2" t="s">
        <v>24</v>
      </c>
    </row>
    <row r="566" spans="1:16" x14ac:dyDescent="0.25">
      <c r="A566" s="2" t="s">
        <v>25</v>
      </c>
      <c r="B566">
        <v>58.33</v>
      </c>
      <c r="C566">
        <v>10</v>
      </c>
      <c r="D566" s="2" t="s">
        <v>17</v>
      </c>
      <c r="E566" s="2" t="s">
        <v>18</v>
      </c>
      <c r="F566" s="2" t="s">
        <v>26</v>
      </c>
      <c r="G566" s="2" t="s">
        <v>20</v>
      </c>
      <c r="H566">
        <v>4</v>
      </c>
      <c r="I566" s="2" t="s">
        <v>21</v>
      </c>
      <c r="J566" s="2" t="s">
        <v>21</v>
      </c>
      <c r="K566">
        <v>14</v>
      </c>
      <c r="L566" s="2" t="s">
        <v>22</v>
      </c>
      <c r="M566" s="2" t="s">
        <v>18</v>
      </c>
      <c r="N566" s="2" t="s">
        <v>47</v>
      </c>
      <c r="O566">
        <v>1602</v>
      </c>
      <c r="P566" s="2" t="s">
        <v>24</v>
      </c>
    </row>
    <row r="567" spans="1:16" x14ac:dyDescent="0.25">
      <c r="A567" s="2" t="s">
        <v>25</v>
      </c>
      <c r="B567">
        <v>40.83</v>
      </c>
      <c r="C567">
        <v>10</v>
      </c>
      <c r="D567" s="2" t="s">
        <v>17</v>
      </c>
      <c r="E567" s="2" t="s">
        <v>18</v>
      </c>
      <c r="F567" s="2" t="s">
        <v>26</v>
      </c>
      <c r="G567" s="2" t="s">
        <v>27</v>
      </c>
      <c r="H567">
        <v>1.75</v>
      </c>
      <c r="I567" s="2" t="s">
        <v>21</v>
      </c>
      <c r="J567" s="2" t="s">
        <v>22</v>
      </c>
      <c r="K567">
        <v>0</v>
      </c>
      <c r="L567" s="2" t="s">
        <v>22</v>
      </c>
      <c r="M567" s="2" t="s">
        <v>18</v>
      </c>
      <c r="N567" s="2" t="s">
        <v>116</v>
      </c>
      <c r="O567">
        <v>837</v>
      </c>
      <c r="P567" s="2" t="s">
        <v>24</v>
      </c>
    </row>
    <row r="568" spans="1:16" x14ac:dyDescent="0.25">
      <c r="A568" s="2" t="s">
        <v>16</v>
      </c>
      <c r="B568">
        <v>20.5</v>
      </c>
      <c r="C568">
        <v>10</v>
      </c>
      <c r="D568" s="2" t="s">
        <v>39</v>
      </c>
      <c r="E568" s="2" t="s">
        <v>40</v>
      </c>
      <c r="F568" s="2" t="s">
        <v>44</v>
      </c>
      <c r="G568" s="2" t="s">
        <v>20</v>
      </c>
      <c r="H568">
        <v>2.5</v>
      </c>
      <c r="I568" s="2" t="s">
        <v>21</v>
      </c>
      <c r="J568" s="2" t="s">
        <v>22</v>
      </c>
      <c r="K568">
        <v>0</v>
      </c>
      <c r="L568" s="2" t="s">
        <v>22</v>
      </c>
      <c r="M568" s="2" t="s">
        <v>31</v>
      </c>
      <c r="N568" s="2" t="s">
        <v>107</v>
      </c>
      <c r="O568">
        <v>0</v>
      </c>
      <c r="P568" s="2" t="s">
        <v>24</v>
      </c>
    </row>
    <row r="569" spans="1:16" x14ac:dyDescent="0.25">
      <c r="A569" s="2" t="s">
        <v>25</v>
      </c>
      <c r="B569">
        <v>18.170000000000002</v>
      </c>
      <c r="C569">
        <v>10</v>
      </c>
      <c r="D569" s="2" t="s">
        <v>39</v>
      </c>
      <c r="E569" s="2" t="s">
        <v>40</v>
      </c>
      <c r="F569" s="2" t="s">
        <v>26</v>
      </c>
      <c r="G569" s="2" t="s">
        <v>27</v>
      </c>
      <c r="H569">
        <v>0.16500000000000001</v>
      </c>
      <c r="I569" s="2" t="s">
        <v>22</v>
      </c>
      <c r="J569" s="2" t="s">
        <v>22</v>
      </c>
      <c r="K569">
        <v>0</v>
      </c>
      <c r="L569" s="2" t="s">
        <v>22</v>
      </c>
      <c r="M569" s="2" t="s">
        <v>18</v>
      </c>
      <c r="N569" s="2" t="s">
        <v>154</v>
      </c>
      <c r="O569">
        <v>0</v>
      </c>
      <c r="P569" s="2" t="s">
        <v>80</v>
      </c>
    </row>
    <row r="570" spans="1:16" x14ac:dyDescent="0.25">
      <c r="A570" s="2" t="s">
        <v>16</v>
      </c>
      <c r="B570">
        <v>17.579999999999998</v>
      </c>
      <c r="C570">
        <v>10</v>
      </c>
      <c r="D570" s="2" t="s">
        <v>17</v>
      </c>
      <c r="E570" s="2" t="s">
        <v>18</v>
      </c>
      <c r="F570" s="2" t="s">
        <v>19</v>
      </c>
      <c r="G570" s="2" t="s">
        <v>27</v>
      </c>
      <c r="H570">
        <v>0.16500000000000001</v>
      </c>
      <c r="I570" s="2" t="s">
        <v>22</v>
      </c>
      <c r="J570" s="2" t="s">
        <v>21</v>
      </c>
      <c r="K570">
        <v>1</v>
      </c>
      <c r="L570" s="2" t="s">
        <v>22</v>
      </c>
      <c r="M570" s="2" t="s">
        <v>18</v>
      </c>
      <c r="N570" s="2" t="s">
        <v>32</v>
      </c>
      <c r="O570">
        <v>1</v>
      </c>
      <c r="P570" s="2" t="s">
        <v>80</v>
      </c>
    </row>
    <row r="571" spans="1:16" x14ac:dyDescent="0.25">
      <c r="A571" s="2" t="s">
        <v>25</v>
      </c>
      <c r="B571">
        <v>18.25</v>
      </c>
      <c r="C571">
        <v>10</v>
      </c>
      <c r="D571" s="2" t="s">
        <v>17</v>
      </c>
      <c r="E571" s="2" t="s">
        <v>18</v>
      </c>
      <c r="F571" s="2" t="s">
        <v>19</v>
      </c>
      <c r="G571" s="2" t="s">
        <v>20</v>
      </c>
      <c r="H571">
        <v>1</v>
      </c>
      <c r="I571" s="2" t="s">
        <v>22</v>
      </c>
      <c r="J571" s="2" t="s">
        <v>21</v>
      </c>
      <c r="K571">
        <v>1</v>
      </c>
      <c r="L571" s="2" t="s">
        <v>22</v>
      </c>
      <c r="M571" s="2" t="s">
        <v>18</v>
      </c>
      <c r="N571" s="2" t="s">
        <v>32</v>
      </c>
      <c r="O571">
        <v>1</v>
      </c>
      <c r="P571" s="2" t="s">
        <v>80</v>
      </c>
    </row>
    <row r="572" spans="1:16" x14ac:dyDescent="0.25">
      <c r="A572" s="2" t="s">
        <v>25</v>
      </c>
      <c r="B572">
        <v>18.579999999999998</v>
      </c>
      <c r="C572">
        <v>10</v>
      </c>
      <c r="D572" s="2" t="s">
        <v>17</v>
      </c>
      <c r="E572" s="2" t="s">
        <v>18</v>
      </c>
      <c r="F572" s="2" t="s">
        <v>50</v>
      </c>
      <c r="G572" s="2" t="s">
        <v>20</v>
      </c>
      <c r="H572">
        <v>0.41499999999999998</v>
      </c>
      <c r="I572" s="2" t="s">
        <v>22</v>
      </c>
      <c r="J572" s="2" t="s">
        <v>22</v>
      </c>
      <c r="K572">
        <v>0</v>
      </c>
      <c r="L572" s="2" t="s">
        <v>22</v>
      </c>
      <c r="M572" s="2" t="s">
        <v>18</v>
      </c>
      <c r="N572" s="2" t="s">
        <v>38</v>
      </c>
      <c r="O572">
        <v>42</v>
      </c>
      <c r="P572" s="2" t="s">
        <v>80</v>
      </c>
    </row>
    <row r="573" spans="1:16" x14ac:dyDescent="0.25">
      <c r="A573" s="2" t="s">
        <v>16</v>
      </c>
      <c r="B573">
        <v>19.670000000000002</v>
      </c>
      <c r="C573">
        <v>10</v>
      </c>
      <c r="D573" s="2" t="s">
        <v>39</v>
      </c>
      <c r="E573" s="2" t="s">
        <v>40</v>
      </c>
      <c r="F573" s="2" t="s">
        <v>41</v>
      </c>
      <c r="G573" s="2" t="s">
        <v>27</v>
      </c>
      <c r="H573">
        <v>0.83499999999999996</v>
      </c>
      <c r="I573" s="2" t="s">
        <v>21</v>
      </c>
      <c r="J573" s="2" t="s">
        <v>22</v>
      </c>
      <c r="K573">
        <v>0</v>
      </c>
      <c r="L573" s="2" t="s">
        <v>21</v>
      </c>
      <c r="M573" s="2" t="s">
        <v>18</v>
      </c>
      <c r="N573" s="2" t="s">
        <v>84</v>
      </c>
      <c r="O573">
        <v>0</v>
      </c>
      <c r="P573" s="2" t="s">
        <v>80</v>
      </c>
    </row>
    <row r="574" spans="1:16" x14ac:dyDescent="0.25">
      <c r="A574" s="2" t="s">
        <v>16</v>
      </c>
      <c r="B574">
        <v>51.33</v>
      </c>
      <c r="C574">
        <v>10</v>
      </c>
      <c r="D574" s="2" t="s">
        <v>17</v>
      </c>
      <c r="E574" s="2" t="s">
        <v>18</v>
      </c>
      <c r="F574" s="2" t="s">
        <v>56</v>
      </c>
      <c r="G574" s="2" t="s">
        <v>57</v>
      </c>
      <c r="H574">
        <v>0</v>
      </c>
      <c r="I574" s="2" t="s">
        <v>21</v>
      </c>
      <c r="J574" s="2" t="s">
        <v>21</v>
      </c>
      <c r="K574">
        <v>11</v>
      </c>
      <c r="L574" s="2" t="s">
        <v>22</v>
      </c>
      <c r="M574" s="2" t="s">
        <v>18</v>
      </c>
      <c r="N574" s="2" t="s">
        <v>47</v>
      </c>
      <c r="O574">
        <v>1249</v>
      </c>
      <c r="P574" s="2" t="s">
        <v>24</v>
      </c>
    </row>
    <row r="575" spans="1:16" x14ac:dyDescent="0.25">
      <c r="A575" s="2" t="s">
        <v>25</v>
      </c>
      <c r="B575">
        <v>20.329999999999998</v>
      </c>
      <c r="C575">
        <v>10</v>
      </c>
      <c r="D575" s="2" t="s">
        <v>17</v>
      </c>
      <c r="E575" s="2" t="s">
        <v>18</v>
      </c>
      <c r="F575" s="2" t="s">
        <v>44</v>
      </c>
      <c r="G575" s="2" t="s">
        <v>27</v>
      </c>
      <c r="H575">
        <v>1</v>
      </c>
      <c r="I575" s="2" t="s">
        <v>21</v>
      </c>
      <c r="J575" s="2" t="s">
        <v>21</v>
      </c>
      <c r="K575">
        <v>4</v>
      </c>
      <c r="L575" s="2" t="s">
        <v>22</v>
      </c>
      <c r="M575" s="2" t="s">
        <v>18</v>
      </c>
      <c r="N575" s="2" t="s">
        <v>128</v>
      </c>
      <c r="O575">
        <v>1465</v>
      </c>
      <c r="P575" s="2" t="s">
        <v>24</v>
      </c>
    </row>
    <row r="576" spans="1:16" x14ac:dyDescent="0.25">
      <c r="A576" s="2" t="s">
        <v>16</v>
      </c>
      <c r="B576">
        <v>22.58</v>
      </c>
      <c r="C576">
        <v>10.039999999999999</v>
      </c>
      <c r="D576" s="2" t="s">
        <v>17</v>
      </c>
      <c r="E576" s="2" t="s">
        <v>18</v>
      </c>
      <c r="F576" s="2" t="s">
        <v>54</v>
      </c>
      <c r="G576" s="2" t="s">
        <v>20</v>
      </c>
      <c r="H576">
        <v>0.04</v>
      </c>
      <c r="I576" s="2" t="s">
        <v>21</v>
      </c>
      <c r="J576" s="2" t="s">
        <v>21</v>
      </c>
      <c r="K576">
        <v>9</v>
      </c>
      <c r="L576" s="2" t="s">
        <v>22</v>
      </c>
      <c r="M576" s="2" t="s">
        <v>18</v>
      </c>
      <c r="N576" s="2" t="s">
        <v>112</v>
      </c>
      <c r="O576">
        <v>396</v>
      </c>
      <c r="P576" s="2" t="s">
        <v>24</v>
      </c>
    </row>
    <row r="577" spans="1:16" x14ac:dyDescent="0.25">
      <c r="A577" s="2" t="s">
        <v>16</v>
      </c>
      <c r="B577">
        <v>21.08</v>
      </c>
      <c r="C577">
        <v>10.085000000000001</v>
      </c>
      <c r="D577" s="2" t="s">
        <v>39</v>
      </c>
      <c r="E577" s="2" t="s">
        <v>40</v>
      </c>
      <c r="F577" s="2" t="s">
        <v>58</v>
      </c>
      <c r="G577" s="2" t="s">
        <v>27</v>
      </c>
      <c r="H577">
        <v>1.25</v>
      </c>
      <c r="I577" s="2" t="s">
        <v>22</v>
      </c>
      <c r="J577" s="2" t="s">
        <v>22</v>
      </c>
      <c r="K577">
        <v>0</v>
      </c>
      <c r="L577" s="2" t="s">
        <v>22</v>
      </c>
      <c r="M577" s="2" t="s">
        <v>18</v>
      </c>
      <c r="N577" s="2" t="s">
        <v>46</v>
      </c>
      <c r="O577">
        <v>0</v>
      </c>
      <c r="P577" s="2" t="s">
        <v>80</v>
      </c>
    </row>
    <row r="578" spans="1:16" x14ac:dyDescent="0.25">
      <c r="A578" s="2" t="s">
        <v>16</v>
      </c>
      <c r="B578">
        <v>38.17</v>
      </c>
      <c r="C578">
        <v>10.125</v>
      </c>
      <c r="D578" s="2" t="s">
        <v>17</v>
      </c>
      <c r="E578" s="2" t="s">
        <v>18</v>
      </c>
      <c r="F578" s="2" t="s">
        <v>54</v>
      </c>
      <c r="G578" s="2" t="s">
        <v>20</v>
      </c>
      <c r="H578">
        <v>2.5</v>
      </c>
      <c r="I578" s="2" t="s">
        <v>21</v>
      </c>
      <c r="J578" s="2" t="s">
        <v>21</v>
      </c>
      <c r="K578">
        <v>6</v>
      </c>
      <c r="L578" s="2" t="s">
        <v>22</v>
      </c>
      <c r="M578" s="2" t="s">
        <v>18</v>
      </c>
      <c r="N578" s="2" t="s">
        <v>77</v>
      </c>
      <c r="O578">
        <v>196</v>
      </c>
      <c r="P578" s="2" t="s">
        <v>24</v>
      </c>
    </row>
    <row r="579" spans="1:16" x14ac:dyDescent="0.25">
      <c r="A579" s="2" t="s">
        <v>16</v>
      </c>
      <c r="B579">
        <v>38.25</v>
      </c>
      <c r="C579">
        <v>10.125</v>
      </c>
      <c r="D579" s="2" t="s">
        <v>39</v>
      </c>
      <c r="E579" s="2" t="s">
        <v>40</v>
      </c>
      <c r="F579" s="2" t="s">
        <v>41</v>
      </c>
      <c r="G579" s="2" t="s">
        <v>20</v>
      </c>
      <c r="H579">
        <v>0.125</v>
      </c>
      <c r="I579" s="2" t="s">
        <v>22</v>
      </c>
      <c r="J579" s="2" t="s">
        <v>22</v>
      </c>
      <c r="K579">
        <v>0</v>
      </c>
      <c r="L579" s="2" t="s">
        <v>22</v>
      </c>
      <c r="M579" s="2" t="s">
        <v>18</v>
      </c>
      <c r="N579" s="2" t="s">
        <v>74</v>
      </c>
      <c r="O579">
        <v>0</v>
      </c>
      <c r="P579" s="2" t="s">
        <v>80</v>
      </c>
    </row>
    <row r="580" spans="1:16" x14ac:dyDescent="0.25">
      <c r="A580" s="2" t="s">
        <v>25</v>
      </c>
      <c r="B580">
        <v>17.920000000000002</v>
      </c>
      <c r="C580">
        <v>10.210000000000001</v>
      </c>
      <c r="D580" s="2" t="s">
        <v>17</v>
      </c>
      <c r="E580" s="2" t="s">
        <v>18</v>
      </c>
      <c r="F580" s="2" t="s">
        <v>64</v>
      </c>
      <c r="G580" s="2" t="s">
        <v>64</v>
      </c>
      <c r="H580">
        <v>0</v>
      </c>
      <c r="I580" s="2" t="s">
        <v>22</v>
      </c>
      <c r="J580" s="2" t="s">
        <v>22</v>
      </c>
      <c r="K580">
        <v>0</v>
      </c>
      <c r="L580" s="2" t="s">
        <v>22</v>
      </c>
      <c r="M580" s="2" t="s">
        <v>18</v>
      </c>
      <c r="N580" s="2" t="s">
        <v>47</v>
      </c>
      <c r="O580">
        <v>50</v>
      </c>
      <c r="P580" s="2" t="s">
        <v>80</v>
      </c>
    </row>
    <row r="581" spans="1:16" x14ac:dyDescent="0.25">
      <c r="A581" s="2" t="s">
        <v>25</v>
      </c>
      <c r="B581">
        <v>20.75</v>
      </c>
      <c r="C581">
        <v>10.25</v>
      </c>
      <c r="D581" s="2" t="s">
        <v>17</v>
      </c>
      <c r="E581" s="2" t="s">
        <v>18</v>
      </c>
      <c r="F581" s="2" t="s">
        <v>26</v>
      </c>
      <c r="G581" s="2" t="s">
        <v>20</v>
      </c>
      <c r="H581">
        <v>0.71</v>
      </c>
      <c r="I581" s="2" t="s">
        <v>21</v>
      </c>
      <c r="J581" s="2" t="s">
        <v>21</v>
      </c>
      <c r="K581">
        <v>2</v>
      </c>
      <c r="L581" s="2" t="s">
        <v>21</v>
      </c>
      <c r="M581" s="2" t="s">
        <v>18</v>
      </c>
      <c r="N581" s="2" t="s">
        <v>127</v>
      </c>
      <c r="O581">
        <v>0</v>
      </c>
      <c r="P581" s="2" t="s">
        <v>24</v>
      </c>
    </row>
    <row r="582" spans="1:16" x14ac:dyDescent="0.25">
      <c r="A582" s="2" t="s">
        <v>16</v>
      </c>
      <c r="B582">
        <v>18.170000000000002</v>
      </c>
      <c r="C582">
        <v>10.25</v>
      </c>
      <c r="D582" s="2" t="s">
        <v>17</v>
      </c>
      <c r="E582" s="2" t="s">
        <v>18</v>
      </c>
      <c r="F582" s="2" t="s">
        <v>44</v>
      </c>
      <c r="G582" s="2" t="s">
        <v>27</v>
      </c>
      <c r="H582">
        <v>1.085</v>
      </c>
      <c r="I582" s="2" t="s">
        <v>22</v>
      </c>
      <c r="J582" s="2" t="s">
        <v>22</v>
      </c>
      <c r="K582">
        <v>0</v>
      </c>
      <c r="L582" s="2" t="s">
        <v>22</v>
      </c>
      <c r="M582" s="2" t="s">
        <v>18</v>
      </c>
      <c r="N582" s="2" t="s">
        <v>48</v>
      </c>
      <c r="O582">
        <v>13</v>
      </c>
      <c r="P582" s="2" t="s">
        <v>80</v>
      </c>
    </row>
    <row r="583" spans="1:16" x14ac:dyDescent="0.25">
      <c r="A583" s="2" t="s">
        <v>16</v>
      </c>
      <c r="B583">
        <v>18.579999999999998</v>
      </c>
      <c r="C583">
        <v>10.29</v>
      </c>
      <c r="D583" s="2" t="s">
        <v>17</v>
      </c>
      <c r="E583" s="2" t="s">
        <v>18</v>
      </c>
      <c r="F583" s="2" t="s">
        <v>64</v>
      </c>
      <c r="G583" s="2" t="s">
        <v>64</v>
      </c>
      <c r="H583">
        <v>0.41499999999999998</v>
      </c>
      <c r="I583" s="2" t="s">
        <v>22</v>
      </c>
      <c r="J583" s="2" t="s">
        <v>22</v>
      </c>
      <c r="K583">
        <v>0</v>
      </c>
      <c r="L583" s="2" t="s">
        <v>22</v>
      </c>
      <c r="M583" s="2" t="s">
        <v>18</v>
      </c>
      <c r="N583" s="2" t="s">
        <v>38</v>
      </c>
      <c r="O583">
        <v>0</v>
      </c>
      <c r="P583" s="2" t="s">
        <v>80</v>
      </c>
    </row>
    <row r="584" spans="1:16" x14ac:dyDescent="0.25">
      <c r="A584" s="2" t="s">
        <v>25</v>
      </c>
      <c r="B584">
        <v>20.75</v>
      </c>
      <c r="C584">
        <v>10.335000000000001</v>
      </c>
      <c r="D584" s="2" t="s">
        <v>17</v>
      </c>
      <c r="E584" s="2" t="s">
        <v>18</v>
      </c>
      <c r="F584" s="2" t="s">
        <v>37</v>
      </c>
      <c r="G584" s="2" t="s">
        <v>27</v>
      </c>
      <c r="H584">
        <v>0.33500000000000002</v>
      </c>
      <c r="I584" s="2" t="s">
        <v>21</v>
      </c>
      <c r="J584" s="2" t="s">
        <v>21</v>
      </c>
      <c r="K584">
        <v>1</v>
      </c>
      <c r="L584" s="2" t="s">
        <v>21</v>
      </c>
      <c r="M584" s="2" t="s">
        <v>18</v>
      </c>
      <c r="N584" s="2" t="s">
        <v>38</v>
      </c>
      <c r="O584">
        <v>50</v>
      </c>
      <c r="P584" s="2" t="s">
        <v>24</v>
      </c>
    </row>
    <row r="585" spans="1:16" x14ac:dyDescent="0.25">
      <c r="A585" s="2" t="s">
        <v>16</v>
      </c>
      <c r="B585">
        <v>18.420000000000002</v>
      </c>
      <c r="C585">
        <v>10.414999999999999</v>
      </c>
      <c r="D585" s="2" t="s">
        <v>39</v>
      </c>
      <c r="E585" s="2" t="s">
        <v>40</v>
      </c>
      <c r="F585" s="2" t="s">
        <v>60</v>
      </c>
      <c r="G585" s="2" t="s">
        <v>20</v>
      </c>
      <c r="H585">
        <v>0.125</v>
      </c>
      <c r="I585" s="2" t="s">
        <v>21</v>
      </c>
      <c r="J585" s="2" t="s">
        <v>22</v>
      </c>
      <c r="K585">
        <v>0</v>
      </c>
      <c r="L585" s="2" t="s">
        <v>22</v>
      </c>
      <c r="M585" s="2" t="s">
        <v>18</v>
      </c>
      <c r="N585" s="2" t="s">
        <v>32</v>
      </c>
      <c r="O585">
        <v>375</v>
      </c>
      <c r="P585" s="2" t="s">
        <v>80</v>
      </c>
    </row>
    <row r="586" spans="1:16" x14ac:dyDescent="0.25">
      <c r="A586" s="2" t="s">
        <v>25</v>
      </c>
      <c r="B586">
        <v>45.83</v>
      </c>
      <c r="C586">
        <v>10.5</v>
      </c>
      <c r="D586" s="2" t="s">
        <v>17</v>
      </c>
      <c r="E586" s="2" t="s">
        <v>18</v>
      </c>
      <c r="F586" s="2" t="s">
        <v>26</v>
      </c>
      <c r="G586" s="2" t="s">
        <v>20</v>
      </c>
      <c r="H586">
        <v>5</v>
      </c>
      <c r="I586" s="2" t="s">
        <v>21</v>
      </c>
      <c r="J586" s="2" t="s">
        <v>21</v>
      </c>
      <c r="K586">
        <v>7</v>
      </c>
      <c r="L586" s="2" t="s">
        <v>21</v>
      </c>
      <c r="M586" s="2" t="s">
        <v>18</v>
      </c>
      <c r="N586" s="2" t="s">
        <v>47</v>
      </c>
      <c r="O586">
        <v>0</v>
      </c>
      <c r="P586" s="2" t="s">
        <v>24</v>
      </c>
    </row>
    <row r="587" spans="1:16" x14ac:dyDescent="0.25">
      <c r="A587" s="2" t="s">
        <v>16</v>
      </c>
      <c r="B587">
        <v>22.67</v>
      </c>
      <c r="C587">
        <v>10.5</v>
      </c>
      <c r="D587" s="2" t="s">
        <v>17</v>
      </c>
      <c r="E587" s="2" t="s">
        <v>18</v>
      </c>
      <c r="F587" s="2" t="s">
        <v>26</v>
      </c>
      <c r="G587" s="2" t="s">
        <v>27</v>
      </c>
      <c r="H587">
        <v>1.335</v>
      </c>
      <c r="I587" s="2" t="s">
        <v>21</v>
      </c>
      <c r="J587" s="2" t="s">
        <v>22</v>
      </c>
      <c r="K587">
        <v>0</v>
      </c>
      <c r="L587" s="2" t="s">
        <v>22</v>
      </c>
      <c r="M587" s="2" t="s">
        <v>18</v>
      </c>
      <c r="N587" s="2" t="s">
        <v>30</v>
      </c>
      <c r="O587">
        <v>0</v>
      </c>
      <c r="P587" s="2" t="s">
        <v>24</v>
      </c>
    </row>
    <row r="588" spans="1:16" x14ac:dyDescent="0.25">
      <c r="A588" s="2" t="s">
        <v>16</v>
      </c>
      <c r="B588">
        <v>21.33</v>
      </c>
      <c r="C588">
        <v>10.5</v>
      </c>
      <c r="D588" s="2" t="s">
        <v>17</v>
      </c>
      <c r="E588" s="2" t="s">
        <v>18</v>
      </c>
      <c r="F588" s="2" t="s">
        <v>44</v>
      </c>
      <c r="G588" s="2" t="s">
        <v>20</v>
      </c>
      <c r="H588">
        <v>3</v>
      </c>
      <c r="I588" s="2" t="s">
        <v>21</v>
      </c>
      <c r="J588" s="2" t="s">
        <v>22</v>
      </c>
      <c r="K588">
        <v>0</v>
      </c>
      <c r="L588" s="2" t="s">
        <v>21</v>
      </c>
      <c r="M588" s="2" t="s">
        <v>18</v>
      </c>
      <c r="N588" s="2" t="s">
        <v>47</v>
      </c>
      <c r="O588">
        <v>0</v>
      </c>
      <c r="P588" s="2" t="s">
        <v>24</v>
      </c>
    </row>
    <row r="589" spans="1:16" x14ac:dyDescent="0.25">
      <c r="A589" s="2" t="s">
        <v>25</v>
      </c>
      <c r="B589">
        <v>20.420000000000002</v>
      </c>
      <c r="C589">
        <v>10.5</v>
      </c>
      <c r="D589" s="2" t="s">
        <v>39</v>
      </c>
      <c r="E589" s="2" t="s">
        <v>40</v>
      </c>
      <c r="F589" s="2" t="s">
        <v>54</v>
      </c>
      <c r="G589" s="2" t="s">
        <v>27</v>
      </c>
      <c r="H589">
        <v>0</v>
      </c>
      <c r="I589" s="2" t="s">
        <v>22</v>
      </c>
      <c r="J589" s="2" t="s">
        <v>22</v>
      </c>
      <c r="K589">
        <v>0</v>
      </c>
      <c r="L589" s="2" t="s">
        <v>21</v>
      </c>
      <c r="M589" s="2" t="s">
        <v>18</v>
      </c>
      <c r="N589" s="2" t="s">
        <v>150</v>
      </c>
      <c r="O589">
        <v>32</v>
      </c>
      <c r="P589" s="2" t="s">
        <v>80</v>
      </c>
    </row>
    <row r="590" spans="1:16" x14ac:dyDescent="0.25">
      <c r="A590" s="2" t="s">
        <v>16</v>
      </c>
      <c r="B590" t="s">
        <v>81</v>
      </c>
      <c r="C590">
        <v>10.5</v>
      </c>
      <c r="D590" s="2" t="s">
        <v>17</v>
      </c>
      <c r="E590" s="2" t="s">
        <v>18</v>
      </c>
      <c r="F590" s="2" t="s">
        <v>54</v>
      </c>
      <c r="G590" s="2" t="s">
        <v>20</v>
      </c>
      <c r="H590">
        <v>6.5</v>
      </c>
      <c r="I590" s="2" t="s">
        <v>21</v>
      </c>
      <c r="J590" s="2" t="s">
        <v>22</v>
      </c>
      <c r="K590">
        <v>0</v>
      </c>
      <c r="L590" s="2" t="s">
        <v>22</v>
      </c>
      <c r="M590" s="2" t="s">
        <v>18</v>
      </c>
      <c r="N590" s="2" t="s">
        <v>47</v>
      </c>
      <c r="O590">
        <v>0</v>
      </c>
      <c r="P590" s="2" t="s">
        <v>24</v>
      </c>
    </row>
    <row r="591" spans="1:16" x14ac:dyDescent="0.25">
      <c r="A591" s="2" t="s">
        <v>25</v>
      </c>
      <c r="B591">
        <v>30.58</v>
      </c>
      <c r="C591">
        <v>10.664999999999999</v>
      </c>
      <c r="D591" s="2" t="s">
        <v>17</v>
      </c>
      <c r="E591" s="2" t="s">
        <v>18</v>
      </c>
      <c r="F591" s="2" t="s">
        <v>26</v>
      </c>
      <c r="G591" s="2" t="s">
        <v>27</v>
      </c>
      <c r="H591">
        <v>8.5000000000000006E-2</v>
      </c>
      <c r="I591" s="2" t="s">
        <v>22</v>
      </c>
      <c r="J591" s="2" t="s">
        <v>21</v>
      </c>
      <c r="K591">
        <v>12</v>
      </c>
      <c r="L591" s="2" t="s">
        <v>21</v>
      </c>
      <c r="M591" s="2" t="s">
        <v>18</v>
      </c>
      <c r="N591" s="2" t="s">
        <v>122</v>
      </c>
      <c r="O591">
        <v>3</v>
      </c>
      <c r="P591" s="2" t="s">
        <v>80</v>
      </c>
    </row>
    <row r="592" spans="1:16" x14ac:dyDescent="0.25">
      <c r="A592" s="2" t="s">
        <v>25</v>
      </c>
      <c r="B592">
        <v>22.58</v>
      </c>
      <c r="C592">
        <v>10.75</v>
      </c>
      <c r="D592" s="2" t="s">
        <v>17</v>
      </c>
      <c r="E592" s="2" t="s">
        <v>18</v>
      </c>
      <c r="F592" s="2" t="s">
        <v>26</v>
      </c>
      <c r="G592" s="2" t="s">
        <v>20</v>
      </c>
      <c r="H592">
        <v>0.41499999999999998</v>
      </c>
      <c r="I592" s="2" t="s">
        <v>21</v>
      </c>
      <c r="J592" s="2" t="s">
        <v>21</v>
      </c>
      <c r="K592">
        <v>5</v>
      </c>
      <c r="L592" s="2" t="s">
        <v>21</v>
      </c>
      <c r="M592" s="2" t="s">
        <v>18</v>
      </c>
      <c r="N592" s="2" t="s">
        <v>47</v>
      </c>
      <c r="O592">
        <v>560</v>
      </c>
      <c r="P592" s="2" t="s">
        <v>24</v>
      </c>
    </row>
    <row r="593" spans="1:16" x14ac:dyDescent="0.25">
      <c r="A593" s="2" t="s">
        <v>16</v>
      </c>
      <c r="B593">
        <v>19.329999999999998</v>
      </c>
      <c r="C593">
        <v>10.914999999999999</v>
      </c>
      <c r="D593" s="2" t="s">
        <v>17</v>
      </c>
      <c r="E593" s="2" t="s">
        <v>18</v>
      </c>
      <c r="F593" s="2" t="s">
        <v>44</v>
      </c>
      <c r="G593" s="2" t="s">
        <v>57</v>
      </c>
      <c r="H593">
        <v>0.58499999999999996</v>
      </c>
      <c r="I593" s="2" t="s">
        <v>22</v>
      </c>
      <c r="J593" s="2" t="s">
        <v>21</v>
      </c>
      <c r="K593">
        <v>2</v>
      </c>
      <c r="L593" s="2" t="s">
        <v>21</v>
      </c>
      <c r="M593" s="2" t="s">
        <v>18</v>
      </c>
      <c r="N593" s="2" t="s">
        <v>52</v>
      </c>
      <c r="O593">
        <v>7</v>
      </c>
      <c r="P593" s="2" t="s">
        <v>80</v>
      </c>
    </row>
    <row r="594" spans="1:16" x14ac:dyDescent="0.25">
      <c r="A594" s="2" t="s">
        <v>25</v>
      </c>
      <c r="B594">
        <v>22.5</v>
      </c>
      <c r="C594">
        <v>11</v>
      </c>
      <c r="D594" s="2" t="s">
        <v>39</v>
      </c>
      <c r="E594" s="2" t="s">
        <v>40</v>
      </c>
      <c r="F594" s="2" t="s">
        <v>26</v>
      </c>
      <c r="G594" s="2" t="s">
        <v>20</v>
      </c>
      <c r="H594">
        <v>3</v>
      </c>
      <c r="I594" s="2" t="s">
        <v>21</v>
      </c>
      <c r="J594" s="2" t="s">
        <v>22</v>
      </c>
      <c r="K594">
        <v>0</v>
      </c>
      <c r="L594" s="2" t="s">
        <v>21</v>
      </c>
      <c r="M594" s="2" t="s">
        <v>18</v>
      </c>
      <c r="N594" s="2" t="s">
        <v>93</v>
      </c>
      <c r="O594">
        <v>0</v>
      </c>
      <c r="P594" s="2" t="s">
        <v>80</v>
      </c>
    </row>
    <row r="595" spans="1:16" x14ac:dyDescent="0.25">
      <c r="A595" s="2" t="s">
        <v>25</v>
      </c>
      <c r="B595">
        <v>25</v>
      </c>
      <c r="C595">
        <v>11</v>
      </c>
      <c r="D595" s="2" t="s">
        <v>39</v>
      </c>
      <c r="E595" s="2" t="s">
        <v>40</v>
      </c>
      <c r="F595" s="2" t="s">
        <v>60</v>
      </c>
      <c r="G595" s="2" t="s">
        <v>20</v>
      </c>
      <c r="H595">
        <v>4.5</v>
      </c>
      <c r="I595" s="2" t="s">
        <v>21</v>
      </c>
      <c r="J595" s="2" t="s">
        <v>22</v>
      </c>
      <c r="K595">
        <v>0</v>
      </c>
      <c r="L595" s="2" t="s">
        <v>22</v>
      </c>
      <c r="M595" s="2" t="s">
        <v>18</v>
      </c>
      <c r="N595" s="2" t="s">
        <v>32</v>
      </c>
      <c r="O595">
        <v>0</v>
      </c>
      <c r="P595" s="2" t="s">
        <v>80</v>
      </c>
    </row>
    <row r="596" spans="1:16" x14ac:dyDescent="0.25">
      <c r="A596" s="2" t="s">
        <v>16</v>
      </c>
      <c r="B596">
        <v>22.75</v>
      </c>
      <c r="C596">
        <v>11</v>
      </c>
      <c r="D596" s="2" t="s">
        <v>17</v>
      </c>
      <c r="E596" s="2" t="s">
        <v>18</v>
      </c>
      <c r="F596" s="2" t="s">
        <v>26</v>
      </c>
      <c r="G596" s="2" t="s">
        <v>20</v>
      </c>
      <c r="H596">
        <v>2.5</v>
      </c>
      <c r="I596" s="2" t="s">
        <v>21</v>
      </c>
      <c r="J596" s="2" t="s">
        <v>21</v>
      </c>
      <c r="K596">
        <v>7</v>
      </c>
      <c r="L596" s="2" t="s">
        <v>21</v>
      </c>
      <c r="M596" s="2" t="s">
        <v>18</v>
      </c>
      <c r="N596" s="2" t="s">
        <v>30</v>
      </c>
      <c r="O596">
        <v>809</v>
      </c>
      <c r="P596" s="2" t="s">
        <v>24</v>
      </c>
    </row>
    <row r="597" spans="1:16" x14ac:dyDescent="0.25">
      <c r="A597" s="2" t="s">
        <v>16</v>
      </c>
      <c r="B597">
        <v>22.33</v>
      </c>
      <c r="C597">
        <v>11</v>
      </c>
      <c r="D597" s="2" t="s">
        <v>17</v>
      </c>
      <c r="E597" s="2" t="s">
        <v>18</v>
      </c>
      <c r="F597" s="2" t="s">
        <v>19</v>
      </c>
      <c r="G597" s="2" t="s">
        <v>20</v>
      </c>
      <c r="H597">
        <v>2</v>
      </c>
      <c r="I597" s="2" t="s">
        <v>21</v>
      </c>
      <c r="J597" s="2" t="s">
        <v>21</v>
      </c>
      <c r="K597">
        <v>1</v>
      </c>
      <c r="L597" s="2" t="s">
        <v>22</v>
      </c>
      <c r="M597" s="2" t="s">
        <v>18</v>
      </c>
      <c r="N597" s="2" t="s">
        <v>38</v>
      </c>
      <c r="O597">
        <v>278</v>
      </c>
      <c r="P597" s="2" t="s">
        <v>24</v>
      </c>
    </row>
    <row r="598" spans="1:16" x14ac:dyDescent="0.25">
      <c r="A598" s="2" t="s">
        <v>16</v>
      </c>
      <c r="B598">
        <v>65.42</v>
      </c>
      <c r="C598">
        <v>11</v>
      </c>
      <c r="D598" s="2" t="s">
        <v>17</v>
      </c>
      <c r="E598" s="2" t="s">
        <v>18</v>
      </c>
      <c r="F598" s="2" t="s">
        <v>58</v>
      </c>
      <c r="G598" s="2" t="s">
        <v>96</v>
      </c>
      <c r="H598">
        <v>20</v>
      </c>
      <c r="I598" s="2" t="s">
        <v>21</v>
      </c>
      <c r="J598" s="2" t="s">
        <v>21</v>
      </c>
      <c r="K598">
        <v>7</v>
      </c>
      <c r="L598" s="2" t="s">
        <v>21</v>
      </c>
      <c r="M598" s="2" t="s">
        <v>18</v>
      </c>
      <c r="N598" s="2" t="s">
        <v>136</v>
      </c>
      <c r="O598">
        <v>0</v>
      </c>
      <c r="P598" s="2" t="s">
        <v>24</v>
      </c>
    </row>
    <row r="599" spans="1:16" x14ac:dyDescent="0.25">
      <c r="A599" s="2" t="s">
        <v>16</v>
      </c>
      <c r="B599">
        <v>22.08</v>
      </c>
      <c r="C599">
        <v>11</v>
      </c>
      <c r="D599" s="2" t="s">
        <v>17</v>
      </c>
      <c r="E599" s="2" t="s">
        <v>18</v>
      </c>
      <c r="F599" s="2" t="s">
        <v>37</v>
      </c>
      <c r="G599" s="2" t="s">
        <v>20</v>
      </c>
      <c r="H599">
        <v>0.66500000000000004</v>
      </c>
      <c r="I599" s="2" t="s">
        <v>21</v>
      </c>
      <c r="J599" s="2" t="s">
        <v>22</v>
      </c>
      <c r="K599">
        <v>0</v>
      </c>
      <c r="L599" s="2" t="s">
        <v>22</v>
      </c>
      <c r="M599" s="2" t="s">
        <v>18</v>
      </c>
      <c r="N599" s="2" t="s">
        <v>30</v>
      </c>
      <c r="O599">
        <v>0</v>
      </c>
      <c r="P599" s="2" t="s">
        <v>24</v>
      </c>
    </row>
    <row r="600" spans="1:16" x14ac:dyDescent="0.25">
      <c r="A600" s="2" t="s">
        <v>16</v>
      </c>
      <c r="B600">
        <v>21.83</v>
      </c>
      <c r="C600">
        <v>11</v>
      </c>
      <c r="D600" s="2" t="s">
        <v>17</v>
      </c>
      <c r="E600" s="2" t="s">
        <v>18</v>
      </c>
      <c r="F600" s="2" t="s">
        <v>54</v>
      </c>
      <c r="G600" s="2" t="s">
        <v>20</v>
      </c>
      <c r="H600">
        <v>0.28999999999999998</v>
      </c>
      <c r="I600" s="2" t="s">
        <v>21</v>
      </c>
      <c r="J600" s="2" t="s">
        <v>21</v>
      </c>
      <c r="K600">
        <v>6</v>
      </c>
      <c r="L600" s="2" t="s">
        <v>22</v>
      </c>
      <c r="M600" s="2" t="s">
        <v>18</v>
      </c>
      <c r="N600" s="2" t="s">
        <v>144</v>
      </c>
      <c r="O600">
        <v>0</v>
      </c>
      <c r="P600" s="2" t="s">
        <v>24</v>
      </c>
    </row>
    <row r="601" spans="1:16" x14ac:dyDescent="0.25">
      <c r="A601" s="2" t="s">
        <v>25</v>
      </c>
      <c r="B601">
        <v>17.829999999999998</v>
      </c>
      <c r="C601">
        <v>11</v>
      </c>
      <c r="D601" s="2" t="s">
        <v>17</v>
      </c>
      <c r="E601" s="2" t="s">
        <v>18</v>
      </c>
      <c r="F601" s="2" t="s">
        <v>54</v>
      </c>
      <c r="G601" s="2" t="s">
        <v>27</v>
      </c>
      <c r="H601">
        <v>1</v>
      </c>
      <c r="I601" s="2" t="s">
        <v>21</v>
      </c>
      <c r="J601" s="2" t="s">
        <v>21</v>
      </c>
      <c r="K601">
        <v>11</v>
      </c>
      <c r="L601" s="2" t="s">
        <v>22</v>
      </c>
      <c r="M601" s="2" t="s">
        <v>18</v>
      </c>
      <c r="N601" s="2" t="s">
        <v>47</v>
      </c>
      <c r="O601">
        <v>3000</v>
      </c>
      <c r="P601" s="2" t="s">
        <v>24</v>
      </c>
    </row>
    <row r="602" spans="1:16" x14ac:dyDescent="0.25">
      <c r="A602" s="2" t="s">
        <v>16</v>
      </c>
      <c r="B602">
        <v>44.25</v>
      </c>
      <c r="C602">
        <v>11</v>
      </c>
      <c r="D602" s="2" t="s">
        <v>39</v>
      </c>
      <c r="E602" s="2" t="s">
        <v>40</v>
      </c>
      <c r="F602" s="2" t="s">
        <v>50</v>
      </c>
      <c r="G602" s="2" t="s">
        <v>20</v>
      </c>
      <c r="H602">
        <v>1.5</v>
      </c>
      <c r="I602" s="2" t="s">
        <v>21</v>
      </c>
      <c r="J602" s="2" t="s">
        <v>22</v>
      </c>
      <c r="K602">
        <v>0</v>
      </c>
      <c r="L602" s="2" t="s">
        <v>22</v>
      </c>
      <c r="M602" s="2" t="s">
        <v>31</v>
      </c>
      <c r="N602" s="2" t="s">
        <v>47</v>
      </c>
      <c r="O602">
        <v>0</v>
      </c>
      <c r="P602" s="2" t="s">
        <v>80</v>
      </c>
    </row>
    <row r="603" spans="1:16" x14ac:dyDescent="0.25">
      <c r="A603" s="2" t="s">
        <v>16</v>
      </c>
      <c r="B603">
        <v>20</v>
      </c>
      <c r="C603">
        <v>11.045</v>
      </c>
      <c r="D603" s="2" t="s">
        <v>17</v>
      </c>
      <c r="E603" s="2" t="s">
        <v>18</v>
      </c>
      <c r="F603" s="2" t="s">
        <v>44</v>
      </c>
      <c r="G603" s="2" t="s">
        <v>20</v>
      </c>
      <c r="H603">
        <v>2</v>
      </c>
      <c r="I603" s="2" t="s">
        <v>22</v>
      </c>
      <c r="J603" s="2" t="s">
        <v>22</v>
      </c>
      <c r="K603">
        <v>0</v>
      </c>
      <c r="L603" s="2" t="s">
        <v>21</v>
      </c>
      <c r="M603" s="2" t="s">
        <v>18</v>
      </c>
      <c r="N603" s="2" t="s">
        <v>146</v>
      </c>
      <c r="O603">
        <v>0</v>
      </c>
      <c r="P603" s="2" t="s">
        <v>80</v>
      </c>
    </row>
    <row r="604" spans="1:16" x14ac:dyDescent="0.25">
      <c r="A604" s="2" t="s">
        <v>16</v>
      </c>
      <c r="B604">
        <v>23.17</v>
      </c>
      <c r="C604">
        <v>11.125</v>
      </c>
      <c r="D604" s="2" t="s">
        <v>17</v>
      </c>
      <c r="E604" s="2" t="s">
        <v>18</v>
      </c>
      <c r="F604" s="2" t="s">
        <v>54</v>
      </c>
      <c r="G604" s="2" t="s">
        <v>27</v>
      </c>
      <c r="H604">
        <v>0.46</v>
      </c>
      <c r="I604" s="2" t="s">
        <v>21</v>
      </c>
      <c r="J604" s="2" t="s">
        <v>21</v>
      </c>
      <c r="K604">
        <v>1</v>
      </c>
      <c r="L604" s="2" t="s">
        <v>22</v>
      </c>
      <c r="M604" s="2" t="s">
        <v>18</v>
      </c>
      <c r="N604" s="2" t="s">
        <v>30</v>
      </c>
      <c r="O604">
        <v>0</v>
      </c>
      <c r="P604" s="2" t="s">
        <v>24</v>
      </c>
    </row>
    <row r="605" spans="1:16" x14ac:dyDescent="0.25">
      <c r="A605" s="2" t="s">
        <v>16</v>
      </c>
      <c r="B605">
        <v>25</v>
      </c>
      <c r="C605">
        <v>11.25</v>
      </c>
      <c r="D605" s="2" t="s">
        <v>17</v>
      </c>
      <c r="E605" s="2" t="s">
        <v>18</v>
      </c>
      <c r="F605" s="2" t="s">
        <v>44</v>
      </c>
      <c r="G605" s="2" t="s">
        <v>20</v>
      </c>
      <c r="H605">
        <v>2.5</v>
      </c>
      <c r="I605" s="2" t="s">
        <v>21</v>
      </c>
      <c r="J605" s="2" t="s">
        <v>21</v>
      </c>
      <c r="K605">
        <v>17</v>
      </c>
      <c r="L605" s="2" t="s">
        <v>22</v>
      </c>
      <c r="M605" s="2" t="s">
        <v>18</v>
      </c>
      <c r="N605" s="2" t="s">
        <v>52</v>
      </c>
      <c r="O605">
        <v>1208</v>
      </c>
      <c r="P605" s="2" t="s">
        <v>24</v>
      </c>
    </row>
    <row r="606" spans="1:16" x14ac:dyDescent="0.25">
      <c r="A606" s="2" t="s">
        <v>25</v>
      </c>
      <c r="B606" t="s">
        <v>81</v>
      </c>
      <c r="C606">
        <v>11.25</v>
      </c>
      <c r="D606" s="2" t="s">
        <v>17</v>
      </c>
      <c r="E606" s="2" t="s">
        <v>18</v>
      </c>
      <c r="F606" s="2" t="s">
        <v>64</v>
      </c>
      <c r="G606" s="2" t="s">
        <v>64</v>
      </c>
      <c r="H606">
        <v>0</v>
      </c>
      <c r="I606" s="2" t="s">
        <v>22</v>
      </c>
      <c r="J606" s="2" t="s">
        <v>22</v>
      </c>
      <c r="K606">
        <v>0</v>
      </c>
      <c r="L606" s="2" t="s">
        <v>22</v>
      </c>
      <c r="M606" s="2" t="s">
        <v>18</v>
      </c>
      <c r="N606" s="2" t="s">
        <v>81</v>
      </c>
      <c r="O606">
        <v>5200</v>
      </c>
      <c r="P606" s="2" t="s">
        <v>80</v>
      </c>
    </row>
    <row r="607" spans="1:16" x14ac:dyDescent="0.25">
      <c r="A607" s="2" t="s">
        <v>25</v>
      </c>
      <c r="B607">
        <v>22.42</v>
      </c>
      <c r="C607">
        <v>11.25</v>
      </c>
      <c r="D607" s="2" t="s">
        <v>39</v>
      </c>
      <c r="E607" s="2" t="s">
        <v>40</v>
      </c>
      <c r="F607" s="2" t="s">
        <v>54</v>
      </c>
      <c r="G607" s="2" t="s">
        <v>27</v>
      </c>
      <c r="H607">
        <v>0.75</v>
      </c>
      <c r="I607" s="2" t="s">
        <v>21</v>
      </c>
      <c r="J607" s="2" t="s">
        <v>21</v>
      </c>
      <c r="K607">
        <v>4</v>
      </c>
      <c r="L607" s="2" t="s">
        <v>22</v>
      </c>
      <c r="M607" s="2" t="s">
        <v>18</v>
      </c>
      <c r="N607" s="2" t="s">
        <v>47</v>
      </c>
      <c r="O607">
        <v>321</v>
      </c>
      <c r="P607" s="2" t="s">
        <v>24</v>
      </c>
    </row>
    <row r="608" spans="1:16" x14ac:dyDescent="0.25">
      <c r="A608" s="2" t="s">
        <v>16</v>
      </c>
      <c r="B608">
        <v>22.08</v>
      </c>
      <c r="C608">
        <v>11.46</v>
      </c>
      <c r="D608" s="2" t="s">
        <v>17</v>
      </c>
      <c r="E608" s="2" t="s">
        <v>18</v>
      </c>
      <c r="F608" s="2" t="s">
        <v>41</v>
      </c>
      <c r="G608" s="2" t="s">
        <v>20</v>
      </c>
      <c r="H608">
        <v>1.585</v>
      </c>
      <c r="I608" s="2" t="s">
        <v>22</v>
      </c>
      <c r="J608" s="2" t="s">
        <v>22</v>
      </c>
      <c r="K608">
        <v>0</v>
      </c>
      <c r="L608" s="2" t="s">
        <v>21</v>
      </c>
      <c r="M608" s="2" t="s">
        <v>18</v>
      </c>
      <c r="N608" s="2" t="s">
        <v>30</v>
      </c>
      <c r="O608">
        <v>1212</v>
      </c>
      <c r="P608" s="2" t="s">
        <v>80</v>
      </c>
    </row>
    <row r="609" spans="1:16" x14ac:dyDescent="0.25">
      <c r="A609" s="2" t="s">
        <v>25</v>
      </c>
      <c r="B609">
        <v>21.67</v>
      </c>
      <c r="C609">
        <v>11.5</v>
      </c>
      <c r="D609" s="2" t="s">
        <v>39</v>
      </c>
      <c r="E609" s="2" t="s">
        <v>40</v>
      </c>
      <c r="F609" s="2" t="s">
        <v>90</v>
      </c>
      <c r="G609" s="2" t="s">
        <v>90</v>
      </c>
      <c r="H609">
        <v>0</v>
      </c>
      <c r="I609" s="2" t="s">
        <v>21</v>
      </c>
      <c r="J609" s="2" t="s">
        <v>21</v>
      </c>
      <c r="K609">
        <v>11</v>
      </c>
      <c r="L609" s="2" t="s">
        <v>21</v>
      </c>
      <c r="M609" s="2" t="s">
        <v>18</v>
      </c>
      <c r="N609" s="2" t="s">
        <v>47</v>
      </c>
      <c r="O609">
        <v>0</v>
      </c>
      <c r="P609" s="2" t="s">
        <v>24</v>
      </c>
    </row>
    <row r="610" spans="1:16" x14ac:dyDescent="0.25">
      <c r="A610" s="2" t="s">
        <v>16</v>
      </c>
      <c r="B610">
        <v>23.08</v>
      </c>
      <c r="C610">
        <v>11.5</v>
      </c>
      <c r="D610" s="2" t="s">
        <v>17</v>
      </c>
      <c r="E610" s="2" t="s">
        <v>18</v>
      </c>
      <c r="F610" s="2" t="s">
        <v>56</v>
      </c>
      <c r="G610" s="2" t="s">
        <v>20</v>
      </c>
      <c r="H610">
        <v>3.5</v>
      </c>
      <c r="I610" s="2" t="s">
        <v>21</v>
      </c>
      <c r="J610" s="2" t="s">
        <v>21</v>
      </c>
      <c r="K610">
        <v>9</v>
      </c>
      <c r="L610" s="2" t="s">
        <v>22</v>
      </c>
      <c r="M610" s="2" t="s">
        <v>18</v>
      </c>
      <c r="N610" s="2" t="s">
        <v>132</v>
      </c>
      <c r="O610">
        <v>742</v>
      </c>
      <c r="P610" s="2" t="s">
        <v>24</v>
      </c>
    </row>
    <row r="611" spans="1:16" x14ac:dyDescent="0.25">
      <c r="A611" s="2" t="s">
        <v>16</v>
      </c>
      <c r="B611">
        <v>55.92</v>
      </c>
      <c r="C611">
        <v>11.5</v>
      </c>
      <c r="D611" s="2" t="s">
        <v>17</v>
      </c>
      <c r="E611" s="2" t="s">
        <v>18</v>
      </c>
      <c r="F611" s="2" t="s">
        <v>64</v>
      </c>
      <c r="G611" s="2" t="s">
        <v>64</v>
      </c>
      <c r="H611">
        <v>5</v>
      </c>
      <c r="I611" s="2" t="s">
        <v>21</v>
      </c>
      <c r="J611" s="2" t="s">
        <v>21</v>
      </c>
      <c r="K611">
        <v>5</v>
      </c>
      <c r="L611" s="2" t="s">
        <v>22</v>
      </c>
      <c r="M611" s="2" t="s">
        <v>18</v>
      </c>
      <c r="N611" s="2" t="s">
        <v>47</v>
      </c>
      <c r="O611">
        <v>8851</v>
      </c>
      <c r="P611" s="2" t="s">
        <v>24</v>
      </c>
    </row>
    <row r="612" spans="1:16" x14ac:dyDescent="0.25">
      <c r="A612" s="2" t="s">
        <v>16</v>
      </c>
      <c r="B612">
        <v>22.5</v>
      </c>
      <c r="C612">
        <v>11.5</v>
      </c>
      <c r="D612" s="2" t="s">
        <v>39</v>
      </c>
      <c r="E612" s="2" t="s">
        <v>40</v>
      </c>
      <c r="F612" s="2" t="s">
        <v>33</v>
      </c>
      <c r="G612" s="2" t="s">
        <v>20</v>
      </c>
      <c r="H612">
        <v>1.5</v>
      </c>
      <c r="I612" s="2" t="s">
        <v>22</v>
      </c>
      <c r="J612" s="2" t="s">
        <v>22</v>
      </c>
      <c r="K612">
        <v>0</v>
      </c>
      <c r="L612" s="2" t="s">
        <v>21</v>
      </c>
      <c r="M612" s="2" t="s">
        <v>18</v>
      </c>
      <c r="N612" s="2" t="s">
        <v>47</v>
      </c>
      <c r="O612">
        <v>4000</v>
      </c>
      <c r="P612" s="2" t="s">
        <v>80</v>
      </c>
    </row>
    <row r="613" spans="1:16" x14ac:dyDescent="0.25">
      <c r="A613" s="2" t="s">
        <v>25</v>
      </c>
      <c r="B613">
        <v>23.58</v>
      </c>
      <c r="C613">
        <v>11.5</v>
      </c>
      <c r="D613" s="2" t="s">
        <v>39</v>
      </c>
      <c r="E613" s="2" t="s">
        <v>40</v>
      </c>
      <c r="F613" s="2" t="s">
        <v>41</v>
      </c>
      <c r="G613" s="2" t="s">
        <v>27</v>
      </c>
      <c r="H613">
        <v>3</v>
      </c>
      <c r="I613" s="2" t="s">
        <v>22</v>
      </c>
      <c r="J613" s="2" t="s">
        <v>22</v>
      </c>
      <c r="K613">
        <v>0</v>
      </c>
      <c r="L613" s="2" t="s">
        <v>21</v>
      </c>
      <c r="M613" s="2" t="s">
        <v>18</v>
      </c>
      <c r="N613" s="2" t="s">
        <v>121</v>
      </c>
      <c r="O613">
        <v>16</v>
      </c>
      <c r="P613" s="2" t="s">
        <v>80</v>
      </c>
    </row>
    <row r="614" spans="1:16" x14ac:dyDescent="0.25">
      <c r="A614" s="2" t="s">
        <v>16</v>
      </c>
      <c r="B614">
        <v>22.75</v>
      </c>
      <c r="C614">
        <v>11.5</v>
      </c>
      <c r="D614" s="2" t="s">
        <v>17</v>
      </c>
      <c r="E614" s="2" t="s">
        <v>18</v>
      </c>
      <c r="F614" s="2" t="s">
        <v>56</v>
      </c>
      <c r="G614" s="2" t="s">
        <v>20</v>
      </c>
      <c r="H614">
        <v>0.41499999999999998</v>
      </c>
      <c r="I614" s="2" t="s">
        <v>22</v>
      </c>
      <c r="J614" s="2" t="s">
        <v>22</v>
      </c>
      <c r="K614">
        <v>0</v>
      </c>
      <c r="L614" s="2" t="s">
        <v>22</v>
      </c>
      <c r="M614" s="2" t="s">
        <v>18</v>
      </c>
      <c r="N614" s="2" t="s">
        <v>47</v>
      </c>
      <c r="O614">
        <v>0</v>
      </c>
      <c r="P614" s="2" t="s">
        <v>80</v>
      </c>
    </row>
    <row r="615" spans="1:16" x14ac:dyDescent="0.25">
      <c r="A615" s="2" t="s">
        <v>16</v>
      </c>
      <c r="B615">
        <v>23.08</v>
      </c>
      <c r="C615">
        <v>11.5</v>
      </c>
      <c r="D615" s="2" t="s">
        <v>17</v>
      </c>
      <c r="E615" s="2" t="s">
        <v>18</v>
      </c>
      <c r="F615" s="2" t="s">
        <v>19</v>
      </c>
      <c r="G615" s="2" t="s">
        <v>27</v>
      </c>
      <c r="H615">
        <v>2.125</v>
      </c>
      <c r="I615" s="2" t="s">
        <v>21</v>
      </c>
      <c r="J615" s="2" t="s">
        <v>21</v>
      </c>
      <c r="K615">
        <v>11</v>
      </c>
      <c r="L615" s="2" t="s">
        <v>21</v>
      </c>
      <c r="M615" s="2" t="s">
        <v>18</v>
      </c>
      <c r="N615" s="2" t="s">
        <v>193</v>
      </c>
      <c r="O615">
        <v>284</v>
      </c>
      <c r="P615" s="2" t="s">
        <v>24</v>
      </c>
    </row>
    <row r="616" spans="1:16" x14ac:dyDescent="0.25">
      <c r="A616" s="2" t="s">
        <v>16</v>
      </c>
      <c r="B616">
        <v>21.5</v>
      </c>
      <c r="C616">
        <v>11.5</v>
      </c>
      <c r="D616" s="2" t="s">
        <v>17</v>
      </c>
      <c r="E616" s="2" t="s">
        <v>18</v>
      </c>
      <c r="F616" s="2" t="s">
        <v>56</v>
      </c>
      <c r="G616" s="2" t="s">
        <v>20</v>
      </c>
      <c r="H616">
        <v>0.5</v>
      </c>
      <c r="I616" s="2" t="s">
        <v>21</v>
      </c>
      <c r="J616" s="2" t="s">
        <v>22</v>
      </c>
      <c r="K616">
        <v>0</v>
      </c>
      <c r="L616" s="2" t="s">
        <v>21</v>
      </c>
      <c r="M616" s="2" t="s">
        <v>18</v>
      </c>
      <c r="N616" s="2" t="s">
        <v>30</v>
      </c>
      <c r="O616">
        <v>68</v>
      </c>
      <c r="P616" s="2" t="s">
        <v>80</v>
      </c>
    </row>
    <row r="617" spans="1:16" x14ac:dyDescent="0.25">
      <c r="A617" s="2" t="s">
        <v>25</v>
      </c>
      <c r="B617">
        <v>22.92</v>
      </c>
      <c r="C617">
        <v>11.585000000000001</v>
      </c>
      <c r="D617" s="2" t="s">
        <v>17</v>
      </c>
      <c r="E617" s="2" t="s">
        <v>18</v>
      </c>
      <c r="F617" s="2" t="s">
        <v>37</v>
      </c>
      <c r="G617" s="2" t="s">
        <v>20</v>
      </c>
      <c r="H617">
        <v>0.04</v>
      </c>
      <c r="I617" s="2" t="s">
        <v>21</v>
      </c>
      <c r="J617" s="2" t="s">
        <v>22</v>
      </c>
      <c r="K617">
        <v>0</v>
      </c>
      <c r="L617" s="2" t="s">
        <v>22</v>
      </c>
      <c r="M617" s="2" t="s">
        <v>18</v>
      </c>
      <c r="N617" s="2" t="s">
        <v>38</v>
      </c>
      <c r="O617">
        <v>1349</v>
      </c>
      <c r="P617" s="2" t="s">
        <v>24</v>
      </c>
    </row>
    <row r="618" spans="1:16" x14ac:dyDescent="0.25">
      <c r="A618" s="2" t="s">
        <v>16</v>
      </c>
      <c r="B618">
        <v>23.33</v>
      </c>
      <c r="C618">
        <v>11.625</v>
      </c>
      <c r="D618" s="2" t="s">
        <v>39</v>
      </c>
      <c r="E618" s="2" t="s">
        <v>40</v>
      </c>
      <c r="F618" s="2" t="s">
        <v>19</v>
      </c>
      <c r="G618" s="2" t="s">
        <v>20</v>
      </c>
      <c r="H618">
        <v>0.83499999999999996</v>
      </c>
      <c r="I618" s="2" t="s">
        <v>21</v>
      </c>
      <c r="J618" s="2" t="s">
        <v>22</v>
      </c>
      <c r="K618">
        <v>0</v>
      </c>
      <c r="L618" s="2" t="s">
        <v>21</v>
      </c>
      <c r="M618" s="2" t="s">
        <v>18</v>
      </c>
      <c r="N618" s="2" t="s">
        <v>74</v>
      </c>
      <c r="O618">
        <v>300</v>
      </c>
      <c r="P618" s="2" t="s">
        <v>24</v>
      </c>
    </row>
    <row r="619" spans="1:16" x14ac:dyDescent="0.25">
      <c r="A619" s="2" t="s">
        <v>25</v>
      </c>
      <c r="B619">
        <v>21.92</v>
      </c>
      <c r="C619">
        <v>11.664999999999999</v>
      </c>
      <c r="D619" s="2" t="s">
        <v>17</v>
      </c>
      <c r="E619" s="2" t="s">
        <v>18</v>
      </c>
      <c r="F619" s="2" t="s">
        <v>41</v>
      </c>
      <c r="G619" s="2" t="s">
        <v>27</v>
      </c>
      <c r="H619">
        <v>8.5000000000000006E-2</v>
      </c>
      <c r="I619" s="2" t="s">
        <v>22</v>
      </c>
      <c r="J619" s="2" t="s">
        <v>22</v>
      </c>
      <c r="K619">
        <v>0</v>
      </c>
      <c r="L619" s="2" t="s">
        <v>22</v>
      </c>
      <c r="M619" s="2" t="s">
        <v>18</v>
      </c>
      <c r="N619" s="2" t="s">
        <v>48</v>
      </c>
      <c r="O619">
        <v>5</v>
      </c>
      <c r="P619" s="2" t="s">
        <v>80</v>
      </c>
    </row>
    <row r="620" spans="1:16" x14ac:dyDescent="0.25">
      <c r="A620" s="2" t="s">
        <v>25</v>
      </c>
      <c r="B620">
        <v>23</v>
      </c>
      <c r="C620">
        <v>11.75</v>
      </c>
      <c r="D620" s="2" t="s">
        <v>17</v>
      </c>
      <c r="E620" s="2" t="s">
        <v>18</v>
      </c>
      <c r="F620" s="2" t="s">
        <v>54</v>
      </c>
      <c r="G620" s="2" t="s">
        <v>27</v>
      </c>
      <c r="H620">
        <v>0.5</v>
      </c>
      <c r="I620" s="2" t="s">
        <v>21</v>
      </c>
      <c r="J620" s="2" t="s">
        <v>21</v>
      </c>
      <c r="K620">
        <v>2</v>
      </c>
      <c r="L620" s="2" t="s">
        <v>21</v>
      </c>
      <c r="M620" s="2" t="s">
        <v>18</v>
      </c>
      <c r="N620" s="2" t="s">
        <v>53</v>
      </c>
      <c r="O620">
        <v>551</v>
      </c>
      <c r="P620" s="2" t="s">
        <v>24</v>
      </c>
    </row>
    <row r="621" spans="1:16" x14ac:dyDescent="0.25">
      <c r="A621" s="2" t="s">
        <v>25</v>
      </c>
      <c r="B621">
        <v>21.75</v>
      </c>
      <c r="C621">
        <v>11.75</v>
      </c>
      <c r="D621" s="2" t="s">
        <v>17</v>
      </c>
      <c r="E621" s="2" t="s">
        <v>18</v>
      </c>
      <c r="F621" s="2" t="s">
        <v>44</v>
      </c>
      <c r="G621" s="2" t="s">
        <v>20</v>
      </c>
      <c r="H621">
        <v>0.25</v>
      </c>
      <c r="I621" s="2" t="s">
        <v>22</v>
      </c>
      <c r="J621" s="2" t="s">
        <v>22</v>
      </c>
      <c r="K621">
        <v>0</v>
      </c>
      <c r="L621" s="2" t="s">
        <v>21</v>
      </c>
      <c r="M621" s="2" t="s">
        <v>18</v>
      </c>
      <c r="N621" s="2" t="s">
        <v>42</v>
      </c>
      <c r="O621">
        <v>0</v>
      </c>
      <c r="P621" s="2" t="s">
        <v>80</v>
      </c>
    </row>
    <row r="622" spans="1:16" x14ac:dyDescent="0.25">
      <c r="A622" s="2" t="s">
        <v>25</v>
      </c>
      <c r="B622">
        <v>20.5</v>
      </c>
      <c r="C622">
        <v>11.835000000000001</v>
      </c>
      <c r="D622" s="2" t="s">
        <v>17</v>
      </c>
      <c r="E622" s="2" t="s">
        <v>18</v>
      </c>
      <c r="F622" s="2" t="s">
        <v>44</v>
      </c>
      <c r="G622" s="2" t="s">
        <v>27</v>
      </c>
      <c r="H622">
        <v>6</v>
      </c>
      <c r="I622" s="2" t="s">
        <v>21</v>
      </c>
      <c r="J622" s="2" t="s">
        <v>22</v>
      </c>
      <c r="K622">
        <v>0</v>
      </c>
      <c r="L622" s="2" t="s">
        <v>22</v>
      </c>
      <c r="M622" s="2" t="s">
        <v>18</v>
      </c>
      <c r="N622" s="2" t="s">
        <v>154</v>
      </c>
      <c r="O622">
        <v>0</v>
      </c>
      <c r="P622" s="2" t="s">
        <v>24</v>
      </c>
    </row>
    <row r="623" spans="1:16" x14ac:dyDescent="0.25">
      <c r="A623" s="2" t="s">
        <v>16</v>
      </c>
      <c r="B623">
        <v>25</v>
      </c>
      <c r="C623">
        <v>12</v>
      </c>
      <c r="D623" s="2" t="s">
        <v>17</v>
      </c>
      <c r="E623" s="2" t="s">
        <v>18</v>
      </c>
      <c r="F623" s="2" t="s">
        <v>41</v>
      </c>
      <c r="G623" s="2" t="s">
        <v>20</v>
      </c>
      <c r="H623">
        <v>2.25</v>
      </c>
      <c r="I623" s="2" t="s">
        <v>21</v>
      </c>
      <c r="J623" s="2" t="s">
        <v>21</v>
      </c>
      <c r="K623">
        <v>2</v>
      </c>
      <c r="L623" s="2" t="s">
        <v>21</v>
      </c>
      <c r="M623" s="2" t="s">
        <v>18</v>
      </c>
      <c r="N623" s="2" t="s">
        <v>32</v>
      </c>
      <c r="O623">
        <v>5</v>
      </c>
      <c r="P623" s="2" t="s">
        <v>80</v>
      </c>
    </row>
    <row r="624" spans="1:16" x14ac:dyDescent="0.25">
      <c r="A624" s="2" t="s">
        <v>25</v>
      </c>
      <c r="B624">
        <v>35.42</v>
      </c>
      <c r="C624">
        <v>12</v>
      </c>
      <c r="D624" s="2" t="s">
        <v>17</v>
      </c>
      <c r="E624" s="2" t="s">
        <v>18</v>
      </c>
      <c r="F624" s="2" t="s">
        <v>26</v>
      </c>
      <c r="G624" s="2" t="s">
        <v>27</v>
      </c>
      <c r="H624">
        <v>14</v>
      </c>
      <c r="I624" s="2" t="s">
        <v>21</v>
      </c>
      <c r="J624" s="2" t="s">
        <v>21</v>
      </c>
      <c r="K624">
        <v>8</v>
      </c>
      <c r="L624" s="2" t="s">
        <v>22</v>
      </c>
      <c r="M624" s="2" t="s">
        <v>18</v>
      </c>
      <c r="N624" s="2" t="s">
        <v>47</v>
      </c>
      <c r="O624">
        <v>6590</v>
      </c>
      <c r="P624" s="2" t="s">
        <v>24</v>
      </c>
    </row>
    <row r="625" spans="1:16" x14ac:dyDescent="0.25">
      <c r="A625" s="2" t="s">
        <v>25</v>
      </c>
      <c r="B625">
        <v>30.67</v>
      </c>
      <c r="C625">
        <v>12</v>
      </c>
      <c r="D625" s="2" t="s">
        <v>17</v>
      </c>
      <c r="E625" s="2" t="s">
        <v>18</v>
      </c>
      <c r="F625" s="2" t="s">
        <v>44</v>
      </c>
      <c r="G625" s="2" t="s">
        <v>20</v>
      </c>
      <c r="H625">
        <v>2</v>
      </c>
      <c r="I625" s="2" t="s">
        <v>21</v>
      </c>
      <c r="J625" s="2" t="s">
        <v>21</v>
      </c>
      <c r="K625">
        <v>1</v>
      </c>
      <c r="L625" s="2" t="s">
        <v>22</v>
      </c>
      <c r="M625" s="2" t="s">
        <v>18</v>
      </c>
      <c r="N625" s="2" t="s">
        <v>141</v>
      </c>
      <c r="O625">
        <v>19</v>
      </c>
      <c r="P625" s="2" t="s">
        <v>24</v>
      </c>
    </row>
    <row r="626" spans="1:16" x14ac:dyDescent="0.25">
      <c r="A626" s="2" t="s">
        <v>16</v>
      </c>
      <c r="B626">
        <v>48.33</v>
      </c>
      <c r="C626">
        <v>12</v>
      </c>
      <c r="D626" s="2" t="s">
        <v>17</v>
      </c>
      <c r="E626" s="2" t="s">
        <v>18</v>
      </c>
      <c r="F626" s="2" t="s">
        <v>33</v>
      </c>
      <c r="G626" s="2" t="s">
        <v>20</v>
      </c>
      <c r="H626">
        <v>16</v>
      </c>
      <c r="I626" s="2" t="s">
        <v>21</v>
      </c>
      <c r="J626" s="2" t="s">
        <v>22</v>
      </c>
      <c r="K626">
        <v>0</v>
      </c>
      <c r="L626" s="2" t="s">
        <v>22</v>
      </c>
      <c r="M626" s="2" t="s">
        <v>31</v>
      </c>
      <c r="N626" s="2" t="s">
        <v>179</v>
      </c>
      <c r="O626">
        <v>0</v>
      </c>
      <c r="P626" s="2" t="s">
        <v>24</v>
      </c>
    </row>
    <row r="627" spans="1:16" x14ac:dyDescent="0.25">
      <c r="A627" s="2" t="s">
        <v>16</v>
      </c>
      <c r="B627">
        <v>23.75</v>
      </c>
      <c r="C627">
        <v>12</v>
      </c>
      <c r="D627" s="2" t="s">
        <v>17</v>
      </c>
      <c r="E627" s="2" t="s">
        <v>18</v>
      </c>
      <c r="F627" s="2" t="s">
        <v>44</v>
      </c>
      <c r="G627" s="2" t="s">
        <v>20</v>
      </c>
      <c r="H627">
        <v>2.085</v>
      </c>
      <c r="I627" s="2" t="s">
        <v>22</v>
      </c>
      <c r="J627" s="2" t="s">
        <v>22</v>
      </c>
      <c r="K627">
        <v>0</v>
      </c>
      <c r="L627" s="2" t="s">
        <v>22</v>
      </c>
      <c r="M627" s="2" t="s">
        <v>31</v>
      </c>
      <c r="N627" s="2" t="s">
        <v>38</v>
      </c>
      <c r="O627">
        <v>0</v>
      </c>
      <c r="P627" s="2" t="s">
        <v>80</v>
      </c>
    </row>
    <row r="628" spans="1:16" x14ac:dyDescent="0.25">
      <c r="A628" s="2" t="s">
        <v>16</v>
      </c>
      <c r="B628">
        <v>22.17</v>
      </c>
      <c r="C628">
        <v>12.125</v>
      </c>
      <c r="D628" s="2" t="s">
        <v>17</v>
      </c>
      <c r="E628" s="2" t="s">
        <v>18</v>
      </c>
      <c r="F628" s="2" t="s">
        <v>44</v>
      </c>
      <c r="G628" s="2" t="s">
        <v>20</v>
      </c>
      <c r="H628">
        <v>3.335</v>
      </c>
      <c r="I628" s="2" t="s">
        <v>22</v>
      </c>
      <c r="J628" s="2" t="s">
        <v>21</v>
      </c>
      <c r="K628">
        <v>2</v>
      </c>
      <c r="L628" s="2" t="s">
        <v>21</v>
      </c>
      <c r="M628" s="2" t="s">
        <v>18</v>
      </c>
      <c r="N628" s="2" t="s">
        <v>42</v>
      </c>
      <c r="O628">
        <v>173</v>
      </c>
      <c r="P628" s="2" t="s">
        <v>80</v>
      </c>
    </row>
    <row r="629" spans="1:16" x14ac:dyDescent="0.25">
      <c r="A629" s="2" t="s">
        <v>16</v>
      </c>
      <c r="B629">
        <v>56.75</v>
      </c>
      <c r="C629">
        <v>12.25</v>
      </c>
      <c r="D629" s="2" t="s">
        <v>17</v>
      </c>
      <c r="E629" s="2" t="s">
        <v>18</v>
      </c>
      <c r="F629" s="2" t="s">
        <v>33</v>
      </c>
      <c r="G629" s="2" t="s">
        <v>20</v>
      </c>
      <c r="H629">
        <v>1.25</v>
      </c>
      <c r="I629" s="2" t="s">
        <v>21</v>
      </c>
      <c r="J629" s="2" t="s">
        <v>21</v>
      </c>
      <c r="K629">
        <v>4</v>
      </c>
      <c r="L629" s="2" t="s">
        <v>21</v>
      </c>
      <c r="M629" s="2" t="s">
        <v>18</v>
      </c>
      <c r="N629" s="2" t="s">
        <v>52</v>
      </c>
      <c r="O629">
        <v>0</v>
      </c>
      <c r="P629" s="2" t="s">
        <v>24</v>
      </c>
    </row>
    <row r="630" spans="1:16" x14ac:dyDescent="0.25">
      <c r="A630" s="2" t="s">
        <v>25</v>
      </c>
      <c r="B630">
        <v>25</v>
      </c>
      <c r="C630">
        <v>12.33</v>
      </c>
      <c r="D630" s="2" t="s">
        <v>17</v>
      </c>
      <c r="E630" s="2" t="s">
        <v>18</v>
      </c>
      <c r="F630" s="2" t="s">
        <v>37</v>
      </c>
      <c r="G630" s="2" t="s">
        <v>27</v>
      </c>
      <c r="H630">
        <v>3.5</v>
      </c>
      <c r="I630" s="2" t="s">
        <v>21</v>
      </c>
      <c r="J630" s="2" t="s">
        <v>21</v>
      </c>
      <c r="K630">
        <v>6</v>
      </c>
      <c r="L630" s="2" t="s">
        <v>22</v>
      </c>
      <c r="M630" s="2" t="s">
        <v>18</v>
      </c>
      <c r="N630" s="2" t="s">
        <v>72</v>
      </c>
      <c r="O630">
        <v>458</v>
      </c>
      <c r="P630" s="2" t="s">
        <v>24</v>
      </c>
    </row>
    <row r="631" spans="1:16" x14ac:dyDescent="0.25">
      <c r="A631" s="2" t="s">
        <v>16</v>
      </c>
      <c r="B631">
        <v>24.42</v>
      </c>
      <c r="C631">
        <v>12.335000000000001</v>
      </c>
      <c r="D631" s="2" t="s">
        <v>17</v>
      </c>
      <c r="E631" s="2" t="s">
        <v>18</v>
      </c>
      <c r="F631" s="2" t="s">
        <v>26</v>
      </c>
      <c r="G631" s="2" t="s">
        <v>27</v>
      </c>
      <c r="H631">
        <v>1.585</v>
      </c>
      <c r="I631" s="2" t="s">
        <v>21</v>
      </c>
      <c r="J631" s="2" t="s">
        <v>22</v>
      </c>
      <c r="K631">
        <v>0</v>
      </c>
      <c r="L631" s="2" t="s">
        <v>21</v>
      </c>
      <c r="M631" s="2" t="s">
        <v>18</v>
      </c>
      <c r="N631" s="2" t="s">
        <v>32</v>
      </c>
      <c r="O631">
        <v>0</v>
      </c>
      <c r="P631" s="2" t="s">
        <v>24</v>
      </c>
    </row>
    <row r="632" spans="1:16" x14ac:dyDescent="0.25">
      <c r="A632" s="2" t="s">
        <v>16</v>
      </c>
      <c r="B632">
        <v>24.58</v>
      </c>
      <c r="C632">
        <v>12.5</v>
      </c>
      <c r="D632" s="2" t="s">
        <v>17</v>
      </c>
      <c r="E632" s="2" t="s">
        <v>18</v>
      </c>
      <c r="F632" s="2" t="s">
        <v>19</v>
      </c>
      <c r="G632" s="2" t="s">
        <v>20</v>
      </c>
      <c r="H632">
        <v>0.875</v>
      </c>
      <c r="I632" s="2" t="s">
        <v>21</v>
      </c>
      <c r="J632" s="2" t="s">
        <v>22</v>
      </c>
      <c r="K632">
        <v>0</v>
      </c>
      <c r="L632" s="2" t="s">
        <v>21</v>
      </c>
      <c r="M632" s="2" t="s">
        <v>18</v>
      </c>
      <c r="N632" s="2" t="s">
        <v>46</v>
      </c>
      <c r="O632">
        <v>0</v>
      </c>
      <c r="P632" s="2" t="s">
        <v>80</v>
      </c>
    </row>
    <row r="633" spans="1:16" x14ac:dyDescent="0.25">
      <c r="A633" s="2" t="s">
        <v>16</v>
      </c>
      <c r="B633">
        <v>25.67</v>
      </c>
      <c r="C633">
        <v>12.5</v>
      </c>
      <c r="D633" s="2" t="s">
        <v>17</v>
      </c>
      <c r="E633" s="2" t="s">
        <v>18</v>
      </c>
      <c r="F633" s="2" t="s">
        <v>37</v>
      </c>
      <c r="G633" s="2" t="s">
        <v>20</v>
      </c>
      <c r="H633">
        <v>1.21</v>
      </c>
      <c r="I633" s="2" t="s">
        <v>21</v>
      </c>
      <c r="J633" s="2" t="s">
        <v>21</v>
      </c>
      <c r="K633">
        <v>67</v>
      </c>
      <c r="L633" s="2" t="s">
        <v>21</v>
      </c>
      <c r="M633" s="2" t="s">
        <v>18</v>
      </c>
      <c r="N633" s="2" t="s">
        <v>84</v>
      </c>
      <c r="O633">
        <v>258</v>
      </c>
      <c r="P633" s="2" t="s">
        <v>24</v>
      </c>
    </row>
    <row r="634" spans="1:16" x14ac:dyDescent="0.25">
      <c r="A634" s="2" t="s">
        <v>25</v>
      </c>
      <c r="B634">
        <v>24.75</v>
      </c>
      <c r="C634">
        <v>12.5</v>
      </c>
      <c r="D634" s="2" t="s">
        <v>17</v>
      </c>
      <c r="E634" s="2" t="s">
        <v>18</v>
      </c>
      <c r="F634" s="2" t="s">
        <v>60</v>
      </c>
      <c r="G634" s="2" t="s">
        <v>20</v>
      </c>
      <c r="H634">
        <v>1.5</v>
      </c>
      <c r="I634" s="2" t="s">
        <v>21</v>
      </c>
      <c r="J634" s="2" t="s">
        <v>21</v>
      </c>
      <c r="K634">
        <v>12</v>
      </c>
      <c r="L634" s="2" t="s">
        <v>21</v>
      </c>
      <c r="M634" s="2" t="s">
        <v>18</v>
      </c>
      <c r="N634" s="2" t="s">
        <v>32</v>
      </c>
      <c r="O634">
        <v>567</v>
      </c>
      <c r="P634" s="2" t="s">
        <v>24</v>
      </c>
    </row>
    <row r="635" spans="1:16" x14ac:dyDescent="0.25">
      <c r="A635" s="2" t="s">
        <v>16</v>
      </c>
      <c r="B635">
        <v>56</v>
      </c>
      <c r="C635">
        <v>12.5</v>
      </c>
      <c r="D635" s="2" t="s">
        <v>17</v>
      </c>
      <c r="E635" s="2" t="s">
        <v>18</v>
      </c>
      <c r="F635" s="2" t="s">
        <v>41</v>
      </c>
      <c r="G635" s="2" t="s">
        <v>27</v>
      </c>
      <c r="H635">
        <v>8</v>
      </c>
      <c r="I635" s="2" t="s">
        <v>21</v>
      </c>
      <c r="J635" s="2" t="s">
        <v>22</v>
      </c>
      <c r="K635">
        <v>0</v>
      </c>
      <c r="L635" s="2" t="s">
        <v>21</v>
      </c>
      <c r="M635" s="2" t="s">
        <v>18</v>
      </c>
      <c r="N635" s="2" t="s">
        <v>120</v>
      </c>
      <c r="O635">
        <v>2028</v>
      </c>
      <c r="P635" s="2" t="s">
        <v>24</v>
      </c>
    </row>
    <row r="636" spans="1:16" x14ac:dyDescent="0.25">
      <c r="A636" s="2" t="s">
        <v>16</v>
      </c>
      <c r="B636">
        <v>25</v>
      </c>
      <c r="C636">
        <v>12.5</v>
      </c>
      <c r="D636" s="2" t="s">
        <v>17</v>
      </c>
      <c r="E636" s="2" t="s">
        <v>18</v>
      </c>
      <c r="F636" s="2" t="s">
        <v>60</v>
      </c>
      <c r="G636" s="2" t="s">
        <v>20</v>
      </c>
      <c r="H636">
        <v>3</v>
      </c>
      <c r="I636" s="2" t="s">
        <v>21</v>
      </c>
      <c r="J636" s="2" t="s">
        <v>22</v>
      </c>
      <c r="K636">
        <v>0</v>
      </c>
      <c r="L636" s="2" t="s">
        <v>21</v>
      </c>
      <c r="M636" s="2" t="s">
        <v>31</v>
      </c>
      <c r="N636" s="2" t="s">
        <v>121</v>
      </c>
      <c r="O636">
        <v>0</v>
      </c>
      <c r="P636" s="2" t="s">
        <v>24</v>
      </c>
    </row>
    <row r="637" spans="1:16" x14ac:dyDescent="0.25">
      <c r="A637" s="2" t="s">
        <v>25</v>
      </c>
      <c r="B637">
        <v>25.25</v>
      </c>
      <c r="C637">
        <v>12.5</v>
      </c>
      <c r="D637" s="2" t="s">
        <v>17</v>
      </c>
      <c r="E637" s="2" t="s">
        <v>18</v>
      </c>
      <c r="F637" s="2" t="s">
        <v>50</v>
      </c>
      <c r="G637" s="2" t="s">
        <v>20</v>
      </c>
      <c r="H637">
        <v>1</v>
      </c>
      <c r="I637" s="2" t="s">
        <v>22</v>
      </c>
      <c r="J637" s="2" t="s">
        <v>22</v>
      </c>
      <c r="K637">
        <v>0</v>
      </c>
      <c r="L637" s="2" t="s">
        <v>21</v>
      </c>
      <c r="M637" s="2" t="s">
        <v>18</v>
      </c>
      <c r="N637" s="2" t="s">
        <v>42</v>
      </c>
      <c r="O637">
        <v>1062</v>
      </c>
      <c r="P637" s="2" t="s">
        <v>80</v>
      </c>
    </row>
    <row r="638" spans="1:16" x14ac:dyDescent="0.25">
      <c r="A638" s="2" t="s">
        <v>16</v>
      </c>
      <c r="B638">
        <v>27.42</v>
      </c>
      <c r="C638">
        <v>12.5</v>
      </c>
      <c r="D638" s="2" t="s">
        <v>17</v>
      </c>
      <c r="E638" s="2" t="s">
        <v>18</v>
      </c>
      <c r="F638" s="2" t="s">
        <v>60</v>
      </c>
      <c r="G638" s="2" t="s">
        <v>57</v>
      </c>
      <c r="H638">
        <v>0.25</v>
      </c>
      <c r="I638" s="2" t="s">
        <v>22</v>
      </c>
      <c r="J638" s="2" t="s">
        <v>22</v>
      </c>
      <c r="K638">
        <v>0</v>
      </c>
      <c r="L638" s="2" t="s">
        <v>21</v>
      </c>
      <c r="M638" s="2" t="s">
        <v>18</v>
      </c>
      <c r="N638" s="2" t="s">
        <v>156</v>
      </c>
      <c r="O638">
        <v>0</v>
      </c>
      <c r="P638" s="2" t="s">
        <v>80</v>
      </c>
    </row>
    <row r="639" spans="1:16" x14ac:dyDescent="0.25">
      <c r="A639" s="2" t="s">
        <v>16</v>
      </c>
      <c r="B639">
        <v>26.17</v>
      </c>
      <c r="C639">
        <v>12.5</v>
      </c>
      <c r="D639" s="2" t="s">
        <v>39</v>
      </c>
      <c r="E639" s="2" t="s">
        <v>40</v>
      </c>
      <c r="F639" s="2" t="s">
        <v>41</v>
      </c>
      <c r="G639" s="2" t="s">
        <v>27</v>
      </c>
      <c r="H639">
        <v>1.25</v>
      </c>
      <c r="I639" s="2" t="s">
        <v>22</v>
      </c>
      <c r="J639" s="2" t="s">
        <v>22</v>
      </c>
      <c r="K639">
        <v>0</v>
      </c>
      <c r="L639" s="2" t="s">
        <v>21</v>
      </c>
      <c r="M639" s="2" t="s">
        <v>18</v>
      </c>
      <c r="N639" s="2" t="s">
        <v>47</v>
      </c>
      <c r="O639">
        <v>17</v>
      </c>
      <c r="P639" s="2" t="s">
        <v>80</v>
      </c>
    </row>
    <row r="640" spans="1:16" x14ac:dyDescent="0.25">
      <c r="A640" s="2" t="s">
        <v>25</v>
      </c>
      <c r="B640">
        <v>50.08</v>
      </c>
      <c r="C640">
        <v>12.54</v>
      </c>
      <c r="D640" s="2" t="s">
        <v>17</v>
      </c>
      <c r="E640" s="2" t="s">
        <v>18</v>
      </c>
      <c r="F640" s="2" t="s">
        <v>60</v>
      </c>
      <c r="G640" s="2" t="s">
        <v>20</v>
      </c>
      <c r="H640">
        <v>2.29</v>
      </c>
      <c r="I640" s="2" t="s">
        <v>21</v>
      </c>
      <c r="J640" s="2" t="s">
        <v>21</v>
      </c>
      <c r="K640">
        <v>3</v>
      </c>
      <c r="L640" s="2" t="s">
        <v>21</v>
      </c>
      <c r="M640" s="2" t="s">
        <v>18</v>
      </c>
      <c r="N640" s="2" t="s">
        <v>135</v>
      </c>
      <c r="O640">
        <v>0</v>
      </c>
      <c r="P640" s="2" t="s">
        <v>24</v>
      </c>
    </row>
    <row r="641" spans="1:16" x14ac:dyDescent="0.25">
      <c r="A641" s="2" t="s">
        <v>16</v>
      </c>
      <c r="B641">
        <v>23.25</v>
      </c>
      <c r="C641">
        <v>12.625</v>
      </c>
      <c r="D641" s="2" t="s">
        <v>17</v>
      </c>
      <c r="E641" s="2" t="s">
        <v>18</v>
      </c>
      <c r="F641" s="2" t="s">
        <v>44</v>
      </c>
      <c r="G641" s="2" t="s">
        <v>20</v>
      </c>
      <c r="H641">
        <v>0.125</v>
      </c>
      <c r="I641" s="2" t="s">
        <v>22</v>
      </c>
      <c r="J641" s="2" t="s">
        <v>21</v>
      </c>
      <c r="K641">
        <v>2</v>
      </c>
      <c r="L641" s="2" t="s">
        <v>22</v>
      </c>
      <c r="M641" s="2" t="s">
        <v>18</v>
      </c>
      <c r="N641" s="2" t="s">
        <v>47</v>
      </c>
      <c r="O641">
        <v>5552</v>
      </c>
      <c r="P641" s="2" t="s">
        <v>80</v>
      </c>
    </row>
    <row r="642" spans="1:16" x14ac:dyDescent="0.25">
      <c r="A642" s="2" t="s">
        <v>16</v>
      </c>
      <c r="B642">
        <v>62.5</v>
      </c>
      <c r="C642">
        <v>12.75</v>
      </c>
      <c r="D642" s="2" t="s">
        <v>39</v>
      </c>
      <c r="E642" s="2" t="s">
        <v>40</v>
      </c>
      <c r="F642" s="2" t="s">
        <v>44</v>
      </c>
      <c r="G642" s="2" t="s">
        <v>27</v>
      </c>
      <c r="H642">
        <v>5</v>
      </c>
      <c r="I642" s="2" t="s">
        <v>21</v>
      </c>
      <c r="J642" s="2" t="s">
        <v>22</v>
      </c>
      <c r="K642">
        <v>0</v>
      </c>
      <c r="L642" s="2" t="s">
        <v>22</v>
      </c>
      <c r="M642" s="2" t="s">
        <v>18</v>
      </c>
      <c r="N642" s="2" t="s">
        <v>91</v>
      </c>
      <c r="O642">
        <v>0</v>
      </c>
      <c r="P642" s="2" t="s">
        <v>80</v>
      </c>
    </row>
    <row r="643" spans="1:16" x14ac:dyDescent="0.25">
      <c r="A643" s="2" t="s">
        <v>81</v>
      </c>
      <c r="B643">
        <v>24.5</v>
      </c>
      <c r="C643">
        <v>12.75</v>
      </c>
      <c r="D643" s="2" t="s">
        <v>17</v>
      </c>
      <c r="E643" s="2" t="s">
        <v>18</v>
      </c>
      <c r="F643" s="2" t="s">
        <v>44</v>
      </c>
      <c r="G643" s="2" t="s">
        <v>57</v>
      </c>
      <c r="H643">
        <v>4.75</v>
      </c>
      <c r="I643" s="2" t="s">
        <v>21</v>
      </c>
      <c r="J643" s="2" t="s">
        <v>21</v>
      </c>
      <c r="K643">
        <v>2</v>
      </c>
      <c r="L643" s="2" t="s">
        <v>22</v>
      </c>
      <c r="M643" s="2" t="s">
        <v>18</v>
      </c>
      <c r="N643" s="2" t="s">
        <v>143</v>
      </c>
      <c r="O643">
        <v>444</v>
      </c>
      <c r="P643" s="2" t="s">
        <v>24</v>
      </c>
    </row>
    <row r="644" spans="1:16" x14ac:dyDescent="0.25">
      <c r="A644" s="2" t="s">
        <v>16</v>
      </c>
      <c r="B644">
        <v>25.83</v>
      </c>
      <c r="C644">
        <v>12.835000000000001</v>
      </c>
      <c r="D644" s="2" t="s">
        <v>17</v>
      </c>
      <c r="E644" s="2" t="s">
        <v>18</v>
      </c>
      <c r="F644" s="2" t="s">
        <v>37</v>
      </c>
      <c r="G644" s="2" t="s">
        <v>20</v>
      </c>
      <c r="H644">
        <v>0.5</v>
      </c>
      <c r="I644" s="2" t="s">
        <v>22</v>
      </c>
      <c r="J644" s="2" t="s">
        <v>22</v>
      </c>
      <c r="K644">
        <v>0</v>
      </c>
      <c r="L644" s="2" t="s">
        <v>22</v>
      </c>
      <c r="M644" s="2" t="s">
        <v>18</v>
      </c>
      <c r="N644" s="2" t="s">
        <v>47</v>
      </c>
      <c r="O644">
        <v>2</v>
      </c>
      <c r="P644" s="2" t="s">
        <v>80</v>
      </c>
    </row>
    <row r="645" spans="1:16" x14ac:dyDescent="0.25">
      <c r="A645" s="2" t="s">
        <v>25</v>
      </c>
      <c r="B645">
        <v>47</v>
      </c>
      <c r="C645">
        <v>13</v>
      </c>
      <c r="D645" s="2" t="s">
        <v>17</v>
      </c>
      <c r="E645" s="2" t="s">
        <v>18</v>
      </c>
      <c r="F645" s="2" t="s">
        <v>56</v>
      </c>
      <c r="G645" s="2" t="s">
        <v>57</v>
      </c>
      <c r="H645">
        <v>5.165</v>
      </c>
      <c r="I645" s="2" t="s">
        <v>21</v>
      </c>
      <c r="J645" s="2" t="s">
        <v>21</v>
      </c>
      <c r="K645">
        <v>9</v>
      </c>
      <c r="L645" s="2" t="s">
        <v>21</v>
      </c>
      <c r="M645" s="2" t="s">
        <v>18</v>
      </c>
      <c r="N645" s="2" t="s">
        <v>47</v>
      </c>
      <c r="O645">
        <v>0</v>
      </c>
      <c r="P645" s="2" t="s">
        <v>24</v>
      </c>
    </row>
    <row r="646" spans="1:16" x14ac:dyDescent="0.25">
      <c r="A646" s="2" t="s">
        <v>16</v>
      </c>
      <c r="B646">
        <v>26.33</v>
      </c>
      <c r="C646">
        <v>13</v>
      </c>
      <c r="D646" s="2" t="s">
        <v>17</v>
      </c>
      <c r="E646" s="2" t="s">
        <v>18</v>
      </c>
      <c r="F646" s="2" t="s">
        <v>58</v>
      </c>
      <c r="G646" s="2" t="s">
        <v>151</v>
      </c>
      <c r="H646">
        <v>0</v>
      </c>
      <c r="I646" s="2" t="s">
        <v>22</v>
      </c>
      <c r="J646" s="2" t="s">
        <v>22</v>
      </c>
      <c r="K646">
        <v>0</v>
      </c>
      <c r="L646" s="2" t="s">
        <v>21</v>
      </c>
      <c r="M646" s="2" t="s">
        <v>18</v>
      </c>
      <c r="N646" s="2" t="s">
        <v>84</v>
      </c>
      <c r="O646">
        <v>1110</v>
      </c>
      <c r="P646" s="2" t="s">
        <v>80</v>
      </c>
    </row>
    <row r="647" spans="1:16" x14ac:dyDescent="0.25">
      <c r="A647" s="2" t="s">
        <v>16</v>
      </c>
      <c r="B647">
        <v>29.25</v>
      </c>
      <c r="C647">
        <v>13</v>
      </c>
      <c r="D647" s="2" t="s">
        <v>17</v>
      </c>
      <c r="E647" s="2" t="s">
        <v>18</v>
      </c>
      <c r="F647" s="2" t="s">
        <v>50</v>
      </c>
      <c r="G647" s="2" t="s">
        <v>27</v>
      </c>
      <c r="H647">
        <v>0.5</v>
      </c>
      <c r="I647" s="2" t="s">
        <v>22</v>
      </c>
      <c r="J647" s="2" t="s">
        <v>22</v>
      </c>
      <c r="K647">
        <v>0</v>
      </c>
      <c r="L647" s="2" t="s">
        <v>22</v>
      </c>
      <c r="M647" s="2" t="s">
        <v>18</v>
      </c>
      <c r="N647" s="2" t="s">
        <v>137</v>
      </c>
      <c r="O647">
        <v>0</v>
      </c>
      <c r="P647" s="2" t="s">
        <v>80</v>
      </c>
    </row>
    <row r="648" spans="1:16" x14ac:dyDescent="0.25">
      <c r="A648" s="2" t="s">
        <v>16</v>
      </c>
      <c r="B648">
        <v>24.5</v>
      </c>
      <c r="C648">
        <v>13.335000000000001</v>
      </c>
      <c r="D648" s="2" t="s">
        <v>39</v>
      </c>
      <c r="E648" s="2" t="s">
        <v>40</v>
      </c>
      <c r="F648" s="2" t="s">
        <v>60</v>
      </c>
      <c r="G648" s="2" t="s">
        <v>20</v>
      </c>
      <c r="H648">
        <v>0.04</v>
      </c>
      <c r="I648" s="2" t="s">
        <v>22</v>
      </c>
      <c r="J648" s="2" t="s">
        <v>22</v>
      </c>
      <c r="K648">
        <v>0</v>
      </c>
      <c r="L648" s="2" t="s">
        <v>21</v>
      </c>
      <c r="M648" s="2" t="s">
        <v>18</v>
      </c>
      <c r="N648" s="2" t="s">
        <v>32</v>
      </c>
      <c r="O648">
        <v>475</v>
      </c>
      <c r="P648" s="2" t="s">
        <v>80</v>
      </c>
    </row>
    <row r="649" spans="1:16" x14ac:dyDescent="0.25">
      <c r="A649" s="2" t="s">
        <v>25</v>
      </c>
      <c r="B649">
        <v>26.92</v>
      </c>
      <c r="C649">
        <v>13.5</v>
      </c>
      <c r="D649" s="2" t="s">
        <v>17</v>
      </c>
      <c r="E649" s="2" t="s">
        <v>18</v>
      </c>
      <c r="F649" s="2" t="s">
        <v>26</v>
      </c>
      <c r="G649" s="2" t="s">
        <v>27</v>
      </c>
      <c r="H649">
        <v>5</v>
      </c>
      <c r="I649" s="2" t="s">
        <v>21</v>
      </c>
      <c r="J649" s="2" t="s">
        <v>21</v>
      </c>
      <c r="K649">
        <v>2</v>
      </c>
      <c r="L649" s="2" t="s">
        <v>22</v>
      </c>
      <c r="M649" s="2" t="s">
        <v>18</v>
      </c>
      <c r="N649" s="2" t="s">
        <v>47</v>
      </c>
      <c r="O649">
        <v>5000</v>
      </c>
      <c r="P649" s="2" t="s">
        <v>24</v>
      </c>
    </row>
    <row r="650" spans="1:16" x14ac:dyDescent="0.25">
      <c r="A650" s="2" t="s">
        <v>16</v>
      </c>
      <c r="B650">
        <v>24.58</v>
      </c>
      <c r="C650">
        <v>13.5</v>
      </c>
      <c r="D650" s="2" t="s">
        <v>39</v>
      </c>
      <c r="E650" s="2" t="s">
        <v>40</v>
      </c>
      <c r="F650" s="2" t="s">
        <v>64</v>
      </c>
      <c r="G650" s="2" t="s">
        <v>64</v>
      </c>
      <c r="H650">
        <v>0</v>
      </c>
      <c r="I650" s="2" t="s">
        <v>22</v>
      </c>
      <c r="J650" s="2" t="s">
        <v>22</v>
      </c>
      <c r="K650">
        <v>0</v>
      </c>
      <c r="L650" s="2" t="s">
        <v>22</v>
      </c>
      <c r="M650" s="2" t="s">
        <v>18</v>
      </c>
      <c r="N650" s="2" t="s">
        <v>81</v>
      </c>
      <c r="O650">
        <v>0</v>
      </c>
      <c r="P650" s="2" t="s">
        <v>80</v>
      </c>
    </row>
    <row r="651" spans="1:16" x14ac:dyDescent="0.25">
      <c r="A651" s="2" t="s">
        <v>25</v>
      </c>
      <c r="B651">
        <v>25.25</v>
      </c>
      <c r="C651">
        <v>13.5</v>
      </c>
      <c r="D651" s="2" t="s">
        <v>39</v>
      </c>
      <c r="E651" s="2" t="s">
        <v>40</v>
      </c>
      <c r="F651" s="2" t="s">
        <v>64</v>
      </c>
      <c r="G651" s="2" t="s">
        <v>64</v>
      </c>
      <c r="H651">
        <v>2</v>
      </c>
      <c r="I651" s="2" t="s">
        <v>22</v>
      </c>
      <c r="J651" s="2" t="s">
        <v>21</v>
      </c>
      <c r="K651">
        <v>1</v>
      </c>
      <c r="L651" s="2" t="s">
        <v>21</v>
      </c>
      <c r="M651" s="2" t="s">
        <v>18</v>
      </c>
      <c r="N651" s="2" t="s">
        <v>52</v>
      </c>
      <c r="O651">
        <v>1</v>
      </c>
      <c r="P651" s="2" t="s">
        <v>80</v>
      </c>
    </row>
    <row r="652" spans="1:16" x14ac:dyDescent="0.25">
      <c r="A652" s="2" t="s">
        <v>25</v>
      </c>
      <c r="B652">
        <v>49.83</v>
      </c>
      <c r="C652">
        <v>13.585000000000001</v>
      </c>
      <c r="D652" s="2" t="s">
        <v>17</v>
      </c>
      <c r="E652" s="2" t="s">
        <v>18</v>
      </c>
      <c r="F652" s="2" t="s">
        <v>41</v>
      </c>
      <c r="G652" s="2" t="s">
        <v>27</v>
      </c>
      <c r="H652">
        <v>8.5</v>
      </c>
      <c r="I652" s="2" t="s">
        <v>21</v>
      </c>
      <c r="J652" s="2" t="s">
        <v>22</v>
      </c>
      <c r="K652">
        <v>0</v>
      </c>
      <c r="L652" s="2" t="s">
        <v>21</v>
      </c>
      <c r="M652" s="2" t="s">
        <v>18</v>
      </c>
      <c r="N652" s="2" t="s">
        <v>47</v>
      </c>
      <c r="O652">
        <v>0</v>
      </c>
      <c r="P652" s="2" t="s">
        <v>24</v>
      </c>
    </row>
    <row r="653" spans="1:16" x14ac:dyDescent="0.25">
      <c r="A653" s="2" t="s">
        <v>25</v>
      </c>
      <c r="B653">
        <v>24.75</v>
      </c>
      <c r="C653">
        <v>13.664999999999999</v>
      </c>
      <c r="D653" s="2" t="s">
        <v>17</v>
      </c>
      <c r="E653" s="2" t="s">
        <v>18</v>
      </c>
      <c r="F653" s="2" t="s">
        <v>26</v>
      </c>
      <c r="G653" s="2" t="s">
        <v>27</v>
      </c>
      <c r="H653">
        <v>1.5</v>
      </c>
      <c r="I653" s="2" t="s">
        <v>22</v>
      </c>
      <c r="J653" s="2" t="s">
        <v>22</v>
      </c>
      <c r="K653">
        <v>0</v>
      </c>
      <c r="L653" s="2" t="s">
        <v>22</v>
      </c>
      <c r="M653" s="2" t="s">
        <v>18</v>
      </c>
      <c r="N653" s="2" t="s">
        <v>29</v>
      </c>
      <c r="O653">
        <v>1</v>
      </c>
      <c r="P653" s="2" t="s">
        <v>80</v>
      </c>
    </row>
    <row r="654" spans="1:16" x14ac:dyDescent="0.25">
      <c r="A654" s="2" t="s">
        <v>16</v>
      </c>
      <c r="B654">
        <v>27.67</v>
      </c>
      <c r="C654">
        <v>13.75</v>
      </c>
      <c r="D654" s="2" t="s">
        <v>17</v>
      </c>
      <c r="E654" s="2" t="s">
        <v>18</v>
      </c>
      <c r="F654" s="2" t="s">
        <v>19</v>
      </c>
      <c r="G654" s="2" t="s">
        <v>20</v>
      </c>
      <c r="H654">
        <v>5.75</v>
      </c>
      <c r="I654" s="2" t="s">
        <v>21</v>
      </c>
      <c r="J654" s="2" t="s">
        <v>22</v>
      </c>
      <c r="K654">
        <v>0</v>
      </c>
      <c r="L654" s="2" t="s">
        <v>21</v>
      </c>
      <c r="M654" s="2" t="s">
        <v>18</v>
      </c>
      <c r="N654" s="2" t="s">
        <v>140</v>
      </c>
      <c r="O654">
        <v>500</v>
      </c>
      <c r="P654" s="2" t="s">
        <v>24</v>
      </c>
    </row>
    <row r="655" spans="1:16" x14ac:dyDescent="0.25">
      <c r="A655" s="2" t="s">
        <v>16</v>
      </c>
      <c r="B655">
        <v>39.58</v>
      </c>
      <c r="C655">
        <v>13.914999999999999</v>
      </c>
      <c r="D655" s="2" t="s">
        <v>17</v>
      </c>
      <c r="E655" s="2" t="s">
        <v>18</v>
      </c>
      <c r="F655" s="2" t="s">
        <v>19</v>
      </c>
      <c r="G655" s="2" t="s">
        <v>20</v>
      </c>
      <c r="H655">
        <v>8.625</v>
      </c>
      <c r="I655" s="2" t="s">
        <v>21</v>
      </c>
      <c r="J655" s="2" t="s">
        <v>21</v>
      </c>
      <c r="K655">
        <v>6</v>
      </c>
      <c r="L655" s="2" t="s">
        <v>21</v>
      </c>
      <c r="M655" s="2" t="s">
        <v>18</v>
      </c>
      <c r="N655" s="2" t="s">
        <v>67</v>
      </c>
      <c r="O655">
        <v>0</v>
      </c>
      <c r="P655" s="2" t="s">
        <v>24</v>
      </c>
    </row>
    <row r="656" spans="1:16" x14ac:dyDescent="0.25">
      <c r="A656" s="2" t="s">
        <v>25</v>
      </c>
      <c r="B656">
        <v>65.17</v>
      </c>
      <c r="C656">
        <v>14</v>
      </c>
      <c r="D656" s="2" t="s">
        <v>17</v>
      </c>
      <c r="E656" s="2" t="s">
        <v>18</v>
      </c>
      <c r="F656" s="2" t="s">
        <v>64</v>
      </c>
      <c r="G656" s="2" t="s">
        <v>64</v>
      </c>
      <c r="H656">
        <v>0</v>
      </c>
      <c r="I656" s="2" t="s">
        <v>21</v>
      </c>
      <c r="J656" s="2" t="s">
        <v>21</v>
      </c>
      <c r="K656">
        <v>11</v>
      </c>
      <c r="L656" s="2" t="s">
        <v>21</v>
      </c>
      <c r="M656" s="2" t="s">
        <v>18</v>
      </c>
      <c r="N656" s="2" t="s">
        <v>47</v>
      </c>
      <c r="O656">
        <v>1400</v>
      </c>
      <c r="P656" s="2" t="s">
        <v>24</v>
      </c>
    </row>
    <row r="657" spans="1:16" x14ac:dyDescent="0.25">
      <c r="A657" s="2" t="s">
        <v>16</v>
      </c>
      <c r="B657">
        <v>32.25</v>
      </c>
      <c r="C657">
        <v>14</v>
      </c>
      <c r="D657" s="2" t="s">
        <v>39</v>
      </c>
      <c r="E657" s="2" t="s">
        <v>40</v>
      </c>
      <c r="F657" s="2" t="s">
        <v>64</v>
      </c>
      <c r="G657" s="2" t="s">
        <v>64</v>
      </c>
      <c r="H657">
        <v>0</v>
      </c>
      <c r="I657" s="2" t="s">
        <v>22</v>
      </c>
      <c r="J657" s="2" t="s">
        <v>21</v>
      </c>
      <c r="K657">
        <v>2</v>
      </c>
      <c r="L657" s="2" t="s">
        <v>22</v>
      </c>
      <c r="M657" s="2" t="s">
        <v>18</v>
      </c>
      <c r="N657" s="2" t="s">
        <v>74</v>
      </c>
      <c r="O657">
        <v>1</v>
      </c>
      <c r="P657" s="2" t="s">
        <v>80</v>
      </c>
    </row>
    <row r="658" spans="1:16" x14ac:dyDescent="0.25">
      <c r="A658" s="2" t="s">
        <v>25</v>
      </c>
      <c r="B658">
        <v>27.42</v>
      </c>
      <c r="C658">
        <v>14.5</v>
      </c>
      <c r="D658" s="2" t="s">
        <v>17</v>
      </c>
      <c r="E658" s="2" t="s">
        <v>18</v>
      </c>
      <c r="F658" s="2" t="s">
        <v>54</v>
      </c>
      <c r="G658" s="2" t="s">
        <v>27</v>
      </c>
      <c r="H658">
        <v>3.085</v>
      </c>
      <c r="I658" s="2" t="s">
        <v>21</v>
      </c>
      <c r="J658" s="2" t="s">
        <v>21</v>
      </c>
      <c r="K658">
        <v>1</v>
      </c>
      <c r="L658" s="2" t="s">
        <v>22</v>
      </c>
      <c r="M658" s="2" t="s">
        <v>18</v>
      </c>
      <c r="N658" s="2" t="s">
        <v>32</v>
      </c>
      <c r="O658">
        <v>11</v>
      </c>
      <c r="P658" s="2" t="s">
        <v>24</v>
      </c>
    </row>
    <row r="659" spans="1:16" x14ac:dyDescent="0.25">
      <c r="A659" s="2" t="s">
        <v>16</v>
      </c>
      <c r="B659">
        <v>60.08</v>
      </c>
      <c r="C659">
        <v>14.5</v>
      </c>
      <c r="D659" s="2" t="s">
        <v>17</v>
      </c>
      <c r="E659" s="2" t="s">
        <v>18</v>
      </c>
      <c r="F659" s="2" t="s">
        <v>64</v>
      </c>
      <c r="G659" s="2" t="s">
        <v>64</v>
      </c>
      <c r="H659">
        <v>18</v>
      </c>
      <c r="I659" s="2" t="s">
        <v>21</v>
      </c>
      <c r="J659" s="2" t="s">
        <v>21</v>
      </c>
      <c r="K659">
        <v>15</v>
      </c>
      <c r="L659" s="2" t="s">
        <v>21</v>
      </c>
      <c r="M659" s="2" t="s">
        <v>18</v>
      </c>
      <c r="N659" s="2" t="s">
        <v>47</v>
      </c>
      <c r="O659">
        <v>1000</v>
      </c>
      <c r="P659" s="2" t="s">
        <v>24</v>
      </c>
    </row>
    <row r="660" spans="1:16" x14ac:dyDescent="0.25">
      <c r="A660" s="2" t="s">
        <v>16</v>
      </c>
      <c r="B660">
        <v>28.67</v>
      </c>
      <c r="C660">
        <v>14.5</v>
      </c>
      <c r="D660" s="2" t="s">
        <v>17</v>
      </c>
      <c r="E660" s="2" t="s">
        <v>18</v>
      </c>
      <c r="F660" s="2" t="s">
        <v>50</v>
      </c>
      <c r="G660" s="2" t="s">
        <v>20</v>
      </c>
      <c r="H660">
        <v>0.125</v>
      </c>
      <c r="I660" s="2" t="s">
        <v>22</v>
      </c>
      <c r="J660" s="2" t="s">
        <v>22</v>
      </c>
      <c r="K660">
        <v>0</v>
      </c>
      <c r="L660" s="2" t="s">
        <v>22</v>
      </c>
      <c r="M660" s="2" t="s">
        <v>18</v>
      </c>
      <c r="N660" s="2" t="s">
        <v>47</v>
      </c>
      <c r="O660">
        <v>286</v>
      </c>
      <c r="P660" s="2" t="s">
        <v>80</v>
      </c>
    </row>
    <row r="661" spans="1:16" x14ac:dyDescent="0.25">
      <c r="A661" s="2" t="s">
        <v>16</v>
      </c>
      <c r="B661">
        <v>26.67</v>
      </c>
      <c r="C661">
        <v>14.585000000000001</v>
      </c>
      <c r="D661" s="2" t="s">
        <v>17</v>
      </c>
      <c r="E661" s="2" t="s">
        <v>18</v>
      </c>
      <c r="F661" s="2" t="s">
        <v>56</v>
      </c>
      <c r="G661" s="2" t="s">
        <v>57</v>
      </c>
      <c r="H661">
        <v>0</v>
      </c>
      <c r="I661" s="2" t="s">
        <v>22</v>
      </c>
      <c r="J661" s="2" t="s">
        <v>22</v>
      </c>
      <c r="K661">
        <v>0</v>
      </c>
      <c r="L661" s="2" t="s">
        <v>21</v>
      </c>
      <c r="M661" s="2" t="s">
        <v>18</v>
      </c>
      <c r="N661" s="2" t="s">
        <v>173</v>
      </c>
      <c r="O661">
        <v>0</v>
      </c>
      <c r="P661" s="2" t="s">
        <v>80</v>
      </c>
    </row>
    <row r="662" spans="1:16" x14ac:dyDescent="0.25">
      <c r="A662" s="2" t="s">
        <v>16</v>
      </c>
      <c r="B662">
        <v>29.25</v>
      </c>
      <c r="C662">
        <v>14.79</v>
      </c>
      <c r="D662" s="2" t="s">
        <v>17</v>
      </c>
      <c r="E662" s="2" t="s">
        <v>18</v>
      </c>
      <c r="F662" s="2" t="s">
        <v>60</v>
      </c>
      <c r="G662" s="2" t="s">
        <v>20</v>
      </c>
      <c r="H662">
        <v>5.04</v>
      </c>
      <c r="I662" s="2" t="s">
        <v>21</v>
      </c>
      <c r="J662" s="2" t="s">
        <v>21</v>
      </c>
      <c r="K662">
        <v>5</v>
      </c>
      <c r="L662" s="2" t="s">
        <v>21</v>
      </c>
      <c r="M662" s="2" t="s">
        <v>18</v>
      </c>
      <c r="N662" s="2" t="s">
        <v>61</v>
      </c>
      <c r="O662">
        <v>0</v>
      </c>
      <c r="P662" s="2" t="s">
        <v>24</v>
      </c>
    </row>
    <row r="663" spans="1:16" x14ac:dyDescent="0.25">
      <c r="A663" s="2" t="s">
        <v>16</v>
      </c>
      <c r="B663">
        <v>28.92</v>
      </c>
      <c r="C663">
        <v>15</v>
      </c>
      <c r="D663" s="2" t="s">
        <v>17</v>
      </c>
      <c r="E663" s="2" t="s">
        <v>18</v>
      </c>
      <c r="F663" s="2" t="s">
        <v>44</v>
      </c>
      <c r="G663" s="2" t="s">
        <v>27</v>
      </c>
      <c r="H663">
        <v>5.335</v>
      </c>
      <c r="I663" s="2" t="s">
        <v>21</v>
      </c>
      <c r="J663" s="2" t="s">
        <v>21</v>
      </c>
      <c r="K663">
        <v>11</v>
      </c>
      <c r="L663" s="2" t="s">
        <v>22</v>
      </c>
      <c r="M663" s="2" t="s">
        <v>18</v>
      </c>
      <c r="N663" s="2" t="s">
        <v>47</v>
      </c>
      <c r="O663">
        <v>2283</v>
      </c>
      <c r="P663" s="2" t="s">
        <v>24</v>
      </c>
    </row>
    <row r="664" spans="1:16" x14ac:dyDescent="0.25">
      <c r="A664" s="2" t="s">
        <v>25</v>
      </c>
      <c r="B664">
        <v>52.83</v>
      </c>
      <c r="C664">
        <v>15</v>
      </c>
      <c r="D664" s="2" t="s">
        <v>17</v>
      </c>
      <c r="E664" s="2" t="s">
        <v>18</v>
      </c>
      <c r="F664" s="2" t="s">
        <v>44</v>
      </c>
      <c r="G664" s="2" t="s">
        <v>20</v>
      </c>
      <c r="H664">
        <v>5.5</v>
      </c>
      <c r="I664" s="2" t="s">
        <v>21</v>
      </c>
      <c r="J664" s="2" t="s">
        <v>21</v>
      </c>
      <c r="K664">
        <v>14</v>
      </c>
      <c r="L664" s="2" t="s">
        <v>22</v>
      </c>
      <c r="M664" s="2" t="s">
        <v>18</v>
      </c>
      <c r="N664" s="2" t="s">
        <v>47</v>
      </c>
      <c r="O664">
        <v>2200</v>
      </c>
      <c r="P664" s="2" t="s">
        <v>24</v>
      </c>
    </row>
    <row r="665" spans="1:16" x14ac:dyDescent="0.25">
      <c r="A665" s="2" t="s">
        <v>25</v>
      </c>
      <c r="B665">
        <v>68.67</v>
      </c>
      <c r="C665">
        <v>15</v>
      </c>
      <c r="D665" s="2" t="s">
        <v>17</v>
      </c>
      <c r="E665" s="2" t="s">
        <v>18</v>
      </c>
      <c r="F665" s="2" t="s">
        <v>58</v>
      </c>
      <c r="G665" s="2" t="s">
        <v>96</v>
      </c>
      <c r="H665">
        <v>0</v>
      </c>
      <c r="I665" s="2" t="s">
        <v>21</v>
      </c>
      <c r="J665" s="2" t="s">
        <v>21</v>
      </c>
      <c r="K665">
        <v>14</v>
      </c>
      <c r="L665" s="2" t="s">
        <v>22</v>
      </c>
      <c r="M665" s="2" t="s">
        <v>18</v>
      </c>
      <c r="N665" s="2" t="s">
        <v>47</v>
      </c>
      <c r="O665">
        <v>3376</v>
      </c>
      <c r="P665" s="2" t="s">
        <v>24</v>
      </c>
    </row>
    <row r="666" spans="1:16" x14ac:dyDescent="0.25">
      <c r="A666" s="2" t="s">
        <v>16</v>
      </c>
      <c r="B666">
        <v>34.75</v>
      </c>
      <c r="C666">
        <v>15</v>
      </c>
      <c r="D666" s="2" t="s">
        <v>17</v>
      </c>
      <c r="E666" s="2" t="s">
        <v>18</v>
      </c>
      <c r="F666" s="2" t="s">
        <v>35</v>
      </c>
      <c r="G666" s="2" t="s">
        <v>153</v>
      </c>
      <c r="H666">
        <v>5.375</v>
      </c>
      <c r="I666" s="2" t="s">
        <v>21</v>
      </c>
      <c r="J666" s="2" t="s">
        <v>21</v>
      </c>
      <c r="K666">
        <v>9</v>
      </c>
      <c r="L666" s="2" t="s">
        <v>21</v>
      </c>
      <c r="M666" s="2" t="s">
        <v>18</v>
      </c>
      <c r="N666" s="2" t="s">
        <v>47</v>
      </c>
      <c r="O666">
        <v>134</v>
      </c>
      <c r="P666" s="2" t="s">
        <v>24</v>
      </c>
    </row>
    <row r="667" spans="1:16" x14ac:dyDescent="0.25">
      <c r="A667" s="2" t="s">
        <v>25</v>
      </c>
      <c r="B667">
        <v>28.08</v>
      </c>
      <c r="C667">
        <v>15</v>
      </c>
      <c r="D667" s="2" t="s">
        <v>39</v>
      </c>
      <c r="E667" s="2" t="s">
        <v>40</v>
      </c>
      <c r="F667" s="2" t="s">
        <v>58</v>
      </c>
      <c r="G667" s="2" t="s">
        <v>96</v>
      </c>
      <c r="H667">
        <v>0</v>
      </c>
      <c r="I667" s="2" t="s">
        <v>21</v>
      </c>
      <c r="J667" s="2" t="s">
        <v>22</v>
      </c>
      <c r="K667">
        <v>0</v>
      </c>
      <c r="L667" s="2" t="s">
        <v>22</v>
      </c>
      <c r="M667" s="2" t="s">
        <v>18</v>
      </c>
      <c r="N667" s="2" t="s">
        <v>47</v>
      </c>
      <c r="O667">
        <v>13212</v>
      </c>
      <c r="P667" s="2" t="s">
        <v>24</v>
      </c>
    </row>
    <row r="668" spans="1:16" x14ac:dyDescent="0.25">
      <c r="A668" s="2" t="s">
        <v>16</v>
      </c>
      <c r="B668">
        <v>51.58</v>
      </c>
      <c r="C668">
        <v>15</v>
      </c>
      <c r="D668" s="2" t="s">
        <v>17</v>
      </c>
      <c r="E668" s="2" t="s">
        <v>18</v>
      </c>
      <c r="F668" s="2" t="s">
        <v>44</v>
      </c>
      <c r="G668" s="2" t="s">
        <v>20</v>
      </c>
      <c r="H668">
        <v>8.5</v>
      </c>
      <c r="I668" s="2" t="s">
        <v>21</v>
      </c>
      <c r="J668" s="2" t="s">
        <v>21</v>
      </c>
      <c r="K668">
        <v>9</v>
      </c>
      <c r="L668" s="2" t="s">
        <v>22</v>
      </c>
      <c r="M668" s="2" t="s">
        <v>18</v>
      </c>
      <c r="N668" s="2" t="s">
        <v>47</v>
      </c>
      <c r="O668">
        <v>0</v>
      </c>
      <c r="P668" s="2" t="s">
        <v>24</v>
      </c>
    </row>
    <row r="669" spans="1:16" x14ac:dyDescent="0.25">
      <c r="A669" s="2" t="s">
        <v>16</v>
      </c>
      <c r="B669">
        <v>31.42</v>
      </c>
      <c r="C669">
        <v>15.5</v>
      </c>
      <c r="D669" s="2" t="s">
        <v>17</v>
      </c>
      <c r="E669" s="2" t="s">
        <v>18</v>
      </c>
      <c r="F669" s="2" t="s">
        <v>44</v>
      </c>
      <c r="G669" s="2" t="s">
        <v>20</v>
      </c>
      <c r="H669">
        <v>0.5</v>
      </c>
      <c r="I669" s="2" t="s">
        <v>21</v>
      </c>
      <c r="J669" s="2" t="s">
        <v>22</v>
      </c>
      <c r="K669">
        <v>0</v>
      </c>
      <c r="L669" s="2" t="s">
        <v>22</v>
      </c>
      <c r="M669" s="2" t="s">
        <v>18</v>
      </c>
      <c r="N669" s="2" t="s">
        <v>32</v>
      </c>
      <c r="O669">
        <v>0</v>
      </c>
      <c r="P669" s="2" t="s">
        <v>80</v>
      </c>
    </row>
    <row r="670" spans="1:16" x14ac:dyDescent="0.25">
      <c r="A670" s="2" t="s">
        <v>16</v>
      </c>
      <c r="B670">
        <v>54.83</v>
      </c>
      <c r="C670">
        <v>15.5</v>
      </c>
      <c r="D670" s="2" t="s">
        <v>17</v>
      </c>
      <c r="E670" s="2" t="s">
        <v>18</v>
      </c>
      <c r="F670" s="2" t="s">
        <v>58</v>
      </c>
      <c r="G670" s="2" t="s">
        <v>96</v>
      </c>
      <c r="H670">
        <v>0</v>
      </c>
      <c r="I670" s="2" t="s">
        <v>21</v>
      </c>
      <c r="J670" s="2" t="s">
        <v>21</v>
      </c>
      <c r="K670">
        <v>20</v>
      </c>
      <c r="L670" s="2" t="s">
        <v>22</v>
      </c>
      <c r="M670" s="2" t="s">
        <v>18</v>
      </c>
      <c r="N670" s="2" t="s">
        <v>97</v>
      </c>
      <c r="O670">
        <v>130</v>
      </c>
      <c r="P670" s="2" t="s">
        <v>80</v>
      </c>
    </row>
    <row r="671" spans="1:16" x14ac:dyDescent="0.25">
      <c r="A671" s="2" t="s">
        <v>25</v>
      </c>
      <c r="B671">
        <v>56.5</v>
      </c>
      <c r="C671">
        <v>16</v>
      </c>
      <c r="D671" s="2" t="s">
        <v>17</v>
      </c>
      <c r="E671" s="2" t="s">
        <v>18</v>
      </c>
      <c r="F671" s="2" t="s">
        <v>90</v>
      </c>
      <c r="G671" s="2" t="s">
        <v>64</v>
      </c>
      <c r="H671">
        <v>0</v>
      </c>
      <c r="I671" s="2" t="s">
        <v>21</v>
      </c>
      <c r="J671" s="2" t="s">
        <v>21</v>
      </c>
      <c r="K671">
        <v>15</v>
      </c>
      <c r="L671" s="2" t="s">
        <v>22</v>
      </c>
      <c r="M671" s="2" t="s">
        <v>18</v>
      </c>
      <c r="N671" s="2" t="s">
        <v>47</v>
      </c>
      <c r="O671">
        <v>247</v>
      </c>
      <c r="P671" s="2" t="s">
        <v>24</v>
      </c>
    </row>
    <row r="672" spans="1:16" x14ac:dyDescent="0.25">
      <c r="A672" s="2" t="s">
        <v>16</v>
      </c>
      <c r="B672">
        <v>31.67</v>
      </c>
      <c r="C672">
        <v>16.164999999999999</v>
      </c>
      <c r="D672" s="2" t="s">
        <v>17</v>
      </c>
      <c r="E672" s="2" t="s">
        <v>18</v>
      </c>
      <c r="F672" s="2" t="s">
        <v>50</v>
      </c>
      <c r="G672" s="2" t="s">
        <v>20</v>
      </c>
      <c r="H672">
        <v>3</v>
      </c>
      <c r="I672" s="2" t="s">
        <v>21</v>
      </c>
      <c r="J672" s="2" t="s">
        <v>21</v>
      </c>
      <c r="K672">
        <v>9</v>
      </c>
      <c r="L672" s="2" t="s">
        <v>22</v>
      </c>
      <c r="M672" s="2" t="s">
        <v>18</v>
      </c>
      <c r="N672" s="2" t="s">
        <v>76</v>
      </c>
      <c r="O672">
        <v>730</v>
      </c>
      <c r="P672" s="2" t="s">
        <v>24</v>
      </c>
    </row>
    <row r="673" spans="1:16" x14ac:dyDescent="0.25">
      <c r="A673" s="2" t="s">
        <v>16</v>
      </c>
      <c r="B673">
        <v>35.25</v>
      </c>
      <c r="C673">
        <v>16.5</v>
      </c>
      <c r="D673" s="2" t="s">
        <v>39</v>
      </c>
      <c r="E673" s="2" t="s">
        <v>40</v>
      </c>
      <c r="F673" s="2" t="s">
        <v>44</v>
      </c>
      <c r="G673" s="2" t="s">
        <v>20</v>
      </c>
      <c r="H673">
        <v>4</v>
      </c>
      <c r="I673" s="2" t="s">
        <v>21</v>
      </c>
      <c r="J673" s="2" t="s">
        <v>22</v>
      </c>
      <c r="K673">
        <v>0</v>
      </c>
      <c r="L673" s="2" t="s">
        <v>22</v>
      </c>
      <c r="M673" s="2" t="s">
        <v>18</v>
      </c>
      <c r="N673" s="2" t="s">
        <v>38</v>
      </c>
      <c r="O673">
        <v>0</v>
      </c>
      <c r="P673" s="2" t="s">
        <v>80</v>
      </c>
    </row>
    <row r="674" spans="1:16" x14ac:dyDescent="0.25">
      <c r="A674" s="2" t="s">
        <v>25</v>
      </c>
      <c r="B674">
        <v>60.58</v>
      </c>
      <c r="C674">
        <v>16.5</v>
      </c>
      <c r="D674" s="2" t="s">
        <v>17</v>
      </c>
      <c r="E674" s="2" t="s">
        <v>18</v>
      </c>
      <c r="F674" s="2" t="s">
        <v>26</v>
      </c>
      <c r="G674" s="2" t="s">
        <v>20</v>
      </c>
      <c r="H674">
        <v>11</v>
      </c>
      <c r="I674" s="2" t="s">
        <v>21</v>
      </c>
      <c r="J674" s="2" t="s">
        <v>22</v>
      </c>
      <c r="K674">
        <v>0</v>
      </c>
      <c r="L674" s="2" t="s">
        <v>21</v>
      </c>
      <c r="M674" s="2" t="s">
        <v>18</v>
      </c>
      <c r="N674" s="2" t="s">
        <v>115</v>
      </c>
      <c r="O674">
        <v>10561</v>
      </c>
      <c r="P674" s="2" t="s">
        <v>24</v>
      </c>
    </row>
    <row r="675" spans="1:16" x14ac:dyDescent="0.25">
      <c r="A675" s="2" t="s">
        <v>16</v>
      </c>
      <c r="B675">
        <v>73.42</v>
      </c>
      <c r="C675">
        <v>17.75</v>
      </c>
      <c r="D675" s="2" t="s">
        <v>17</v>
      </c>
      <c r="E675" s="2" t="s">
        <v>18</v>
      </c>
      <c r="F675" s="2" t="s">
        <v>64</v>
      </c>
      <c r="G675" s="2" t="s">
        <v>64</v>
      </c>
      <c r="H675">
        <v>0</v>
      </c>
      <c r="I675" s="2" t="s">
        <v>21</v>
      </c>
      <c r="J675" s="2" t="s">
        <v>22</v>
      </c>
      <c r="K675">
        <v>0</v>
      </c>
      <c r="L675" s="2" t="s">
        <v>21</v>
      </c>
      <c r="M675" s="2" t="s">
        <v>18</v>
      </c>
      <c r="N675" s="2" t="s">
        <v>47</v>
      </c>
      <c r="O675">
        <v>0</v>
      </c>
      <c r="P675" s="2" t="s">
        <v>24</v>
      </c>
    </row>
    <row r="676" spans="1:16" x14ac:dyDescent="0.25">
      <c r="A676" s="2" t="s">
        <v>16</v>
      </c>
      <c r="B676">
        <v>36.17</v>
      </c>
      <c r="C676">
        <v>18.125</v>
      </c>
      <c r="D676" s="2" t="s">
        <v>17</v>
      </c>
      <c r="E676" s="2" t="s">
        <v>18</v>
      </c>
      <c r="F676" s="2" t="s">
        <v>19</v>
      </c>
      <c r="G676" s="2" t="s">
        <v>20</v>
      </c>
      <c r="H676">
        <v>8.5000000000000006E-2</v>
      </c>
      <c r="I676" s="2" t="s">
        <v>22</v>
      </c>
      <c r="J676" s="2" t="s">
        <v>22</v>
      </c>
      <c r="K676">
        <v>0</v>
      </c>
      <c r="L676" s="2" t="s">
        <v>22</v>
      </c>
      <c r="M676" s="2" t="s">
        <v>18</v>
      </c>
      <c r="N676" s="2" t="s">
        <v>48</v>
      </c>
      <c r="O676">
        <v>3552</v>
      </c>
      <c r="P676" s="2" t="s">
        <v>80</v>
      </c>
    </row>
    <row r="677" spans="1:16" x14ac:dyDescent="0.25">
      <c r="A677" s="2" t="s">
        <v>16</v>
      </c>
      <c r="B677">
        <v>56.58</v>
      </c>
      <c r="C677">
        <v>18.5</v>
      </c>
      <c r="D677" s="2" t="s">
        <v>17</v>
      </c>
      <c r="E677" s="2" t="s">
        <v>18</v>
      </c>
      <c r="F677" s="2" t="s">
        <v>50</v>
      </c>
      <c r="G677" s="2" t="s">
        <v>57</v>
      </c>
      <c r="H677">
        <v>15</v>
      </c>
      <c r="I677" s="2" t="s">
        <v>21</v>
      </c>
      <c r="J677" s="2" t="s">
        <v>21</v>
      </c>
      <c r="K677">
        <v>17</v>
      </c>
      <c r="L677" s="2" t="s">
        <v>21</v>
      </c>
      <c r="M677" s="2" t="s">
        <v>18</v>
      </c>
      <c r="N677" s="2" t="s">
        <v>47</v>
      </c>
      <c r="O677">
        <v>0</v>
      </c>
      <c r="P677" s="2" t="s">
        <v>24</v>
      </c>
    </row>
    <row r="678" spans="1:16" x14ac:dyDescent="0.25">
      <c r="A678" s="2" t="s">
        <v>16</v>
      </c>
      <c r="B678">
        <v>49.58</v>
      </c>
      <c r="C678">
        <v>19</v>
      </c>
      <c r="D678" s="2" t="s">
        <v>17</v>
      </c>
      <c r="E678" s="2" t="s">
        <v>18</v>
      </c>
      <c r="F678" s="2" t="s">
        <v>64</v>
      </c>
      <c r="G678" s="2" t="s">
        <v>64</v>
      </c>
      <c r="H678">
        <v>0</v>
      </c>
      <c r="I678" s="2" t="s">
        <v>21</v>
      </c>
      <c r="J678" s="2" t="s">
        <v>21</v>
      </c>
      <c r="K678">
        <v>1</v>
      </c>
      <c r="L678" s="2" t="s">
        <v>22</v>
      </c>
      <c r="M678" s="2" t="s">
        <v>18</v>
      </c>
      <c r="N678" s="2" t="s">
        <v>85</v>
      </c>
      <c r="O678">
        <v>0</v>
      </c>
      <c r="P678" s="2" t="s">
        <v>80</v>
      </c>
    </row>
    <row r="679" spans="1:16" x14ac:dyDescent="0.25">
      <c r="A679" s="2" t="s">
        <v>16</v>
      </c>
      <c r="B679">
        <v>74.83</v>
      </c>
      <c r="C679">
        <v>19</v>
      </c>
      <c r="D679" s="2" t="s">
        <v>39</v>
      </c>
      <c r="E679" s="2" t="s">
        <v>40</v>
      </c>
      <c r="F679" s="2" t="s">
        <v>64</v>
      </c>
      <c r="G679" s="2" t="s">
        <v>64</v>
      </c>
      <c r="H679">
        <v>0.04</v>
      </c>
      <c r="I679" s="2" t="s">
        <v>22</v>
      </c>
      <c r="J679" s="2" t="s">
        <v>21</v>
      </c>
      <c r="K679">
        <v>2</v>
      </c>
      <c r="L679" s="2" t="s">
        <v>22</v>
      </c>
      <c r="M679" s="2" t="s">
        <v>18</v>
      </c>
      <c r="N679" s="2" t="s">
        <v>47</v>
      </c>
      <c r="O679">
        <v>351</v>
      </c>
      <c r="P679" s="2" t="s">
        <v>80</v>
      </c>
    </row>
    <row r="680" spans="1:16" x14ac:dyDescent="0.25">
      <c r="A680" s="2" t="s">
        <v>25</v>
      </c>
      <c r="B680">
        <v>57.08</v>
      </c>
      <c r="C680">
        <v>19.5</v>
      </c>
      <c r="D680" s="2" t="s">
        <v>17</v>
      </c>
      <c r="E680" s="2" t="s">
        <v>18</v>
      </c>
      <c r="F680" s="2" t="s">
        <v>44</v>
      </c>
      <c r="G680" s="2" t="s">
        <v>20</v>
      </c>
      <c r="H680">
        <v>5.5</v>
      </c>
      <c r="I680" s="2" t="s">
        <v>21</v>
      </c>
      <c r="J680" s="2" t="s">
        <v>21</v>
      </c>
      <c r="K680">
        <v>7</v>
      </c>
      <c r="L680" s="2" t="s">
        <v>22</v>
      </c>
      <c r="M680" s="2" t="s">
        <v>18</v>
      </c>
      <c r="N680" s="2" t="s">
        <v>47</v>
      </c>
      <c r="O680">
        <v>3000</v>
      </c>
      <c r="P680" s="2" t="s">
        <v>24</v>
      </c>
    </row>
    <row r="681" spans="1:16" x14ac:dyDescent="0.25">
      <c r="A681" s="2" t="s">
        <v>16</v>
      </c>
      <c r="B681">
        <v>31.33</v>
      </c>
      <c r="C681">
        <v>19.5</v>
      </c>
      <c r="D681" s="2" t="s">
        <v>17</v>
      </c>
      <c r="E681" s="2" t="s">
        <v>18</v>
      </c>
      <c r="F681" s="2" t="s">
        <v>44</v>
      </c>
      <c r="G681" s="2" t="s">
        <v>20</v>
      </c>
      <c r="H681">
        <v>7</v>
      </c>
      <c r="I681" s="2" t="s">
        <v>21</v>
      </c>
      <c r="J681" s="2" t="s">
        <v>21</v>
      </c>
      <c r="K681">
        <v>16</v>
      </c>
      <c r="L681" s="2" t="s">
        <v>22</v>
      </c>
      <c r="M681" s="2" t="s">
        <v>18</v>
      </c>
      <c r="N681" s="2" t="s">
        <v>47</v>
      </c>
      <c r="O681">
        <v>5000</v>
      </c>
      <c r="P681" s="2" t="s">
        <v>24</v>
      </c>
    </row>
    <row r="682" spans="1:16" x14ac:dyDescent="0.25">
      <c r="A682" s="2" t="s">
        <v>16</v>
      </c>
      <c r="B682">
        <v>64.08</v>
      </c>
      <c r="C682">
        <v>20</v>
      </c>
      <c r="D682" s="2" t="s">
        <v>17</v>
      </c>
      <c r="E682" s="2" t="s">
        <v>18</v>
      </c>
      <c r="F682" s="2" t="s">
        <v>54</v>
      </c>
      <c r="G682" s="2" t="s">
        <v>27</v>
      </c>
      <c r="H682">
        <v>17.5</v>
      </c>
      <c r="I682" s="2" t="s">
        <v>21</v>
      </c>
      <c r="J682" s="2" t="s">
        <v>21</v>
      </c>
      <c r="K682">
        <v>9</v>
      </c>
      <c r="L682" s="2" t="s">
        <v>21</v>
      </c>
      <c r="M682" s="2" t="s">
        <v>18</v>
      </c>
      <c r="N682" s="2" t="s">
        <v>47</v>
      </c>
      <c r="O682">
        <v>1000</v>
      </c>
      <c r="P682" s="2" t="s">
        <v>24</v>
      </c>
    </row>
    <row r="683" spans="1:16" x14ac:dyDescent="0.25">
      <c r="A683" s="2" t="s">
        <v>25</v>
      </c>
      <c r="B683">
        <v>58.42</v>
      </c>
      <c r="C683">
        <v>21</v>
      </c>
      <c r="D683" s="2" t="s">
        <v>17</v>
      </c>
      <c r="E683" s="2" t="s">
        <v>18</v>
      </c>
      <c r="F683" s="2" t="s">
        <v>56</v>
      </c>
      <c r="G683" s="2" t="s">
        <v>57</v>
      </c>
      <c r="H683">
        <v>10</v>
      </c>
      <c r="I683" s="2" t="s">
        <v>21</v>
      </c>
      <c r="J683" s="2" t="s">
        <v>21</v>
      </c>
      <c r="K683">
        <v>13</v>
      </c>
      <c r="L683" s="2" t="s">
        <v>22</v>
      </c>
      <c r="M683" s="2" t="s">
        <v>18</v>
      </c>
      <c r="N683" s="2" t="s">
        <v>47</v>
      </c>
      <c r="O683">
        <v>6700</v>
      </c>
      <c r="P683" s="2" t="s">
        <v>24</v>
      </c>
    </row>
    <row r="684" spans="1:16" x14ac:dyDescent="0.25">
      <c r="A684" s="2" t="s">
        <v>16</v>
      </c>
      <c r="B684">
        <v>40.25</v>
      </c>
      <c r="C684">
        <v>21.5</v>
      </c>
      <c r="D684" s="2" t="s">
        <v>17</v>
      </c>
      <c r="E684" s="2" t="s">
        <v>18</v>
      </c>
      <c r="F684" s="2" t="s">
        <v>58</v>
      </c>
      <c r="G684" s="2" t="s">
        <v>96</v>
      </c>
      <c r="H684">
        <v>20</v>
      </c>
      <c r="I684" s="2" t="s">
        <v>21</v>
      </c>
      <c r="J684" s="2" t="s">
        <v>21</v>
      </c>
      <c r="K684">
        <v>11</v>
      </c>
      <c r="L684" s="2" t="s">
        <v>22</v>
      </c>
      <c r="M684" s="2" t="s">
        <v>18</v>
      </c>
      <c r="N684" s="2" t="s">
        <v>47</v>
      </c>
      <c r="O684">
        <v>1200</v>
      </c>
      <c r="P684" s="2" t="s">
        <v>24</v>
      </c>
    </row>
    <row r="685" spans="1:16" x14ac:dyDescent="0.25">
      <c r="A685" s="2" t="s">
        <v>16</v>
      </c>
      <c r="B685">
        <v>17.5</v>
      </c>
      <c r="C685">
        <v>22</v>
      </c>
      <c r="D685" s="2" t="s">
        <v>157</v>
      </c>
      <c r="E685" s="2" t="s">
        <v>158</v>
      </c>
      <c r="F685" s="2" t="s">
        <v>64</v>
      </c>
      <c r="G685" s="2" t="s">
        <v>149</v>
      </c>
      <c r="H685">
        <v>0</v>
      </c>
      <c r="I685" s="2" t="s">
        <v>22</v>
      </c>
      <c r="J685" s="2" t="s">
        <v>22</v>
      </c>
      <c r="K685">
        <v>0</v>
      </c>
      <c r="L685" s="2" t="s">
        <v>21</v>
      </c>
      <c r="M685" s="2" t="s">
        <v>40</v>
      </c>
      <c r="N685" s="2" t="s">
        <v>159</v>
      </c>
      <c r="O685">
        <v>100000</v>
      </c>
      <c r="P685" s="2" t="s">
        <v>24</v>
      </c>
    </row>
    <row r="686" spans="1:16" x14ac:dyDescent="0.25">
      <c r="A686" s="2" t="s">
        <v>16</v>
      </c>
      <c r="B686">
        <v>76.75</v>
      </c>
      <c r="C686">
        <v>22.29</v>
      </c>
      <c r="D686" s="2" t="s">
        <v>17</v>
      </c>
      <c r="E686" s="2" t="s">
        <v>18</v>
      </c>
      <c r="F686" s="2" t="s">
        <v>58</v>
      </c>
      <c r="G686" s="2" t="s">
        <v>96</v>
      </c>
      <c r="H686">
        <v>12.75</v>
      </c>
      <c r="I686" s="2" t="s">
        <v>21</v>
      </c>
      <c r="J686" s="2" t="s">
        <v>21</v>
      </c>
      <c r="K686">
        <v>1</v>
      </c>
      <c r="L686" s="2" t="s">
        <v>21</v>
      </c>
      <c r="M686" s="2" t="s">
        <v>18</v>
      </c>
      <c r="N686" s="2" t="s">
        <v>47</v>
      </c>
      <c r="O686">
        <v>109</v>
      </c>
      <c r="P686" s="2" t="s">
        <v>24</v>
      </c>
    </row>
    <row r="687" spans="1:16" x14ac:dyDescent="0.25">
      <c r="A687" s="2" t="s">
        <v>16</v>
      </c>
      <c r="B687">
        <v>48.25</v>
      </c>
      <c r="C687">
        <v>25.085000000000001</v>
      </c>
      <c r="D687" s="2" t="s">
        <v>17</v>
      </c>
      <c r="E687" s="2" t="s">
        <v>18</v>
      </c>
      <c r="F687" s="2" t="s">
        <v>19</v>
      </c>
      <c r="G687" s="2" t="s">
        <v>20</v>
      </c>
      <c r="H687">
        <v>1.75</v>
      </c>
      <c r="I687" s="2" t="s">
        <v>21</v>
      </c>
      <c r="J687" s="2" t="s">
        <v>21</v>
      </c>
      <c r="K687">
        <v>3</v>
      </c>
      <c r="L687" s="2" t="s">
        <v>22</v>
      </c>
      <c r="M687" s="2" t="s">
        <v>18</v>
      </c>
      <c r="N687" s="2" t="s">
        <v>32</v>
      </c>
      <c r="O687">
        <v>14</v>
      </c>
      <c r="P687" s="2" t="s">
        <v>24</v>
      </c>
    </row>
    <row r="688" spans="1:16" x14ac:dyDescent="0.25">
      <c r="A688" s="2" t="s">
        <v>16</v>
      </c>
      <c r="B688">
        <v>35.17</v>
      </c>
      <c r="C688">
        <v>25.125</v>
      </c>
      <c r="D688" s="2" t="s">
        <v>17</v>
      </c>
      <c r="E688" s="2" t="s">
        <v>18</v>
      </c>
      <c r="F688" s="2" t="s">
        <v>54</v>
      </c>
      <c r="G688" s="2" t="s">
        <v>27</v>
      </c>
      <c r="H688">
        <v>1.625</v>
      </c>
      <c r="I688" s="2" t="s">
        <v>21</v>
      </c>
      <c r="J688" s="2" t="s">
        <v>21</v>
      </c>
      <c r="K688">
        <v>1</v>
      </c>
      <c r="L688" s="2" t="s">
        <v>21</v>
      </c>
      <c r="M688" s="2" t="s">
        <v>18</v>
      </c>
      <c r="N688" s="2" t="s">
        <v>78</v>
      </c>
      <c r="O688">
        <v>500</v>
      </c>
      <c r="P688" s="2" t="s">
        <v>24</v>
      </c>
    </row>
    <row r="689" spans="1:16" x14ac:dyDescent="0.25">
      <c r="A689" s="2" t="s">
        <v>16</v>
      </c>
      <c r="B689">
        <v>43.25</v>
      </c>
      <c r="C689">
        <v>25.21</v>
      </c>
      <c r="D689" s="2" t="s">
        <v>17</v>
      </c>
      <c r="E689" s="2" t="s">
        <v>18</v>
      </c>
      <c r="F689" s="2" t="s">
        <v>26</v>
      </c>
      <c r="G689" s="2" t="s">
        <v>27</v>
      </c>
      <c r="H689">
        <v>0.21</v>
      </c>
      <c r="I689" s="2" t="s">
        <v>21</v>
      </c>
      <c r="J689" s="2" t="s">
        <v>21</v>
      </c>
      <c r="K689">
        <v>1</v>
      </c>
      <c r="L689" s="2" t="s">
        <v>22</v>
      </c>
      <c r="M689" s="2" t="s">
        <v>18</v>
      </c>
      <c r="N689" s="2" t="s">
        <v>197</v>
      </c>
      <c r="O689">
        <v>90</v>
      </c>
      <c r="P689" s="2" t="s">
        <v>80</v>
      </c>
    </row>
    <row r="690" spans="1:16" x14ac:dyDescent="0.25">
      <c r="A690" s="2" t="s">
        <v>16</v>
      </c>
      <c r="B690">
        <v>48.75</v>
      </c>
      <c r="C690">
        <v>26.335000000000001</v>
      </c>
      <c r="D690" s="2" t="s">
        <v>39</v>
      </c>
      <c r="E690" s="2" t="s">
        <v>40</v>
      </c>
      <c r="F690" s="2" t="s">
        <v>64</v>
      </c>
      <c r="G690" s="2" t="s">
        <v>64</v>
      </c>
      <c r="H690">
        <v>0</v>
      </c>
      <c r="I690" s="2" t="s">
        <v>21</v>
      </c>
      <c r="J690" s="2" t="s">
        <v>22</v>
      </c>
      <c r="K690">
        <v>0</v>
      </c>
      <c r="L690" s="2" t="s">
        <v>21</v>
      </c>
      <c r="M690" s="2" t="s">
        <v>18</v>
      </c>
      <c r="N690" s="2" t="s">
        <v>47</v>
      </c>
      <c r="O690">
        <v>0</v>
      </c>
      <c r="P690" s="2" t="s">
        <v>80</v>
      </c>
    </row>
    <row r="691" spans="1:16" x14ac:dyDescent="0.25">
      <c r="A691" s="2" t="s">
        <v>16</v>
      </c>
      <c r="B691">
        <v>56.42</v>
      </c>
      <c r="C691">
        <v>28</v>
      </c>
      <c r="D691" s="2" t="s">
        <v>39</v>
      </c>
      <c r="E691" s="2" t="s">
        <v>40</v>
      </c>
      <c r="F691" s="2" t="s">
        <v>44</v>
      </c>
      <c r="G691" s="2" t="s">
        <v>20</v>
      </c>
      <c r="H691">
        <v>28.5</v>
      </c>
      <c r="I691" s="2" t="s">
        <v>21</v>
      </c>
      <c r="J691" s="2" t="s">
        <v>21</v>
      </c>
      <c r="K691">
        <v>40</v>
      </c>
      <c r="L691" s="2" t="s">
        <v>22</v>
      </c>
      <c r="M691" s="2" t="s">
        <v>18</v>
      </c>
      <c r="N691" s="2" t="s">
        <v>47</v>
      </c>
      <c r="O691">
        <v>15</v>
      </c>
      <c r="P691" s="2" t="s">
        <v>24</v>
      </c>
    </row>
    <row r="692" spans="1:16" x14ac:dyDescent="0.25">
      <c r="A692" s="2"/>
      <c r="B692" s="2"/>
      <c r="D692" s="2"/>
      <c r="E692" s="2"/>
      <c r="F692" s="2"/>
      <c r="G692" s="2"/>
      <c r="I692" s="2"/>
      <c r="J692" s="2"/>
      <c r="L692" s="2"/>
      <c r="M692" s="2"/>
      <c r="N692" s="2"/>
      <c r="P69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89"/>
  <sheetViews>
    <sheetView workbookViewId="0">
      <selection activeCell="F12" sqref="F12"/>
    </sheetView>
  </sheetViews>
  <sheetFormatPr defaultRowHeight="15" x14ac:dyDescent="0.25"/>
  <cols>
    <col min="1" max="1" width="12.42578125" customWidth="1"/>
    <col min="3" max="4" width="15.140625" customWidth="1"/>
  </cols>
  <sheetData>
    <row r="1" spans="1:6" x14ac:dyDescent="0.25">
      <c r="A1" s="3" t="s">
        <v>221</v>
      </c>
      <c r="B1" s="3"/>
      <c r="C1" s="3"/>
      <c r="D1" s="3"/>
      <c r="E1" s="3"/>
    </row>
    <row r="2" spans="1:6" x14ac:dyDescent="0.25">
      <c r="A2" s="12" t="s">
        <v>222</v>
      </c>
      <c r="B2" s="12" t="s">
        <v>223</v>
      </c>
      <c r="C2" s="12"/>
      <c r="D2" s="12"/>
      <c r="E2" s="13"/>
      <c r="F2" s="5"/>
    </row>
    <row r="3" spans="1:6" x14ac:dyDescent="0.25">
      <c r="A3" s="25" t="s">
        <v>224</v>
      </c>
      <c r="B3" s="26">
        <f>MIN(crx[Column2])</f>
        <v>13.75</v>
      </c>
      <c r="C3" s="14"/>
      <c r="D3" s="14"/>
      <c r="E3" s="13"/>
      <c r="F3" s="5"/>
    </row>
    <row r="4" spans="1:6" x14ac:dyDescent="0.25">
      <c r="A4" s="25" t="s">
        <v>225</v>
      </c>
      <c r="B4" s="26">
        <f>MAX(crx[Column2])</f>
        <v>80.25</v>
      </c>
      <c r="C4" s="14"/>
      <c r="D4" s="14"/>
      <c r="E4" s="13"/>
      <c r="F4" s="5"/>
    </row>
    <row r="5" spans="1:6" x14ac:dyDescent="0.25">
      <c r="A5" s="25" t="s">
        <v>226</v>
      </c>
      <c r="B5" s="26">
        <v>10</v>
      </c>
      <c r="C5" s="14"/>
      <c r="D5" s="14"/>
      <c r="E5" s="13"/>
      <c r="F5" s="5"/>
    </row>
    <row r="6" spans="1:6" x14ac:dyDescent="0.25">
      <c r="A6" s="25" t="s">
        <v>227</v>
      </c>
      <c r="B6" s="27">
        <f>ROUNDUP((B4-B3)/B5,0)</f>
        <v>7</v>
      </c>
      <c r="C6" s="14"/>
      <c r="D6" s="14"/>
      <c r="E6" s="13"/>
      <c r="F6" s="5"/>
    </row>
    <row r="7" spans="1:6" x14ac:dyDescent="0.25">
      <c r="A7" s="28" t="s">
        <v>228</v>
      </c>
      <c r="B7" s="12" t="s">
        <v>236</v>
      </c>
      <c r="C7" s="14"/>
      <c r="D7" s="14"/>
      <c r="E7" s="13"/>
      <c r="F7" s="5"/>
    </row>
    <row r="8" spans="1:6" x14ac:dyDescent="0.25">
      <c r="A8" s="1"/>
    </row>
    <row r="9" spans="1:6" x14ac:dyDescent="0.25">
      <c r="A9" s="3" t="s">
        <v>237</v>
      </c>
      <c r="B9" s="3"/>
      <c r="C9" s="3"/>
      <c r="D9" s="3"/>
      <c r="E9" s="3"/>
    </row>
    <row r="10" spans="1:6" x14ac:dyDescent="0.25">
      <c r="A10" s="4" t="s">
        <v>229</v>
      </c>
      <c r="B10" s="4" t="s">
        <v>230</v>
      </c>
      <c r="C10" s="4" t="s">
        <v>231</v>
      </c>
      <c r="D10" s="4" t="s">
        <v>238</v>
      </c>
      <c r="E10" s="4" t="s">
        <v>232</v>
      </c>
    </row>
    <row r="11" spans="1:6" x14ac:dyDescent="0.25">
      <c r="A11" s="6">
        <v>1</v>
      </c>
      <c r="B11" s="8">
        <f>B3+B6-1</f>
        <v>19.75</v>
      </c>
      <c r="C11" s="7" t="str">
        <f>$B$3 &amp; "-" &amp; B11</f>
        <v>13.75-19.75</v>
      </c>
      <c r="D11" s="9">
        <f>(B3+B11)/2</f>
        <v>16.75</v>
      </c>
      <c r="E11" s="5">
        <f t="array" ref="E11:E20">FREQUENCY(data!B2:B691,B11:B20)</f>
        <v>84</v>
      </c>
    </row>
    <row r="12" spans="1:6" x14ac:dyDescent="0.25">
      <c r="A12" s="6">
        <v>2</v>
      </c>
      <c r="B12" s="8">
        <f>B11+$B$6</f>
        <v>26.75</v>
      </c>
      <c r="C12" s="7" t="str">
        <f>B11+0.01 &amp;"-"&amp; B12</f>
        <v>19.76-26.75</v>
      </c>
      <c r="D12" s="9">
        <f>(B11+B12)/2</f>
        <v>23.25</v>
      </c>
      <c r="E12" s="5">
        <v>216</v>
      </c>
    </row>
    <row r="13" spans="1:6" x14ac:dyDescent="0.25">
      <c r="A13" s="6">
        <v>3</v>
      </c>
      <c r="B13" s="8">
        <f t="shared" ref="B13:B20" si="0">B12+$B$6</f>
        <v>33.75</v>
      </c>
      <c r="C13" s="7" t="str">
        <f t="shared" ref="C13:C20" si="1">B12+0.01 &amp;"-"&amp; B13</f>
        <v>26.76-33.75</v>
      </c>
      <c r="D13" s="9">
        <f t="shared" ref="D13:D20" si="2">(B12+B13)/2</f>
        <v>30.25</v>
      </c>
      <c r="E13" s="5">
        <v>143</v>
      </c>
    </row>
    <row r="14" spans="1:6" x14ac:dyDescent="0.25">
      <c r="A14" s="6">
        <v>4</v>
      </c>
      <c r="B14" s="8">
        <f t="shared" si="0"/>
        <v>40.75</v>
      </c>
      <c r="C14" s="7" t="str">
        <f t="shared" si="1"/>
        <v>33.76-40.75</v>
      </c>
      <c r="D14" s="9">
        <f t="shared" si="2"/>
        <v>37.25</v>
      </c>
      <c r="E14" s="5">
        <v>100</v>
      </c>
    </row>
    <row r="15" spans="1:6" x14ac:dyDescent="0.25">
      <c r="A15" s="6">
        <v>5</v>
      </c>
      <c r="B15" s="8">
        <f t="shared" si="0"/>
        <v>47.75</v>
      </c>
      <c r="C15" s="7" t="str">
        <f t="shared" si="1"/>
        <v>40.76-47.75</v>
      </c>
      <c r="D15" s="9">
        <f t="shared" si="2"/>
        <v>44.25</v>
      </c>
      <c r="E15" s="5">
        <v>59</v>
      </c>
    </row>
    <row r="16" spans="1:6" x14ac:dyDescent="0.25">
      <c r="A16" s="6">
        <v>6</v>
      </c>
      <c r="B16" s="8">
        <f t="shared" si="0"/>
        <v>54.75</v>
      </c>
      <c r="C16" s="7" t="str">
        <f t="shared" si="1"/>
        <v>47.76-54.75</v>
      </c>
      <c r="D16" s="9">
        <f t="shared" si="2"/>
        <v>51.25</v>
      </c>
      <c r="E16" s="5">
        <v>38</v>
      </c>
    </row>
    <row r="17" spans="1:5" x14ac:dyDescent="0.25">
      <c r="A17" s="6">
        <v>7</v>
      </c>
      <c r="B17" s="8">
        <f t="shared" si="0"/>
        <v>61.75</v>
      </c>
      <c r="C17" s="7" t="str">
        <f t="shared" si="1"/>
        <v>54.76-61.75</v>
      </c>
      <c r="D17" s="9">
        <f t="shared" si="2"/>
        <v>58.25</v>
      </c>
      <c r="E17" s="5">
        <v>22</v>
      </c>
    </row>
    <row r="18" spans="1:5" x14ac:dyDescent="0.25">
      <c r="A18" s="6">
        <v>8</v>
      </c>
      <c r="B18" s="8">
        <f t="shared" si="0"/>
        <v>68.75</v>
      </c>
      <c r="C18" s="7" t="str">
        <f t="shared" si="1"/>
        <v>61.76-68.75</v>
      </c>
      <c r="D18" s="9">
        <f t="shared" si="2"/>
        <v>65.25</v>
      </c>
      <c r="E18" s="5">
        <v>9</v>
      </c>
    </row>
    <row r="19" spans="1:5" x14ac:dyDescent="0.25">
      <c r="A19" s="6">
        <v>9</v>
      </c>
      <c r="B19" s="8">
        <f t="shared" si="0"/>
        <v>75.75</v>
      </c>
      <c r="C19" s="7" t="str">
        <f t="shared" si="1"/>
        <v>68.76-75.75</v>
      </c>
      <c r="D19" s="9">
        <f t="shared" si="2"/>
        <v>72.25</v>
      </c>
      <c r="E19" s="5">
        <v>5</v>
      </c>
    </row>
    <row r="20" spans="1:5" x14ac:dyDescent="0.25">
      <c r="A20" s="6">
        <v>10</v>
      </c>
      <c r="B20" s="8">
        <f t="shared" si="0"/>
        <v>82.75</v>
      </c>
      <c r="C20" s="7" t="str">
        <f t="shared" si="1"/>
        <v>75.76-82.75</v>
      </c>
      <c r="D20" s="9">
        <f t="shared" si="2"/>
        <v>79.25</v>
      </c>
      <c r="E20" s="5">
        <v>2</v>
      </c>
    </row>
    <row r="21" spans="1:5" x14ac:dyDescent="0.25">
      <c r="A21" s="1"/>
      <c r="D21" t="s">
        <v>235</v>
      </c>
      <c r="E21">
        <f>SUM(E11:E20)</f>
        <v>678</v>
      </c>
    </row>
    <row r="22" spans="1:5" x14ac:dyDescent="0.25">
      <c r="A22" s="29" t="s">
        <v>240</v>
      </c>
      <c r="B22" s="11">
        <f>(D11*E11+D12*E12+D13*E13+D14*E14+D15*E15+D16*E16+D17*E17+D18*E18+D19*E19+D20*E20)/E21</f>
        <v>31.602507374631269</v>
      </c>
      <c r="D22" t="s">
        <v>233</v>
      </c>
      <c r="E22">
        <f>COUNTIF(crx[Column2],"?")</f>
        <v>12</v>
      </c>
    </row>
    <row r="23" spans="1:5" x14ac:dyDescent="0.25">
      <c r="A23" s="29" t="s">
        <v>239</v>
      </c>
      <c r="B23" s="10">
        <f>MEDIAN(crx[Column2])</f>
        <v>28.46</v>
      </c>
      <c r="D23" t="s">
        <v>234</v>
      </c>
      <c r="E23">
        <f>COUNTA(crx[Column2])</f>
        <v>690</v>
      </c>
    </row>
    <row r="24" spans="1:5" x14ac:dyDescent="0.25">
      <c r="A24" s="30" t="s">
        <v>241</v>
      </c>
    </row>
    <row r="25" spans="1:5" x14ac:dyDescent="0.25">
      <c r="A25" s="1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351"/>
  <sheetViews>
    <sheetView workbookViewId="0">
      <selection activeCell="AM11" sqref="AM11"/>
    </sheetView>
  </sheetViews>
  <sheetFormatPr defaultRowHeight="15" x14ac:dyDescent="0.25"/>
  <cols>
    <col min="1" max="1" width="14.5703125" customWidth="1"/>
  </cols>
  <sheetData>
    <row r="1" spans="1:49" x14ac:dyDescent="0.25">
      <c r="A1" s="3" t="s">
        <v>221</v>
      </c>
      <c r="B1" s="3"/>
      <c r="C1" s="3"/>
      <c r="D1" s="3"/>
      <c r="E1" s="3"/>
      <c r="G1" s="10" t="s">
        <v>242</v>
      </c>
      <c r="R1" s="10" t="s">
        <v>255</v>
      </c>
      <c r="AC1" s="10" t="s">
        <v>258</v>
      </c>
      <c r="AN1" s="10" t="s">
        <v>261</v>
      </c>
    </row>
    <row r="2" spans="1:49" x14ac:dyDescent="0.25">
      <c r="A2" s="12" t="s">
        <v>222</v>
      </c>
      <c r="B2" s="12" t="s">
        <v>223</v>
      </c>
      <c r="C2" s="12"/>
      <c r="D2" s="12"/>
      <c r="E2" s="13"/>
      <c r="G2" s="18" t="s">
        <v>245</v>
      </c>
      <c r="H2" s="18" t="s">
        <v>246</v>
      </c>
      <c r="I2" s="18" t="s">
        <v>247</v>
      </c>
      <c r="J2" s="18" t="s">
        <v>248</v>
      </c>
      <c r="K2" s="18" t="s">
        <v>249</v>
      </c>
      <c r="L2" s="18" t="s">
        <v>250</v>
      </c>
      <c r="M2" s="18" t="s">
        <v>251</v>
      </c>
      <c r="N2" s="18" t="s">
        <v>252</v>
      </c>
      <c r="O2" s="18" t="s">
        <v>253</v>
      </c>
      <c r="P2" s="18" t="s">
        <v>254</v>
      </c>
      <c r="R2" s="18" t="s">
        <v>245</v>
      </c>
      <c r="S2" s="18" t="s">
        <v>246</v>
      </c>
      <c r="T2" s="18" t="s">
        <v>247</v>
      </c>
      <c r="U2" s="18" t="s">
        <v>248</v>
      </c>
      <c r="V2" s="18" t="s">
        <v>249</v>
      </c>
      <c r="W2" s="18" t="s">
        <v>250</v>
      </c>
      <c r="X2" s="18" t="s">
        <v>251</v>
      </c>
      <c r="Y2" s="18" t="s">
        <v>252</v>
      </c>
      <c r="Z2" s="18" t="s">
        <v>253</v>
      </c>
      <c r="AA2" s="18" t="s">
        <v>254</v>
      </c>
      <c r="AC2" s="18" t="s">
        <v>245</v>
      </c>
      <c r="AD2" s="18" t="s">
        <v>246</v>
      </c>
      <c r="AE2" s="18" t="s">
        <v>247</v>
      </c>
      <c r="AF2" s="18" t="s">
        <v>248</v>
      </c>
      <c r="AG2" s="18" t="s">
        <v>249</v>
      </c>
      <c r="AH2" s="18" t="s">
        <v>250</v>
      </c>
      <c r="AI2" s="18" t="s">
        <v>251</v>
      </c>
      <c r="AJ2" s="18" t="s">
        <v>252</v>
      </c>
      <c r="AK2" s="18" t="s">
        <v>253</v>
      </c>
      <c r="AL2" s="18" t="s">
        <v>254</v>
      </c>
      <c r="AN2" s="18" t="s">
        <v>245</v>
      </c>
      <c r="AO2" s="18" t="s">
        <v>246</v>
      </c>
      <c r="AP2" s="18" t="s">
        <v>247</v>
      </c>
      <c r="AQ2" s="18" t="s">
        <v>248</v>
      </c>
      <c r="AR2" s="18" t="s">
        <v>249</v>
      </c>
      <c r="AS2" s="18" t="s">
        <v>250</v>
      </c>
      <c r="AT2" s="18" t="s">
        <v>251</v>
      </c>
      <c r="AU2" s="18" t="s">
        <v>252</v>
      </c>
      <c r="AV2" s="18" t="s">
        <v>253</v>
      </c>
      <c r="AW2" s="18" t="s">
        <v>254</v>
      </c>
    </row>
    <row r="3" spans="1:49" x14ac:dyDescent="0.25">
      <c r="A3" s="25" t="s">
        <v>224</v>
      </c>
      <c r="B3" s="26">
        <f>MIN(crx[Column3])</f>
        <v>0</v>
      </c>
      <c r="C3" s="14"/>
      <c r="D3" s="14"/>
      <c r="E3" s="13"/>
      <c r="F3" s="10" t="s">
        <v>256</v>
      </c>
      <c r="G3" s="17">
        <f>COUNT(G5:G351)</f>
        <v>347</v>
      </c>
      <c r="H3" s="17">
        <f>COUNT(H5:H332)</f>
        <v>129</v>
      </c>
      <c r="I3" s="17">
        <f>COUNT(I5:I332)</f>
        <v>55</v>
      </c>
      <c r="J3" s="17">
        <f>COUNT(J5:J332)</f>
        <v>72</v>
      </c>
      <c r="K3" s="17">
        <f>COUNT(K5:K332)</f>
        <v>53</v>
      </c>
      <c r="L3" s="17">
        <f>COUNT(L5:L332)</f>
        <v>17</v>
      </c>
      <c r="M3" s="17">
        <f>COUNT(M5:M332)</f>
        <v>7</v>
      </c>
      <c r="N3" s="17">
        <f>COUNT(N5:N332)</f>
        <v>5</v>
      </c>
      <c r="O3" s="17">
        <f>COUNT(O5:O332)</f>
        <v>3</v>
      </c>
      <c r="P3" s="17">
        <f>COUNT(P5:P332)</f>
        <v>2</v>
      </c>
      <c r="Q3" s="10" t="s">
        <v>256</v>
      </c>
      <c r="R3" s="17">
        <f>COUNT(R5:R351)</f>
        <v>347</v>
      </c>
      <c r="S3" s="17">
        <f t="shared" ref="S3:AA3" si="0">COUNT(S5:S332)</f>
        <v>129</v>
      </c>
      <c r="T3" s="17">
        <f t="shared" si="0"/>
        <v>55</v>
      </c>
      <c r="U3" s="17">
        <f t="shared" si="0"/>
        <v>72</v>
      </c>
      <c r="V3" s="17">
        <f t="shared" si="0"/>
        <v>53</v>
      </c>
      <c r="W3" s="17">
        <f t="shared" si="0"/>
        <v>17</v>
      </c>
      <c r="X3" s="17">
        <f t="shared" si="0"/>
        <v>7</v>
      </c>
      <c r="Y3" s="17">
        <f t="shared" si="0"/>
        <v>5</v>
      </c>
      <c r="Z3" s="17">
        <f t="shared" si="0"/>
        <v>3</v>
      </c>
      <c r="AA3" s="17">
        <f t="shared" si="0"/>
        <v>2</v>
      </c>
      <c r="AB3" s="10" t="s">
        <v>256</v>
      </c>
      <c r="AC3" s="17">
        <f>COUNT(AC5:AC73)</f>
        <v>69</v>
      </c>
      <c r="AD3" s="17">
        <f t="shared" ref="AD3:AL3" si="1">COUNT(AD5:AD73)</f>
        <v>69</v>
      </c>
      <c r="AE3" s="17">
        <f t="shared" si="1"/>
        <v>69</v>
      </c>
      <c r="AF3" s="17">
        <f t="shared" si="1"/>
        <v>69</v>
      </c>
      <c r="AG3" s="17">
        <f t="shared" si="1"/>
        <v>69</v>
      </c>
      <c r="AH3" s="17">
        <f t="shared" si="1"/>
        <v>69</v>
      </c>
      <c r="AI3" s="17">
        <f t="shared" si="1"/>
        <v>69</v>
      </c>
      <c r="AJ3" s="17">
        <f t="shared" si="1"/>
        <v>69</v>
      </c>
      <c r="AK3" s="17">
        <f t="shared" si="1"/>
        <v>69</v>
      </c>
      <c r="AL3" s="17">
        <f t="shared" si="1"/>
        <v>69</v>
      </c>
      <c r="AM3" s="10" t="s">
        <v>256</v>
      </c>
      <c r="AN3" s="17">
        <f>COUNT(AN5:AN73)</f>
        <v>69</v>
      </c>
      <c r="AO3" s="17">
        <f t="shared" ref="AO3:AW3" si="2">COUNT(AO5:AO73)</f>
        <v>69</v>
      </c>
      <c r="AP3" s="17">
        <f t="shared" si="2"/>
        <v>69</v>
      </c>
      <c r="AQ3" s="17">
        <f t="shared" si="2"/>
        <v>69</v>
      </c>
      <c r="AR3" s="17">
        <f t="shared" si="2"/>
        <v>69</v>
      </c>
      <c r="AS3" s="17">
        <f t="shared" si="2"/>
        <v>69</v>
      </c>
      <c r="AT3" s="17">
        <f t="shared" si="2"/>
        <v>69</v>
      </c>
      <c r="AU3" s="17">
        <f t="shared" si="2"/>
        <v>69</v>
      </c>
      <c r="AV3" s="17">
        <f t="shared" si="2"/>
        <v>69</v>
      </c>
      <c r="AW3" s="17">
        <f t="shared" si="2"/>
        <v>69</v>
      </c>
    </row>
    <row r="4" spans="1:49" x14ac:dyDescent="0.25">
      <c r="A4" s="25" t="s">
        <v>225</v>
      </c>
      <c r="B4" s="26">
        <f>MAX(crx[Column3])</f>
        <v>28</v>
      </c>
      <c r="C4" s="14"/>
      <c r="D4" s="14"/>
      <c r="E4" s="13"/>
      <c r="F4" s="10" t="s">
        <v>257</v>
      </c>
      <c r="G4" s="19">
        <f>(SUM(G5:G351))/G3</f>
        <v>1.1384293948126802</v>
      </c>
      <c r="H4" s="19">
        <f t="shared" ref="H4:P4" si="3">(SUM(H5:H332))/H3</f>
        <v>4.0608914728682173</v>
      </c>
      <c r="I4" s="19">
        <f t="shared" si="3"/>
        <v>6.7575454545454541</v>
      </c>
      <c r="J4" s="19">
        <f t="shared" si="3"/>
        <v>9.8652083333333316</v>
      </c>
      <c r="K4" s="19">
        <f t="shared" si="3"/>
        <v>12.37188679245283</v>
      </c>
      <c r="L4" s="19">
        <f t="shared" si="3"/>
        <v>15.237647058823526</v>
      </c>
      <c r="M4" s="19">
        <f t="shared" si="3"/>
        <v>18.767857142857142</v>
      </c>
      <c r="N4" s="19">
        <f t="shared" si="3"/>
        <v>21.357999999999997</v>
      </c>
      <c r="O4" s="19">
        <f t="shared" si="3"/>
        <v>25.14</v>
      </c>
      <c r="P4" s="19">
        <f t="shared" si="3"/>
        <v>27.1675</v>
      </c>
      <c r="Q4" s="10" t="s">
        <v>257</v>
      </c>
      <c r="R4" s="19">
        <f>(SUM(R5:R332))/R3</f>
        <v>1.0760946440880714</v>
      </c>
      <c r="S4" s="19">
        <f t="shared" ref="S4:AA4" si="4">(SUM(S5:S332))/S3</f>
        <v>4.0608914728682102</v>
      </c>
      <c r="T4" s="19">
        <f t="shared" si="4"/>
        <v>6.7575454545454505</v>
      </c>
      <c r="U4" s="19">
        <f t="shared" si="4"/>
        <v>9.8652083333333458</v>
      </c>
      <c r="V4" s="19">
        <f t="shared" si="4"/>
        <v>12.371886792452832</v>
      </c>
      <c r="W4" s="19">
        <f t="shared" si="4"/>
        <v>15.237647058823534</v>
      </c>
      <c r="X4" s="19">
        <f t="shared" si="4"/>
        <v>18.767857142857142</v>
      </c>
      <c r="Y4" s="19">
        <f t="shared" si="4"/>
        <v>21.357999999999997</v>
      </c>
      <c r="Z4" s="19">
        <f t="shared" si="4"/>
        <v>25.14</v>
      </c>
      <c r="AA4" s="19">
        <f t="shared" si="4"/>
        <v>27.1675</v>
      </c>
      <c r="AB4" s="10" t="s">
        <v>257</v>
      </c>
      <c r="AC4" s="19">
        <f>(SUM(AC5:AC73))/AC3</f>
        <v>0.15724637681159423</v>
      </c>
      <c r="AD4" s="19">
        <f t="shared" ref="AD4:AL4" si="5">(SUM(AD5:AD73))/AD3</f>
        <v>0.56217391304347819</v>
      </c>
      <c r="AE4" s="19">
        <f t="shared" si="5"/>
        <v>0.99739130434782597</v>
      </c>
      <c r="AF4" s="19">
        <f t="shared" si="5"/>
        <v>1.5731159420289853</v>
      </c>
      <c r="AG4" s="19">
        <f t="shared" si="5"/>
        <v>2.3555072463768116</v>
      </c>
      <c r="AH4" s="19">
        <f t="shared" si="5"/>
        <v>3.354275362318841</v>
      </c>
      <c r="AI4" s="19">
        <f t="shared" si="5"/>
        <v>4.9057246376811587</v>
      </c>
      <c r="AJ4" s="19">
        <f t="shared" si="5"/>
        <v>7.5066666666666659</v>
      </c>
      <c r="AK4" s="19">
        <f t="shared" si="5"/>
        <v>10.5918115942029</v>
      </c>
      <c r="AL4" s="19">
        <f t="shared" si="5"/>
        <v>15.583333333333334</v>
      </c>
      <c r="AM4" s="10" t="s">
        <v>257</v>
      </c>
      <c r="AN4" s="19">
        <f>(SUM(AN5:AN73))/AN3</f>
        <v>0.19021739130434784</v>
      </c>
      <c r="AO4" s="19">
        <f t="shared" ref="AO4" si="6">(SUM(AO5:AO73))/AO3</f>
        <v>0.56521739130434778</v>
      </c>
      <c r="AP4" s="19">
        <f t="shared" ref="AP4" si="7">(SUM(AP5:AP73))/AP3</f>
        <v>1.0036231884057971</v>
      </c>
      <c r="AQ4" s="19">
        <f t="shared" ref="AQ4" si="8">(SUM(AQ5:AQ73))/AQ3</f>
        <v>1.5467391304347806</v>
      </c>
      <c r="AR4" s="19">
        <f t="shared" ref="AR4" si="9">(SUM(AR5:AR73))/AR3</f>
        <v>2.3804347826086958</v>
      </c>
      <c r="AS4" s="19">
        <f t="shared" ref="AS4" si="10">(SUM(AS5:AS73))/AS3</f>
        <v>3.3840579710144927</v>
      </c>
      <c r="AT4" s="19">
        <f t="shared" ref="AT4" si="11">(SUM(AT5:AT73))/AT3</f>
        <v>5.0342028985507259</v>
      </c>
      <c r="AU4" s="19">
        <f t="shared" ref="AU4" si="12">(SUM(AU5:AU73))/AU3</f>
        <v>7.7322463768116005</v>
      </c>
      <c r="AV4" s="19">
        <f t="shared" ref="AV4" si="13">(SUM(AV5:AV73))/AV3</f>
        <v>10.684420289855078</v>
      </c>
      <c r="AW4" s="19">
        <f t="shared" ref="AW4" si="14">(SUM(AW5:AW73))/AW3</f>
        <v>20.115942028985508</v>
      </c>
    </row>
    <row r="5" spans="1:49" x14ac:dyDescent="0.25">
      <c r="G5" s="15">
        <v>0</v>
      </c>
      <c r="H5" s="15">
        <v>2.835</v>
      </c>
      <c r="I5" s="15">
        <v>5.625</v>
      </c>
      <c r="J5" s="15">
        <v>8.4600000000000009</v>
      </c>
      <c r="K5" s="15">
        <v>11.25</v>
      </c>
      <c r="L5" s="15">
        <v>14.5</v>
      </c>
      <c r="M5" s="15">
        <v>17.75</v>
      </c>
      <c r="N5" s="15">
        <v>20</v>
      </c>
      <c r="O5" s="15">
        <v>25.085000000000001</v>
      </c>
      <c r="P5" s="15">
        <v>26.335000000000001</v>
      </c>
      <c r="R5" s="33">
        <f>G$4</f>
        <v>1.1384293948126802</v>
      </c>
      <c r="S5" s="33">
        <f>H$4</f>
        <v>4.0608914728682173</v>
      </c>
      <c r="T5" s="33">
        <f>I$4</f>
        <v>6.7575454545454541</v>
      </c>
      <c r="U5" s="33">
        <f>J$4</f>
        <v>9.8652083333333316</v>
      </c>
      <c r="V5" s="33">
        <f>K$4</f>
        <v>12.37188679245283</v>
      </c>
      <c r="W5" s="33">
        <f>L$4</f>
        <v>15.237647058823526</v>
      </c>
      <c r="X5" s="33">
        <f>M$4</f>
        <v>18.767857142857142</v>
      </c>
      <c r="Y5" s="33">
        <f>N$4</f>
        <v>21.357999999999997</v>
      </c>
      <c r="Z5" s="33">
        <f>O$4</f>
        <v>25.14</v>
      </c>
      <c r="AA5" s="33">
        <f>P$4</f>
        <v>27.1675</v>
      </c>
      <c r="AC5" s="22">
        <f>data!$C2</f>
        <v>0</v>
      </c>
      <c r="AD5" s="22">
        <f>data!$C71</f>
        <v>0.375</v>
      </c>
      <c r="AE5" s="22">
        <f>data!$C140</f>
        <v>0.75</v>
      </c>
      <c r="AF5" s="22">
        <f>data!$C209</f>
        <v>1.25</v>
      </c>
      <c r="AG5" s="22">
        <f>data!$C278</f>
        <v>2</v>
      </c>
      <c r="AH5" s="22">
        <f>data!$C347</f>
        <v>2.75</v>
      </c>
      <c r="AI5" s="22">
        <f>data!$C416</f>
        <v>4.04</v>
      </c>
      <c r="AJ5" s="22">
        <f>data!$C485</f>
        <v>6</v>
      </c>
      <c r="AK5" s="22">
        <f>data!$C554</f>
        <v>9.5</v>
      </c>
      <c r="AL5" s="22">
        <f>data!$C623</f>
        <v>12</v>
      </c>
      <c r="AN5" s="21">
        <f t="shared" ref="AN5:AO37" si="15">AC$5</f>
        <v>0</v>
      </c>
      <c r="AO5" s="21">
        <f t="shared" si="15"/>
        <v>0.375</v>
      </c>
      <c r="AP5" s="21">
        <f t="shared" ref="AP5" si="16">AE$5</f>
        <v>0.75</v>
      </c>
      <c r="AQ5" s="21">
        <f t="shared" ref="AQ5" si="17">AF$5</f>
        <v>1.25</v>
      </c>
      <c r="AR5" s="21">
        <f t="shared" ref="AR5" si="18">AG$5</f>
        <v>2</v>
      </c>
      <c r="AS5" s="21">
        <f t="shared" ref="AS5" si="19">AH$5</f>
        <v>2.75</v>
      </c>
      <c r="AT5" s="21">
        <f t="shared" ref="AT5" si="20">AI$5</f>
        <v>4.04</v>
      </c>
      <c r="AU5" s="21">
        <f t="shared" ref="AU5" si="21">AJ$5</f>
        <v>6</v>
      </c>
      <c r="AV5" s="21">
        <f t="shared" ref="AV5" si="22">AK$5</f>
        <v>9.5</v>
      </c>
      <c r="AW5" s="21">
        <f t="shared" ref="AW5" si="23">AL$5</f>
        <v>12</v>
      </c>
    </row>
    <row r="6" spans="1:49" x14ac:dyDescent="0.25">
      <c r="A6" s="10" t="s">
        <v>242</v>
      </c>
      <c r="G6" s="31">
        <v>0</v>
      </c>
      <c r="H6" s="31">
        <v>2.875</v>
      </c>
      <c r="I6" s="31">
        <v>5.665</v>
      </c>
      <c r="J6" s="31">
        <v>8.5</v>
      </c>
      <c r="K6" s="31">
        <v>11.25</v>
      </c>
      <c r="L6" s="31">
        <v>14.5</v>
      </c>
      <c r="M6" s="31">
        <v>18.125</v>
      </c>
      <c r="N6" s="31">
        <v>21</v>
      </c>
      <c r="O6" s="31">
        <v>25.125</v>
      </c>
      <c r="P6" s="31">
        <v>28</v>
      </c>
      <c r="R6" s="33">
        <f>$G$4</f>
        <v>1.1384293948126802</v>
      </c>
      <c r="S6" s="33">
        <f>$H$4</f>
        <v>4.0608914728682173</v>
      </c>
      <c r="T6" s="33">
        <f>I$4</f>
        <v>6.7575454545454541</v>
      </c>
      <c r="U6" s="33">
        <f>J$4</f>
        <v>9.8652083333333316</v>
      </c>
      <c r="V6" s="33">
        <f>K$4</f>
        <v>12.37188679245283</v>
      </c>
      <c r="W6" s="33">
        <f>L$4</f>
        <v>15.237647058823526</v>
      </c>
      <c r="X6" s="33">
        <f>M$4</f>
        <v>18.767857142857142</v>
      </c>
      <c r="Y6" s="33">
        <f>N$4</f>
        <v>21.357999999999997</v>
      </c>
      <c r="Z6" s="33">
        <f>O$4</f>
        <v>25.14</v>
      </c>
      <c r="AA6" s="33">
        <f>P$4</f>
        <v>27.1675</v>
      </c>
      <c r="AC6" s="22">
        <f>data!$C3</f>
        <v>0</v>
      </c>
      <c r="AD6" s="22">
        <f>data!$C72</f>
        <v>0.375</v>
      </c>
      <c r="AE6" s="22">
        <f>data!$C141</f>
        <v>0.75</v>
      </c>
      <c r="AF6" s="22">
        <f>data!$C210</f>
        <v>1.25</v>
      </c>
      <c r="AG6" s="22">
        <f>data!$C279</f>
        <v>2</v>
      </c>
      <c r="AH6" s="22">
        <f>data!$C348</f>
        <v>2.75</v>
      </c>
      <c r="AI6" s="22">
        <f>data!$C417</f>
        <v>4.04</v>
      </c>
      <c r="AJ6" s="22">
        <f>data!$C486</f>
        <v>6</v>
      </c>
      <c r="AK6" s="22">
        <f>data!$C555</f>
        <v>9.5</v>
      </c>
      <c r="AL6" s="22">
        <f>data!$C624</f>
        <v>12</v>
      </c>
      <c r="AN6" s="21">
        <f t="shared" si="15"/>
        <v>0</v>
      </c>
      <c r="AO6" s="21">
        <f t="shared" ref="AO6:AO38" si="24">AD$5</f>
        <v>0.375</v>
      </c>
      <c r="AP6" s="21">
        <f t="shared" ref="AP6:AP38" si="25">AE$5</f>
        <v>0.75</v>
      </c>
      <c r="AQ6" s="21">
        <f t="shared" ref="AQ6:AQ38" si="26">AF$5</f>
        <v>1.25</v>
      </c>
      <c r="AR6" s="21">
        <f t="shared" ref="AR6:AR38" si="27">AG$5</f>
        <v>2</v>
      </c>
      <c r="AS6" s="21">
        <f t="shared" ref="AS6:AS38" si="28">AH$5</f>
        <v>2.75</v>
      </c>
      <c r="AT6" s="21">
        <f t="shared" ref="AT6:AT38" si="29">AI$5</f>
        <v>4.04</v>
      </c>
      <c r="AU6" s="21">
        <f t="shared" ref="AU6:AU38" si="30">AJ$5</f>
        <v>6</v>
      </c>
      <c r="AV6" s="21">
        <f t="shared" ref="AV6:AV38" si="31">AK$5</f>
        <v>9.5</v>
      </c>
      <c r="AW6" s="21">
        <f t="shared" ref="AW6:AW38" si="32">AL$5</f>
        <v>12</v>
      </c>
    </row>
    <row r="7" spans="1:49" x14ac:dyDescent="0.25">
      <c r="A7" s="24" t="s">
        <v>243</v>
      </c>
      <c r="B7" s="20">
        <v>10</v>
      </c>
      <c r="G7" s="15">
        <v>0</v>
      </c>
      <c r="H7" s="15">
        <v>2.875</v>
      </c>
      <c r="I7" s="15">
        <v>5.71</v>
      </c>
      <c r="J7" s="15">
        <v>8.5</v>
      </c>
      <c r="K7" s="15">
        <v>11.25</v>
      </c>
      <c r="L7" s="15">
        <v>14.5</v>
      </c>
      <c r="M7" s="15">
        <v>18.5</v>
      </c>
      <c r="N7" s="15">
        <v>21.5</v>
      </c>
      <c r="O7" s="15">
        <v>25.21</v>
      </c>
      <c r="P7" s="32"/>
      <c r="R7" s="33">
        <f>$G$4</f>
        <v>1.1384293948126802</v>
      </c>
      <c r="S7" s="33">
        <f>$H$4</f>
        <v>4.0608914728682173</v>
      </c>
      <c r="T7" s="33">
        <f>I$4</f>
        <v>6.7575454545454541</v>
      </c>
      <c r="U7" s="33">
        <f>J$4</f>
        <v>9.8652083333333316</v>
      </c>
      <c r="V7" s="33">
        <f>K$4</f>
        <v>12.37188679245283</v>
      </c>
      <c r="W7" s="33">
        <f>L$4</f>
        <v>15.237647058823526</v>
      </c>
      <c r="X7" s="33">
        <f>M$4</f>
        <v>18.767857142857142</v>
      </c>
      <c r="Y7" s="33">
        <f>N$4</f>
        <v>21.357999999999997</v>
      </c>
      <c r="Z7" s="33">
        <f>O$4</f>
        <v>25.14</v>
      </c>
      <c r="AA7" s="33"/>
      <c r="AC7" s="22">
        <f>data!$C4</f>
        <v>0</v>
      </c>
      <c r="AD7" s="22">
        <f>data!$C73</f>
        <v>0.375</v>
      </c>
      <c r="AE7" s="22">
        <f>data!$C142</f>
        <v>0.75</v>
      </c>
      <c r="AF7" s="22">
        <f>data!$C211</f>
        <v>1.25</v>
      </c>
      <c r="AG7" s="22">
        <f>data!$C280</f>
        <v>2</v>
      </c>
      <c r="AH7" s="22">
        <f>data!$C349</f>
        <v>2.835</v>
      </c>
      <c r="AI7" s="22">
        <f>data!$C418</f>
        <v>4.085</v>
      </c>
      <c r="AJ7" s="22">
        <f>data!$C487</f>
        <v>6</v>
      </c>
      <c r="AK7" s="22">
        <f>data!$C556</f>
        <v>9.5</v>
      </c>
      <c r="AL7" s="22">
        <f>data!$C625</f>
        <v>12</v>
      </c>
      <c r="AN7" s="21">
        <f t="shared" si="15"/>
        <v>0</v>
      </c>
      <c r="AO7" s="21">
        <f t="shared" si="24"/>
        <v>0.375</v>
      </c>
      <c r="AP7" s="21">
        <f t="shared" si="25"/>
        <v>0.75</v>
      </c>
      <c r="AQ7" s="21">
        <f t="shared" si="26"/>
        <v>1.25</v>
      </c>
      <c r="AR7" s="21">
        <f t="shared" si="27"/>
        <v>2</v>
      </c>
      <c r="AS7" s="21">
        <f t="shared" si="28"/>
        <v>2.75</v>
      </c>
      <c r="AT7" s="21">
        <f t="shared" si="29"/>
        <v>4.04</v>
      </c>
      <c r="AU7" s="21">
        <f t="shared" si="30"/>
        <v>6</v>
      </c>
      <c r="AV7" s="21">
        <f t="shared" si="31"/>
        <v>9.5</v>
      </c>
      <c r="AW7" s="21">
        <f t="shared" si="32"/>
        <v>12</v>
      </c>
    </row>
    <row r="8" spans="1:49" x14ac:dyDescent="0.25">
      <c r="A8" s="24" t="s">
        <v>244</v>
      </c>
      <c r="B8" s="20">
        <f>(B4-B3)/B7</f>
        <v>2.8</v>
      </c>
      <c r="G8" s="31">
        <v>0</v>
      </c>
      <c r="H8" s="31">
        <v>3</v>
      </c>
      <c r="I8" s="31">
        <v>5.835</v>
      </c>
      <c r="J8" s="31">
        <v>8.5</v>
      </c>
      <c r="K8" s="31">
        <v>11.46</v>
      </c>
      <c r="L8" s="31">
        <v>14.585000000000001</v>
      </c>
      <c r="M8" s="31">
        <v>19</v>
      </c>
      <c r="N8" s="31">
        <v>22</v>
      </c>
      <c r="O8" s="32"/>
      <c r="P8" s="32"/>
      <c r="R8" s="33">
        <f>$G$4</f>
        <v>1.1384293948126802</v>
      </c>
      <c r="S8" s="33">
        <f>$H$4</f>
        <v>4.0608914728682173</v>
      </c>
      <c r="T8" s="33">
        <f>I$4</f>
        <v>6.7575454545454541</v>
      </c>
      <c r="U8" s="33">
        <f>J$4</f>
        <v>9.8652083333333316</v>
      </c>
      <c r="V8" s="33">
        <f>K$4</f>
        <v>12.37188679245283</v>
      </c>
      <c r="W8" s="33">
        <f>L$4</f>
        <v>15.237647058823526</v>
      </c>
      <c r="X8" s="33">
        <f>M$4</f>
        <v>18.767857142857142</v>
      </c>
      <c r="Y8" s="33">
        <f>N$4</f>
        <v>21.357999999999997</v>
      </c>
      <c r="Z8" s="33"/>
      <c r="AA8" s="33"/>
      <c r="AC8" s="22">
        <f>data!$C5</f>
        <v>0</v>
      </c>
      <c r="AD8" s="22">
        <f>data!$C74</f>
        <v>0.375</v>
      </c>
      <c r="AE8" s="22">
        <f>data!$C143</f>
        <v>0.75</v>
      </c>
      <c r="AF8" s="22">
        <f>data!$C212</f>
        <v>1.29</v>
      </c>
      <c r="AG8" s="22">
        <f>data!$C281</f>
        <v>2</v>
      </c>
      <c r="AH8" s="22">
        <f>data!$C350</f>
        <v>2.875</v>
      </c>
      <c r="AI8" s="22">
        <f>data!$C419</f>
        <v>4.085</v>
      </c>
      <c r="AJ8" s="22">
        <f>data!$C488</f>
        <v>6</v>
      </c>
      <c r="AK8" s="22">
        <f>data!$C557</f>
        <v>9.5</v>
      </c>
      <c r="AL8" s="22">
        <f>data!$C626</f>
        <v>12</v>
      </c>
      <c r="AN8" s="21">
        <f t="shared" si="15"/>
        <v>0</v>
      </c>
      <c r="AO8" s="21">
        <f t="shared" si="24"/>
        <v>0.375</v>
      </c>
      <c r="AP8" s="21">
        <f t="shared" si="25"/>
        <v>0.75</v>
      </c>
      <c r="AQ8" s="21">
        <f t="shared" si="26"/>
        <v>1.25</v>
      </c>
      <c r="AR8" s="21">
        <f t="shared" si="27"/>
        <v>2</v>
      </c>
      <c r="AS8" s="21">
        <f t="shared" si="28"/>
        <v>2.75</v>
      </c>
      <c r="AT8" s="21">
        <f t="shared" si="29"/>
        <v>4.04</v>
      </c>
      <c r="AU8" s="21">
        <f t="shared" si="30"/>
        <v>6</v>
      </c>
      <c r="AV8" s="21">
        <f t="shared" si="31"/>
        <v>9.5</v>
      </c>
      <c r="AW8" s="21">
        <f t="shared" si="32"/>
        <v>12</v>
      </c>
    </row>
    <row r="9" spans="1:49" x14ac:dyDescent="0.25">
      <c r="G9" s="15">
        <v>0</v>
      </c>
      <c r="H9" s="15">
        <v>3</v>
      </c>
      <c r="I9" s="15">
        <v>5.875</v>
      </c>
      <c r="J9" s="15">
        <v>8.5</v>
      </c>
      <c r="K9" s="15">
        <v>11.5</v>
      </c>
      <c r="L9" s="15">
        <v>14.79</v>
      </c>
      <c r="M9" s="15">
        <v>19</v>
      </c>
      <c r="N9" s="15">
        <v>22.29</v>
      </c>
      <c r="O9" s="32"/>
      <c r="P9" s="32"/>
      <c r="R9" s="33">
        <f>$G$4</f>
        <v>1.1384293948126802</v>
      </c>
      <c r="S9" s="33">
        <f>$H$4</f>
        <v>4.0608914728682173</v>
      </c>
      <c r="T9" s="33">
        <f>I$4</f>
        <v>6.7575454545454541</v>
      </c>
      <c r="U9" s="33">
        <f>J$4</f>
        <v>9.8652083333333316</v>
      </c>
      <c r="V9" s="33">
        <f>K$4</f>
        <v>12.37188679245283</v>
      </c>
      <c r="W9" s="33">
        <f>L$4</f>
        <v>15.237647058823526</v>
      </c>
      <c r="X9" s="33">
        <f>M$4</f>
        <v>18.767857142857142</v>
      </c>
      <c r="Y9" s="33">
        <f>N$4</f>
        <v>21.357999999999997</v>
      </c>
      <c r="Z9" s="33"/>
      <c r="AA9" s="33"/>
      <c r="AB9" s="16"/>
      <c r="AC9" s="22">
        <f>data!$C6</f>
        <v>0</v>
      </c>
      <c r="AD9" s="22">
        <f>data!$C75</f>
        <v>0.41499999999999998</v>
      </c>
      <c r="AE9" s="22">
        <f>data!$C144</f>
        <v>0.75</v>
      </c>
      <c r="AF9" s="22">
        <f>data!$C213</f>
        <v>1.335</v>
      </c>
      <c r="AG9" s="22">
        <f>data!$C282</f>
        <v>2</v>
      </c>
      <c r="AH9" s="22">
        <f>data!$C351</f>
        <v>2.875</v>
      </c>
      <c r="AI9" s="22">
        <f>data!$C420</f>
        <v>4.125</v>
      </c>
      <c r="AJ9" s="22">
        <f>data!$C489</f>
        <v>6</v>
      </c>
      <c r="AK9" s="22">
        <f>data!$C558</f>
        <v>9.5</v>
      </c>
      <c r="AL9" s="22">
        <f>data!$C627</f>
        <v>12</v>
      </c>
      <c r="AN9" s="21">
        <f t="shared" si="15"/>
        <v>0</v>
      </c>
      <c r="AO9" s="21">
        <f t="shared" si="24"/>
        <v>0.375</v>
      </c>
      <c r="AP9" s="21">
        <f t="shared" si="25"/>
        <v>0.75</v>
      </c>
      <c r="AQ9" s="21">
        <f t="shared" si="26"/>
        <v>1.25</v>
      </c>
      <c r="AR9" s="21">
        <f t="shared" si="27"/>
        <v>2</v>
      </c>
      <c r="AS9" s="21">
        <f t="shared" si="28"/>
        <v>2.75</v>
      </c>
      <c r="AT9" s="21">
        <f t="shared" si="29"/>
        <v>4.04</v>
      </c>
      <c r="AU9" s="21">
        <f t="shared" si="30"/>
        <v>6</v>
      </c>
      <c r="AV9" s="21">
        <f t="shared" si="31"/>
        <v>9.5</v>
      </c>
      <c r="AW9" s="21">
        <f t="shared" si="32"/>
        <v>12</v>
      </c>
    </row>
    <row r="10" spans="1:49" x14ac:dyDescent="0.25">
      <c r="A10" s="10" t="s">
        <v>258</v>
      </c>
      <c r="G10" s="31">
        <v>0</v>
      </c>
      <c r="H10" s="31">
        <v>3</v>
      </c>
      <c r="I10" s="31">
        <v>5.875</v>
      </c>
      <c r="J10" s="31">
        <v>8.5</v>
      </c>
      <c r="K10" s="31">
        <v>11.5</v>
      </c>
      <c r="L10" s="31">
        <v>15</v>
      </c>
      <c r="M10" s="31">
        <v>19.5</v>
      </c>
      <c r="N10" s="32"/>
      <c r="O10" s="32"/>
      <c r="P10" s="32"/>
      <c r="R10" s="33">
        <f>$G$4</f>
        <v>1.1384293948126802</v>
      </c>
      <c r="S10" s="33">
        <f>$H$4</f>
        <v>4.0608914728682173</v>
      </c>
      <c r="T10" s="33">
        <f>I$4</f>
        <v>6.7575454545454541</v>
      </c>
      <c r="U10" s="33">
        <f>J$4</f>
        <v>9.8652083333333316</v>
      </c>
      <c r="V10" s="33">
        <f>K$4</f>
        <v>12.37188679245283</v>
      </c>
      <c r="W10" s="33">
        <f>L$4</f>
        <v>15.237647058823526</v>
      </c>
      <c r="X10" s="33">
        <f>M$4</f>
        <v>18.767857142857142</v>
      </c>
      <c r="Y10" s="33"/>
      <c r="Z10" s="33"/>
      <c r="AA10" s="33"/>
      <c r="AB10" s="16"/>
      <c r="AC10" s="22">
        <f>data!$C7</f>
        <v>0</v>
      </c>
      <c r="AD10" s="22">
        <f>data!$C76</f>
        <v>0.41499999999999998</v>
      </c>
      <c r="AE10" s="22">
        <f>data!$C145</f>
        <v>0.75</v>
      </c>
      <c r="AF10" s="22">
        <f>data!$C214</f>
        <v>1.335</v>
      </c>
      <c r="AG10" s="22">
        <f>data!$C283</f>
        <v>2</v>
      </c>
      <c r="AH10" s="22">
        <f>data!$C352</f>
        <v>3</v>
      </c>
      <c r="AI10" s="22">
        <f>data!$C421</f>
        <v>4.165</v>
      </c>
      <c r="AJ10" s="22">
        <f>data!$C490</f>
        <v>6.04</v>
      </c>
      <c r="AK10" s="22">
        <f>data!$C559</f>
        <v>9.5399999999999991</v>
      </c>
      <c r="AL10" s="22">
        <f>data!$C628</f>
        <v>12.125</v>
      </c>
      <c r="AN10" s="21">
        <f t="shared" si="15"/>
        <v>0</v>
      </c>
      <c r="AO10" s="21">
        <f t="shared" si="24"/>
        <v>0.375</v>
      </c>
      <c r="AP10" s="21">
        <f t="shared" si="25"/>
        <v>0.75</v>
      </c>
      <c r="AQ10" s="21">
        <f t="shared" si="26"/>
        <v>1.25</v>
      </c>
      <c r="AR10" s="21">
        <f t="shared" si="27"/>
        <v>2</v>
      </c>
      <c r="AS10" s="21">
        <f t="shared" si="28"/>
        <v>2.75</v>
      </c>
      <c r="AT10" s="21">
        <f t="shared" si="29"/>
        <v>4.04</v>
      </c>
      <c r="AU10" s="21">
        <f t="shared" si="30"/>
        <v>6</v>
      </c>
      <c r="AV10" s="21">
        <f t="shared" si="31"/>
        <v>9.5</v>
      </c>
      <c r="AW10" s="21">
        <f t="shared" si="32"/>
        <v>12</v>
      </c>
    </row>
    <row r="11" spans="1:49" x14ac:dyDescent="0.25">
      <c r="A11" s="24" t="s">
        <v>234</v>
      </c>
      <c r="B11" s="20">
        <f>COUNT(crx[Column3])</f>
        <v>690</v>
      </c>
      <c r="G11" s="15">
        <v>0</v>
      </c>
      <c r="H11" s="15">
        <v>3</v>
      </c>
      <c r="I11" s="15">
        <v>6</v>
      </c>
      <c r="J11" s="15">
        <v>8.5850000000000009</v>
      </c>
      <c r="K11" s="15">
        <v>11.5</v>
      </c>
      <c r="L11" s="15">
        <v>15</v>
      </c>
      <c r="M11" s="15">
        <v>19.5</v>
      </c>
      <c r="N11" s="32"/>
      <c r="O11" s="32"/>
      <c r="P11" s="32"/>
      <c r="R11" s="33">
        <f>$G$4</f>
        <v>1.1384293948126802</v>
      </c>
      <c r="S11" s="33">
        <f>$H$4</f>
        <v>4.0608914728682173</v>
      </c>
      <c r="T11" s="33">
        <f>I$4</f>
        <v>6.7575454545454541</v>
      </c>
      <c r="U11" s="33">
        <f>J$4</f>
        <v>9.8652083333333316</v>
      </c>
      <c r="V11" s="33">
        <f>K$4</f>
        <v>12.37188679245283</v>
      </c>
      <c r="W11" s="33">
        <f>L$4</f>
        <v>15.237647058823526</v>
      </c>
      <c r="X11" s="33">
        <f>M$4</f>
        <v>18.767857142857142</v>
      </c>
      <c r="Y11" s="33"/>
      <c r="Z11" s="33"/>
      <c r="AA11" s="33"/>
      <c r="AB11" s="16"/>
      <c r="AC11" s="22">
        <f>data!$C8</f>
        <v>0</v>
      </c>
      <c r="AD11" s="22">
        <f>data!$C77</f>
        <v>0.41499999999999998</v>
      </c>
      <c r="AE11" s="22">
        <f>data!$C146</f>
        <v>0.79</v>
      </c>
      <c r="AF11" s="22">
        <f>data!$C215</f>
        <v>1.335</v>
      </c>
      <c r="AG11" s="22">
        <f>data!$C284</f>
        <v>2</v>
      </c>
      <c r="AH11" s="22">
        <f>data!$C353</f>
        <v>3</v>
      </c>
      <c r="AI11" s="22">
        <f>data!$C422</f>
        <v>4.25</v>
      </c>
      <c r="AJ11" s="22">
        <f>data!$C491</f>
        <v>6.165</v>
      </c>
      <c r="AK11" s="22">
        <f>data!$C560</f>
        <v>9.5399999999999991</v>
      </c>
      <c r="AL11" s="22">
        <f>data!$C629</f>
        <v>12.25</v>
      </c>
      <c r="AN11" s="21">
        <f t="shared" si="15"/>
        <v>0</v>
      </c>
      <c r="AO11" s="21">
        <f t="shared" si="24"/>
        <v>0.375</v>
      </c>
      <c r="AP11" s="21">
        <f t="shared" si="25"/>
        <v>0.75</v>
      </c>
      <c r="AQ11" s="21">
        <f t="shared" si="26"/>
        <v>1.25</v>
      </c>
      <c r="AR11" s="21">
        <f t="shared" si="27"/>
        <v>2</v>
      </c>
      <c r="AS11" s="21">
        <f t="shared" si="28"/>
        <v>2.75</v>
      </c>
      <c r="AT11" s="21">
        <f t="shared" si="29"/>
        <v>4.04</v>
      </c>
      <c r="AU11" s="21">
        <f t="shared" si="30"/>
        <v>6</v>
      </c>
      <c r="AV11" s="21">
        <f t="shared" si="31"/>
        <v>9.5</v>
      </c>
      <c r="AW11" s="21">
        <f t="shared" si="32"/>
        <v>12</v>
      </c>
    </row>
    <row r="12" spans="1:49" x14ac:dyDescent="0.25">
      <c r="A12" s="24" t="s">
        <v>259</v>
      </c>
      <c r="B12" s="20">
        <v>69</v>
      </c>
      <c r="G12" s="31">
        <v>0</v>
      </c>
      <c r="H12" s="31">
        <v>3</v>
      </c>
      <c r="I12" s="31">
        <v>6</v>
      </c>
      <c r="J12" s="31">
        <v>8.6649999999999991</v>
      </c>
      <c r="K12" s="31">
        <v>11.5</v>
      </c>
      <c r="L12" s="31">
        <v>15</v>
      </c>
      <c r="M12" s="32"/>
      <c r="N12" s="32"/>
      <c r="O12" s="32"/>
      <c r="P12" s="32"/>
      <c r="R12" s="33">
        <f>$G$4</f>
        <v>1.1384293948126802</v>
      </c>
      <c r="S12" s="33">
        <f>$H$4</f>
        <v>4.0608914728682173</v>
      </c>
      <c r="T12" s="33">
        <f>I$4</f>
        <v>6.7575454545454541</v>
      </c>
      <c r="U12" s="33">
        <f>J$4</f>
        <v>9.8652083333333316</v>
      </c>
      <c r="V12" s="33">
        <f>K$4</f>
        <v>12.37188679245283</v>
      </c>
      <c r="W12" s="33">
        <f>L$4</f>
        <v>15.237647058823526</v>
      </c>
      <c r="X12" s="33"/>
      <c r="Y12" s="33"/>
      <c r="Z12" s="33"/>
      <c r="AA12" s="33"/>
      <c r="AB12" s="16"/>
      <c r="AC12" s="22">
        <f>data!$C9</f>
        <v>0</v>
      </c>
      <c r="AD12" s="22">
        <f>data!$C78</f>
        <v>0.41499999999999998</v>
      </c>
      <c r="AE12" s="22">
        <f>data!$C147</f>
        <v>0.79</v>
      </c>
      <c r="AF12" s="22">
        <f>data!$C216</f>
        <v>1.375</v>
      </c>
      <c r="AG12" s="22">
        <f>data!$C285</f>
        <v>2</v>
      </c>
      <c r="AH12" s="22">
        <f>data!$C354</f>
        <v>3</v>
      </c>
      <c r="AI12" s="22">
        <f>data!$C423</f>
        <v>4.25</v>
      </c>
      <c r="AJ12" s="22">
        <f>data!$C492</f>
        <v>6.21</v>
      </c>
      <c r="AK12" s="22">
        <f>data!$C561</f>
        <v>9.5850000000000009</v>
      </c>
      <c r="AL12" s="22">
        <f>data!$C630</f>
        <v>12.33</v>
      </c>
      <c r="AN12" s="21">
        <f t="shared" si="15"/>
        <v>0</v>
      </c>
      <c r="AO12" s="21">
        <f t="shared" si="24"/>
        <v>0.375</v>
      </c>
      <c r="AP12" s="21">
        <f t="shared" si="25"/>
        <v>0.75</v>
      </c>
      <c r="AQ12" s="21">
        <f t="shared" si="26"/>
        <v>1.25</v>
      </c>
      <c r="AR12" s="21">
        <f t="shared" si="27"/>
        <v>2</v>
      </c>
      <c r="AS12" s="21">
        <f t="shared" si="28"/>
        <v>2.75</v>
      </c>
      <c r="AT12" s="21">
        <f t="shared" si="29"/>
        <v>4.04</v>
      </c>
      <c r="AU12" s="21">
        <f t="shared" si="30"/>
        <v>6</v>
      </c>
      <c r="AV12" s="21">
        <f t="shared" si="31"/>
        <v>9.5</v>
      </c>
      <c r="AW12" s="21">
        <f t="shared" si="32"/>
        <v>12</v>
      </c>
    </row>
    <row r="13" spans="1:49" x14ac:dyDescent="0.25">
      <c r="A13" s="24" t="s">
        <v>260</v>
      </c>
      <c r="B13" s="20">
        <f>B11/B12</f>
        <v>10</v>
      </c>
      <c r="G13" s="15">
        <v>0</v>
      </c>
      <c r="H13" s="15">
        <v>3</v>
      </c>
      <c r="I13" s="15">
        <v>6</v>
      </c>
      <c r="J13" s="15">
        <v>9</v>
      </c>
      <c r="K13" s="15">
        <v>11.5</v>
      </c>
      <c r="L13" s="15">
        <v>15</v>
      </c>
      <c r="M13" s="32"/>
      <c r="N13" s="32"/>
      <c r="O13" s="32"/>
      <c r="P13" s="32"/>
      <c r="R13" s="33">
        <f>$G$4</f>
        <v>1.1384293948126802</v>
      </c>
      <c r="S13" s="33">
        <f>$H$4</f>
        <v>4.0608914728682173</v>
      </c>
      <c r="T13" s="33">
        <f>I$4</f>
        <v>6.7575454545454541</v>
      </c>
      <c r="U13" s="33">
        <f>J$4</f>
        <v>9.8652083333333316</v>
      </c>
      <c r="V13" s="33">
        <f>K$4</f>
        <v>12.37188679245283</v>
      </c>
      <c r="W13" s="33">
        <f>L$4</f>
        <v>15.237647058823526</v>
      </c>
      <c r="X13" s="33"/>
      <c r="Y13" s="33"/>
      <c r="Z13" s="33"/>
      <c r="AA13" s="33"/>
      <c r="AB13" s="16"/>
      <c r="AC13" s="22">
        <f>data!$C10</f>
        <v>0</v>
      </c>
      <c r="AD13" s="22">
        <f>data!$C79</f>
        <v>0.42</v>
      </c>
      <c r="AE13" s="22">
        <f>data!$C148</f>
        <v>0.79</v>
      </c>
      <c r="AF13" s="22">
        <f>data!$C217</f>
        <v>1.375</v>
      </c>
      <c r="AG13" s="22">
        <f>data!$C286</f>
        <v>2</v>
      </c>
      <c r="AH13" s="22">
        <f>data!$C355</f>
        <v>3</v>
      </c>
      <c r="AI13" s="22">
        <f>data!$C424</f>
        <v>4.25</v>
      </c>
      <c r="AJ13" s="22">
        <f>data!$C493</f>
        <v>6.5</v>
      </c>
      <c r="AK13" s="22">
        <f>data!$C562</f>
        <v>9.625</v>
      </c>
      <c r="AL13" s="22">
        <f>data!$C631</f>
        <v>12.335000000000001</v>
      </c>
      <c r="AN13" s="21">
        <f t="shared" si="15"/>
        <v>0</v>
      </c>
      <c r="AO13" s="21">
        <f t="shared" si="24"/>
        <v>0.375</v>
      </c>
      <c r="AP13" s="21">
        <f t="shared" si="25"/>
        <v>0.75</v>
      </c>
      <c r="AQ13" s="21">
        <f t="shared" si="26"/>
        <v>1.25</v>
      </c>
      <c r="AR13" s="21">
        <f t="shared" si="27"/>
        <v>2</v>
      </c>
      <c r="AS13" s="21">
        <f t="shared" si="28"/>
        <v>2.75</v>
      </c>
      <c r="AT13" s="21">
        <f t="shared" si="29"/>
        <v>4.04</v>
      </c>
      <c r="AU13" s="21">
        <f t="shared" si="30"/>
        <v>6</v>
      </c>
      <c r="AV13" s="21">
        <f t="shared" si="31"/>
        <v>9.5</v>
      </c>
      <c r="AW13" s="21">
        <f t="shared" si="32"/>
        <v>12</v>
      </c>
    </row>
    <row r="14" spans="1:49" x14ac:dyDescent="0.25">
      <c r="G14" s="31">
        <v>0</v>
      </c>
      <c r="H14" s="31">
        <v>3</v>
      </c>
      <c r="I14" s="31">
        <v>6</v>
      </c>
      <c r="J14" s="31">
        <v>9</v>
      </c>
      <c r="K14" s="31">
        <v>11.5</v>
      </c>
      <c r="L14" s="31">
        <v>15</v>
      </c>
      <c r="M14" s="32"/>
      <c r="N14" s="32"/>
      <c r="O14" s="32"/>
      <c r="P14" s="32"/>
      <c r="R14" s="33">
        <f>$G$4</f>
        <v>1.1384293948126802</v>
      </c>
      <c r="S14" s="33">
        <f>$H$4</f>
        <v>4.0608914728682173</v>
      </c>
      <c r="T14" s="33">
        <f>I$4</f>
        <v>6.7575454545454541</v>
      </c>
      <c r="U14" s="33">
        <f>J$4</f>
        <v>9.8652083333333316</v>
      </c>
      <c r="V14" s="33">
        <f>K$4</f>
        <v>12.37188679245283</v>
      </c>
      <c r="W14" s="33">
        <f>L$4</f>
        <v>15.237647058823526</v>
      </c>
      <c r="X14" s="33"/>
      <c r="Y14" s="33"/>
      <c r="Z14" s="33"/>
      <c r="AA14" s="33"/>
      <c r="AB14" s="16"/>
      <c r="AC14" s="22">
        <f>data!$C11</f>
        <v>0</v>
      </c>
      <c r="AD14" s="22">
        <f>data!$C80</f>
        <v>0.42</v>
      </c>
      <c r="AE14" s="22">
        <f>data!$C149</f>
        <v>0.79</v>
      </c>
      <c r="AF14" s="22">
        <f>data!$C218</f>
        <v>1.415</v>
      </c>
      <c r="AG14" s="22">
        <f>data!$C287</f>
        <v>2</v>
      </c>
      <c r="AH14" s="22">
        <f>data!$C356</f>
        <v>3</v>
      </c>
      <c r="AI14" s="22">
        <f>data!$C425</f>
        <v>4.25</v>
      </c>
      <c r="AJ14" s="22">
        <f>data!$C494</f>
        <v>6.5</v>
      </c>
      <c r="AK14" s="22">
        <f>data!$C563</f>
        <v>9.75</v>
      </c>
      <c r="AL14" s="22">
        <f>data!$C632</f>
        <v>12.5</v>
      </c>
      <c r="AN14" s="21">
        <f t="shared" si="15"/>
        <v>0</v>
      </c>
      <c r="AO14" s="21">
        <f t="shared" si="24"/>
        <v>0.375</v>
      </c>
      <c r="AP14" s="21">
        <f t="shared" si="25"/>
        <v>0.75</v>
      </c>
      <c r="AQ14" s="21">
        <f t="shared" si="26"/>
        <v>1.25</v>
      </c>
      <c r="AR14" s="21">
        <f t="shared" si="27"/>
        <v>2</v>
      </c>
      <c r="AS14" s="21">
        <f t="shared" si="28"/>
        <v>2.75</v>
      </c>
      <c r="AT14" s="21">
        <f t="shared" si="29"/>
        <v>4.04</v>
      </c>
      <c r="AU14" s="21">
        <f t="shared" si="30"/>
        <v>6</v>
      </c>
      <c r="AV14" s="21">
        <f t="shared" si="31"/>
        <v>9.5</v>
      </c>
      <c r="AW14" s="21">
        <f t="shared" si="32"/>
        <v>12</v>
      </c>
    </row>
    <row r="15" spans="1:49" x14ac:dyDescent="0.25">
      <c r="G15" s="15">
        <v>0</v>
      </c>
      <c r="H15" s="15">
        <v>3</v>
      </c>
      <c r="I15" s="15">
        <v>6</v>
      </c>
      <c r="J15" s="15">
        <v>9</v>
      </c>
      <c r="K15" s="15">
        <v>11.5</v>
      </c>
      <c r="L15" s="15">
        <v>15</v>
      </c>
      <c r="M15" s="32"/>
      <c r="N15" s="32"/>
      <c r="O15" s="32"/>
      <c r="P15" s="32"/>
      <c r="R15" s="33">
        <f>$G$4</f>
        <v>1.1384293948126802</v>
      </c>
      <c r="S15" s="33">
        <f>$H$4</f>
        <v>4.0608914728682173</v>
      </c>
      <c r="T15" s="33">
        <f>I$4</f>
        <v>6.7575454545454541</v>
      </c>
      <c r="U15" s="33">
        <f>J$4</f>
        <v>9.8652083333333316</v>
      </c>
      <c r="V15" s="33">
        <f>K$4</f>
        <v>12.37188679245283</v>
      </c>
      <c r="W15" s="33">
        <f>L$4</f>
        <v>15.237647058823526</v>
      </c>
      <c r="X15" s="33"/>
      <c r="Y15" s="33"/>
      <c r="Z15" s="33"/>
      <c r="AA15" s="33"/>
      <c r="AB15" s="16"/>
      <c r="AC15" s="22">
        <f>data!$C12</f>
        <v>0</v>
      </c>
      <c r="AD15" s="22">
        <f>data!$C81</f>
        <v>0.46</v>
      </c>
      <c r="AE15" s="22">
        <f>data!$C150</f>
        <v>0.83</v>
      </c>
      <c r="AF15" s="22">
        <f>data!$C219</f>
        <v>1.46</v>
      </c>
      <c r="AG15" s="22">
        <f>data!$C288</f>
        <v>2.04</v>
      </c>
      <c r="AH15" s="22">
        <f>data!$C357</f>
        <v>3</v>
      </c>
      <c r="AI15" s="22">
        <f>data!$C426</f>
        <v>4.25</v>
      </c>
      <c r="AJ15" s="22">
        <f>data!$C495</f>
        <v>6.5</v>
      </c>
      <c r="AK15" s="22">
        <f>data!$C564</f>
        <v>9.7899999999999991</v>
      </c>
      <c r="AL15" s="22">
        <f>data!$C633</f>
        <v>12.5</v>
      </c>
      <c r="AN15" s="21">
        <f t="shared" si="15"/>
        <v>0</v>
      </c>
      <c r="AO15" s="21">
        <f t="shared" si="24"/>
        <v>0.375</v>
      </c>
      <c r="AP15" s="21">
        <f t="shared" si="25"/>
        <v>0.75</v>
      </c>
      <c r="AQ15" s="21">
        <f t="shared" si="26"/>
        <v>1.25</v>
      </c>
      <c r="AR15" s="21">
        <f t="shared" si="27"/>
        <v>2</v>
      </c>
      <c r="AS15" s="21">
        <f t="shared" si="28"/>
        <v>2.75</v>
      </c>
      <c r="AT15" s="21">
        <f t="shared" si="29"/>
        <v>4.04</v>
      </c>
      <c r="AU15" s="21">
        <f t="shared" si="30"/>
        <v>6</v>
      </c>
      <c r="AV15" s="21">
        <f t="shared" si="31"/>
        <v>9.5</v>
      </c>
      <c r="AW15" s="21">
        <f t="shared" si="32"/>
        <v>12</v>
      </c>
    </row>
    <row r="16" spans="1:49" x14ac:dyDescent="0.25">
      <c r="G16" s="31">
        <v>0</v>
      </c>
      <c r="H16" s="31">
        <v>3</v>
      </c>
      <c r="I16" s="31">
        <v>6</v>
      </c>
      <c r="J16" s="31">
        <v>9</v>
      </c>
      <c r="K16" s="31">
        <v>11.5</v>
      </c>
      <c r="L16" s="31">
        <v>15.5</v>
      </c>
      <c r="M16" s="32"/>
      <c r="N16" s="32"/>
      <c r="O16" s="32"/>
      <c r="P16" s="32"/>
      <c r="R16" s="33">
        <f>$G$4</f>
        <v>1.1384293948126802</v>
      </c>
      <c r="S16" s="33">
        <f>$H$4</f>
        <v>4.0608914728682173</v>
      </c>
      <c r="T16" s="33">
        <f>I$4</f>
        <v>6.7575454545454541</v>
      </c>
      <c r="U16" s="33">
        <f>J$4</f>
        <v>9.8652083333333316</v>
      </c>
      <c r="V16" s="33">
        <f>K$4</f>
        <v>12.37188679245283</v>
      </c>
      <c r="W16" s="33">
        <f>L$4</f>
        <v>15.237647058823526</v>
      </c>
      <c r="X16" s="33"/>
      <c r="Y16" s="33"/>
      <c r="Z16" s="33"/>
      <c r="AA16" s="33"/>
      <c r="AB16" s="16"/>
      <c r="AC16" s="22">
        <f>data!$C13</f>
        <v>0</v>
      </c>
      <c r="AD16" s="22">
        <f>data!$C82</f>
        <v>0.46</v>
      </c>
      <c r="AE16" s="22">
        <f>data!$C151</f>
        <v>0.83</v>
      </c>
      <c r="AF16" s="22">
        <f>data!$C220</f>
        <v>1.5</v>
      </c>
      <c r="AG16" s="22">
        <f>data!$C289</f>
        <v>2.04</v>
      </c>
      <c r="AH16" s="22">
        <f>data!$C358</f>
        <v>3</v>
      </c>
      <c r="AI16" s="22">
        <f>data!$C427</f>
        <v>4.25</v>
      </c>
      <c r="AJ16" s="22">
        <f>data!$C496</f>
        <v>6.5</v>
      </c>
      <c r="AK16" s="22">
        <f>data!$C565</f>
        <v>9.9600000000000009</v>
      </c>
      <c r="AL16" s="22">
        <f>data!$C634</f>
        <v>12.5</v>
      </c>
      <c r="AN16" s="21">
        <f t="shared" si="15"/>
        <v>0</v>
      </c>
      <c r="AO16" s="21">
        <f t="shared" si="24"/>
        <v>0.375</v>
      </c>
      <c r="AP16" s="21">
        <f t="shared" si="25"/>
        <v>0.75</v>
      </c>
      <c r="AQ16" s="21">
        <f t="shared" si="26"/>
        <v>1.25</v>
      </c>
      <c r="AR16" s="21">
        <f t="shared" si="27"/>
        <v>2</v>
      </c>
      <c r="AS16" s="21">
        <f t="shared" si="28"/>
        <v>2.75</v>
      </c>
      <c r="AT16" s="21">
        <f t="shared" si="29"/>
        <v>4.04</v>
      </c>
      <c r="AU16" s="21">
        <f t="shared" si="30"/>
        <v>6</v>
      </c>
      <c r="AV16" s="21">
        <f t="shared" si="31"/>
        <v>9.5</v>
      </c>
      <c r="AW16" s="21">
        <f t="shared" si="32"/>
        <v>12</v>
      </c>
    </row>
    <row r="17" spans="7:49" x14ac:dyDescent="0.25">
      <c r="G17" s="15">
        <v>0</v>
      </c>
      <c r="H17" s="15">
        <v>3</v>
      </c>
      <c r="I17" s="15">
        <v>6.04</v>
      </c>
      <c r="J17" s="15">
        <v>9</v>
      </c>
      <c r="K17" s="15">
        <v>11.585000000000001</v>
      </c>
      <c r="L17" s="15">
        <v>15.5</v>
      </c>
      <c r="M17" s="32"/>
      <c r="N17" s="32"/>
      <c r="O17" s="32"/>
      <c r="P17" s="32"/>
      <c r="R17" s="33">
        <f>$G$4</f>
        <v>1.1384293948126802</v>
      </c>
      <c r="S17" s="33">
        <f>$H$4</f>
        <v>4.0608914728682173</v>
      </c>
      <c r="T17" s="33">
        <f>I$4</f>
        <v>6.7575454545454541</v>
      </c>
      <c r="U17" s="33">
        <f>J$4</f>
        <v>9.8652083333333316</v>
      </c>
      <c r="V17" s="33">
        <f>K$4</f>
        <v>12.37188679245283</v>
      </c>
      <c r="W17" s="33">
        <f>L$4</f>
        <v>15.237647058823526</v>
      </c>
      <c r="X17" s="33"/>
      <c r="Y17" s="33"/>
      <c r="Z17" s="33"/>
      <c r="AA17" s="33"/>
      <c r="AB17" s="16"/>
      <c r="AC17" s="22">
        <f>data!$C14</f>
        <v>0</v>
      </c>
      <c r="AD17" s="22">
        <f>data!$C83</f>
        <v>0.46</v>
      </c>
      <c r="AE17" s="22">
        <f>data!$C152</f>
        <v>0.83</v>
      </c>
      <c r="AF17" s="22">
        <f>data!$C221</f>
        <v>1.5</v>
      </c>
      <c r="AG17" s="22">
        <f>data!$C290</f>
        <v>2.04</v>
      </c>
      <c r="AH17" s="22">
        <f>data!$C359</f>
        <v>3</v>
      </c>
      <c r="AI17" s="22">
        <f>data!$C428</f>
        <v>4.415</v>
      </c>
      <c r="AJ17" s="22">
        <f>data!$C497</f>
        <v>6.5</v>
      </c>
      <c r="AK17" s="22">
        <f>data!$C566</f>
        <v>10</v>
      </c>
      <c r="AL17" s="22">
        <f>data!$C635</f>
        <v>12.5</v>
      </c>
      <c r="AN17" s="21">
        <f t="shared" si="15"/>
        <v>0</v>
      </c>
      <c r="AO17" s="21">
        <f t="shared" si="24"/>
        <v>0.375</v>
      </c>
      <c r="AP17" s="21">
        <f t="shared" si="25"/>
        <v>0.75</v>
      </c>
      <c r="AQ17" s="21">
        <f t="shared" si="26"/>
        <v>1.25</v>
      </c>
      <c r="AR17" s="21">
        <f t="shared" si="27"/>
        <v>2</v>
      </c>
      <c r="AS17" s="21">
        <f t="shared" si="28"/>
        <v>2.75</v>
      </c>
      <c r="AT17" s="21">
        <f t="shared" si="29"/>
        <v>4.04</v>
      </c>
      <c r="AU17" s="21">
        <f t="shared" si="30"/>
        <v>6</v>
      </c>
      <c r="AV17" s="21">
        <f t="shared" si="31"/>
        <v>9.5</v>
      </c>
      <c r="AW17" s="21">
        <f t="shared" si="32"/>
        <v>12</v>
      </c>
    </row>
    <row r="18" spans="7:49" x14ac:dyDescent="0.25">
      <c r="G18" s="31">
        <v>0</v>
      </c>
      <c r="H18" s="31">
        <v>3</v>
      </c>
      <c r="I18" s="31">
        <v>6.165</v>
      </c>
      <c r="J18" s="31">
        <v>9</v>
      </c>
      <c r="K18" s="31">
        <v>11.625</v>
      </c>
      <c r="L18" s="31">
        <v>16</v>
      </c>
      <c r="M18" s="32"/>
      <c r="N18" s="32"/>
      <c r="O18" s="32"/>
      <c r="P18" s="32"/>
      <c r="R18" s="33">
        <f>$G$4</f>
        <v>1.1384293948126802</v>
      </c>
      <c r="S18" s="33">
        <f>$H$4</f>
        <v>4.0608914728682173</v>
      </c>
      <c r="T18" s="33">
        <f>I$4</f>
        <v>6.7575454545454541</v>
      </c>
      <c r="U18" s="33">
        <f>J$4</f>
        <v>9.8652083333333316</v>
      </c>
      <c r="V18" s="33">
        <f>K$4</f>
        <v>12.37188679245283</v>
      </c>
      <c r="W18" s="33">
        <f>L$4</f>
        <v>15.237647058823526</v>
      </c>
      <c r="X18" s="33"/>
      <c r="Y18" s="33"/>
      <c r="Z18" s="33"/>
      <c r="AA18" s="33"/>
      <c r="AB18" s="16"/>
      <c r="AC18" s="22">
        <f>data!$C15</f>
        <v>0</v>
      </c>
      <c r="AD18" s="22">
        <f>data!$C84</f>
        <v>0.46</v>
      </c>
      <c r="AE18" s="22">
        <f>data!$C153</f>
        <v>0.83499999999999996</v>
      </c>
      <c r="AF18" s="22">
        <f>data!$C222</f>
        <v>1.5</v>
      </c>
      <c r="AG18" s="22">
        <f>data!$C291</f>
        <v>2.04</v>
      </c>
      <c r="AH18" s="22">
        <f>data!$C360</f>
        <v>3</v>
      </c>
      <c r="AI18" s="22">
        <f>data!$C429</f>
        <v>4.415</v>
      </c>
      <c r="AJ18" s="22">
        <f>data!$C498</f>
        <v>6.5</v>
      </c>
      <c r="AK18" s="22">
        <f>data!$C567</f>
        <v>10</v>
      </c>
      <c r="AL18" s="22">
        <f>data!$C636</f>
        <v>12.5</v>
      </c>
      <c r="AN18" s="21">
        <f t="shared" si="15"/>
        <v>0</v>
      </c>
      <c r="AO18" s="21">
        <f t="shared" si="24"/>
        <v>0.375</v>
      </c>
      <c r="AP18" s="21">
        <f t="shared" si="25"/>
        <v>0.75</v>
      </c>
      <c r="AQ18" s="21">
        <f t="shared" si="26"/>
        <v>1.25</v>
      </c>
      <c r="AR18" s="21">
        <f t="shared" si="27"/>
        <v>2</v>
      </c>
      <c r="AS18" s="21">
        <f t="shared" si="28"/>
        <v>2.75</v>
      </c>
      <c r="AT18" s="21">
        <f t="shared" si="29"/>
        <v>4.04</v>
      </c>
      <c r="AU18" s="21">
        <f t="shared" si="30"/>
        <v>6</v>
      </c>
      <c r="AV18" s="21">
        <f t="shared" si="31"/>
        <v>9.5</v>
      </c>
      <c r="AW18" s="21">
        <f t="shared" si="32"/>
        <v>12</v>
      </c>
    </row>
    <row r="19" spans="7:49" x14ac:dyDescent="0.25">
      <c r="G19" s="15">
        <v>0</v>
      </c>
      <c r="H19" s="15">
        <v>3</v>
      </c>
      <c r="I19" s="15">
        <v>6.21</v>
      </c>
      <c r="J19" s="15">
        <v>9</v>
      </c>
      <c r="K19" s="15">
        <v>11.664999999999999</v>
      </c>
      <c r="L19" s="15">
        <v>16.164999999999999</v>
      </c>
      <c r="M19" s="32"/>
      <c r="N19" s="32"/>
      <c r="O19" s="32"/>
      <c r="P19" s="32"/>
      <c r="R19" s="33">
        <f>$G$4</f>
        <v>1.1384293948126802</v>
      </c>
      <c r="S19" s="33">
        <f>$H$4</f>
        <v>4.0608914728682173</v>
      </c>
      <c r="T19" s="33">
        <f>I$4</f>
        <v>6.7575454545454541</v>
      </c>
      <c r="U19" s="33">
        <f>J$4</f>
        <v>9.8652083333333316</v>
      </c>
      <c r="V19" s="33">
        <f>K$4</f>
        <v>12.37188679245283</v>
      </c>
      <c r="W19" s="33">
        <f>L$4</f>
        <v>15.237647058823526</v>
      </c>
      <c r="X19" s="33"/>
      <c r="Y19" s="33"/>
      <c r="Z19" s="33"/>
      <c r="AA19" s="33"/>
      <c r="AB19" s="16"/>
      <c r="AC19" s="22">
        <f>data!$C16</f>
        <v>0</v>
      </c>
      <c r="AD19" s="22">
        <f>data!$C85</f>
        <v>0.5</v>
      </c>
      <c r="AE19" s="22">
        <f>data!$C154</f>
        <v>0.83499999999999996</v>
      </c>
      <c r="AF19" s="22">
        <f>data!$C223</f>
        <v>1.5</v>
      </c>
      <c r="AG19" s="22">
        <f>data!$C292</f>
        <v>2.04</v>
      </c>
      <c r="AH19" s="22">
        <f>data!$C361</f>
        <v>3</v>
      </c>
      <c r="AI19" s="22">
        <f>data!$C430</f>
        <v>4.415</v>
      </c>
      <c r="AJ19" s="22">
        <f>data!$C499</f>
        <v>6.5</v>
      </c>
      <c r="AK19" s="22">
        <f>data!$C568</f>
        <v>10</v>
      </c>
      <c r="AL19" s="22">
        <f>data!$C637</f>
        <v>12.5</v>
      </c>
      <c r="AN19" s="21">
        <f t="shared" si="15"/>
        <v>0</v>
      </c>
      <c r="AO19" s="21">
        <f t="shared" si="24"/>
        <v>0.375</v>
      </c>
      <c r="AP19" s="21">
        <f t="shared" si="25"/>
        <v>0.75</v>
      </c>
      <c r="AQ19" s="21">
        <f t="shared" si="26"/>
        <v>1.25</v>
      </c>
      <c r="AR19" s="21">
        <f t="shared" si="27"/>
        <v>2</v>
      </c>
      <c r="AS19" s="21">
        <f t="shared" si="28"/>
        <v>2.75</v>
      </c>
      <c r="AT19" s="21">
        <f t="shared" si="29"/>
        <v>4.04</v>
      </c>
      <c r="AU19" s="21">
        <f t="shared" si="30"/>
        <v>6</v>
      </c>
      <c r="AV19" s="21">
        <f t="shared" si="31"/>
        <v>9.5</v>
      </c>
      <c r="AW19" s="21">
        <f t="shared" si="32"/>
        <v>12</v>
      </c>
    </row>
    <row r="20" spans="7:49" x14ac:dyDescent="0.25">
      <c r="G20" s="31">
        <v>0</v>
      </c>
      <c r="H20" s="31">
        <v>3</v>
      </c>
      <c r="I20" s="31">
        <v>6.5</v>
      </c>
      <c r="J20" s="31">
        <v>9.17</v>
      </c>
      <c r="K20" s="31">
        <v>11.75</v>
      </c>
      <c r="L20" s="31">
        <v>16.5</v>
      </c>
      <c r="M20" s="32"/>
      <c r="N20" s="32"/>
      <c r="O20" s="32"/>
      <c r="P20" s="32"/>
      <c r="R20" s="33">
        <f>$G$4</f>
        <v>1.1384293948126802</v>
      </c>
      <c r="S20" s="33">
        <f>$H$4</f>
        <v>4.0608914728682173</v>
      </c>
      <c r="T20" s="33">
        <f>I$4</f>
        <v>6.7575454545454541</v>
      </c>
      <c r="U20" s="33">
        <f>J$4</f>
        <v>9.8652083333333316</v>
      </c>
      <c r="V20" s="33">
        <f>K$4</f>
        <v>12.37188679245283</v>
      </c>
      <c r="W20" s="33">
        <f>L$4</f>
        <v>15.237647058823526</v>
      </c>
      <c r="X20" s="33"/>
      <c r="Y20" s="33"/>
      <c r="Z20" s="33"/>
      <c r="AA20" s="33"/>
      <c r="AB20" s="16"/>
      <c r="AC20" s="22">
        <f>data!$C17</f>
        <v>0</v>
      </c>
      <c r="AD20" s="22">
        <f>data!$C86</f>
        <v>0.5</v>
      </c>
      <c r="AE20" s="22">
        <f>data!$C155</f>
        <v>0.83499999999999996</v>
      </c>
      <c r="AF20" s="22">
        <f>data!$C224</f>
        <v>1.5</v>
      </c>
      <c r="AG20" s="22">
        <f>data!$C293</f>
        <v>2.04</v>
      </c>
      <c r="AH20" s="22">
        <f>data!$C362</f>
        <v>3</v>
      </c>
      <c r="AI20" s="22">
        <f>data!$C431</f>
        <v>4.46</v>
      </c>
      <c r="AJ20" s="22">
        <f>data!$C500</f>
        <v>6.5</v>
      </c>
      <c r="AK20" s="22">
        <f>data!$C569</f>
        <v>10</v>
      </c>
      <c r="AL20" s="22">
        <f>data!$C638</f>
        <v>12.5</v>
      </c>
      <c r="AN20" s="21">
        <f t="shared" si="15"/>
        <v>0</v>
      </c>
      <c r="AO20" s="21">
        <f t="shared" si="24"/>
        <v>0.375</v>
      </c>
      <c r="AP20" s="21">
        <f t="shared" si="25"/>
        <v>0.75</v>
      </c>
      <c r="AQ20" s="21">
        <f t="shared" si="26"/>
        <v>1.25</v>
      </c>
      <c r="AR20" s="21">
        <f t="shared" si="27"/>
        <v>2</v>
      </c>
      <c r="AS20" s="21">
        <f t="shared" si="28"/>
        <v>2.75</v>
      </c>
      <c r="AT20" s="21">
        <f t="shared" si="29"/>
        <v>4.04</v>
      </c>
      <c r="AU20" s="21">
        <f t="shared" si="30"/>
        <v>6</v>
      </c>
      <c r="AV20" s="21">
        <f t="shared" si="31"/>
        <v>9.5</v>
      </c>
      <c r="AW20" s="21">
        <f t="shared" si="32"/>
        <v>12</v>
      </c>
    </row>
    <row r="21" spans="7:49" x14ac:dyDescent="0.25">
      <c r="G21" s="15">
        <v>0</v>
      </c>
      <c r="H21" s="15">
        <v>3</v>
      </c>
      <c r="I21" s="15">
        <v>6.5</v>
      </c>
      <c r="J21" s="15">
        <v>9.25</v>
      </c>
      <c r="K21" s="15">
        <v>11.75</v>
      </c>
      <c r="L21" s="15">
        <v>16.5</v>
      </c>
      <c r="M21" s="32"/>
      <c r="N21" s="32"/>
      <c r="O21" s="32"/>
      <c r="P21" s="32"/>
      <c r="R21" s="33">
        <f>$G$4</f>
        <v>1.1384293948126802</v>
      </c>
      <c r="S21" s="33">
        <f>$H$4</f>
        <v>4.0608914728682173</v>
      </c>
      <c r="T21" s="33">
        <f>I$4</f>
        <v>6.7575454545454541</v>
      </c>
      <c r="U21" s="33">
        <f>J$4</f>
        <v>9.8652083333333316</v>
      </c>
      <c r="V21" s="33">
        <f>K$4</f>
        <v>12.37188679245283</v>
      </c>
      <c r="W21" s="33">
        <f>L$4</f>
        <v>15.237647058823526</v>
      </c>
      <c r="X21" s="33"/>
      <c r="Y21" s="33"/>
      <c r="Z21" s="33"/>
      <c r="AA21" s="33"/>
      <c r="AB21" s="16"/>
      <c r="AC21" s="22">
        <f>data!$C18</f>
        <v>0</v>
      </c>
      <c r="AD21" s="22">
        <f>data!$C87</f>
        <v>0.5</v>
      </c>
      <c r="AE21" s="22">
        <f>data!$C156</f>
        <v>0.83499999999999996</v>
      </c>
      <c r="AF21" s="22">
        <f>data!$C225</f>
        <v>1.5</v>
      </c>
      <c r="AG21" s="22">
        <f>data!$C294</f>
        <v>2.085</v>
      </c>
      <c r="AH21" s="22">
        <f>data!$C363</f>
        <v>3</v>
      </c>
      <c r="AI21" s="22">
        <f>data!$C432</f>
        <v>4.46</v>
      </c>
      <c r="AJ21" s="22">
        <f>data!$C501</f>
        <v>6.5</v>
      </c>
      <c r="AK21" s="22">
        <f>data!$C570</f>
        <v>10</v>
      </c>
      <c r="AL21" s="22">
        <f>data!$C639</f>
        <v>12.5</v>
      </c>
      <c r="AN21" s="21">
        <f t="shared" si="15"/>
        <v>0</v>
      </c>
      <c r="AO21" s="21">
        <f t="shared" si="24"/>
        <v>0.375</v>
      </c>
      <c r="AP21" s="21">
        <f t="shared" si="25"/>
        <v>0.75</v>
      </c>
      <c r="AQ21" s="21">
        <f t="shared" si="26"/>
        <v>1.25</v>
      </c>
      <c r="AR21" s="21">
        <f t="shared" si="27"/>
        <v>2</v>
      </c>
      <c r="AS21" s="21">
        <f t="shared" si="28"/>
        <v>2.75</v>
      </c>
      <c r="AT21" s="21">
        <f t="shared" si="29"/>
        <v>4.04</v>
      </c>
      <c r="AU21" s="21">
        <f t="shared" si="30"/>
        <v>6</v>
      </c>
      <c r="AV21" s="21">
        <f t="shared" si="31"/>
        <v>9.5</v>
      </c>
      <c r="AW21" s="21">
        <f t="shared" si="32"/>
        <v>12</v>
      </c>
    </row>
    <row r="22" spans="7:49" x14ac:dyDescent="0.25">
      <c r="G22" s="31">
        <v>0</v>
      </c>
      <c r="H22" s="31">
        <v>3</v>
      </c>
      <c r="I22" s="31">
        <v>6.5</v>
      </c>
      <c r="J22" s="31">
        <v>9.25</v>
      </c>
      <c r="K22" s="31">
        <v>11.835000000000001</v>
      </c>
      <c r="L22" s="32"/>
      <c r="M22" s="32"/>
      <c r="N22" s="32"/>
      <c r="O22" s="32"/>
      <c r="P22" s="32"/>
      <c r="R22" s="33">
        <f>$G$4</f>
        <v>1.1384293948126802</v>
      </c>
      <c r="S22" s="33">
        <f>$H$4</f>
        <v>4.0608914728682173</v>
      </c>
      <c r="T22" s="33">
        <f>I$4</f>
        <v>6.7575454545454541</v>
      </c>
      <c r="U22" s="33">
        <f>J$4</f>
        <v>9.8652083333333316</v>
      </c>
      <c r="V22" s="33">
        <f>K$4</f>
        <v>12.37188679245283</v>
      </c>
      <c r="W22" s="33"/>
      <c r="X22" s="33"/>
      <c r="Y22" s="33"/>
      <c r="Z22" s="33"/>
      <c r="AA22" s="33"/>
      <c r="AB22" s="16"/>
      <c r="AC22" s="22">
        <f>data!$C19</f>
        <v>0</v>
      </c>
      <c r="AD22" s="22">
        <f>data!$C88</f>
        <v>0.5</v>
      </c>
      <c r="AE22" s="22">
        <f>data!$C157</f>
        <v>0.83499999999999996</v>
      </c>
      <c r="AF22" s="22">
        <f>data!$C226</f>
        <v>1.5</v>
      </c>
      <c r="AG22" s="22">
        <f>data!$C295</f>
        <v>2.085</v>
      </c>
      <c r="AH22" s="22">
        <f>data!$C364</f>
        <v>3</v>
      </c>
      <c r="AI22" s="22">
        <f>data!$C433</f>
        <v>4.46</v>
      </c>
      <c r="AJ22" s="22">
        <f>data!$C502</f>
        <v>6.5</v>
      </c>
      <c r="AK22" s="22">
        <f>data!$C571</f>
        <v>10</v>
      </c>
      <c r="AL22" s="22">
        <f>data!$C640</f>
        <v>12.54</v>
      </c>
      <c r="AN22" s="21">
        <f t="shared" si="15"/>
        <v>0</v>
      </c>
      <c r="AO22" s="21">
        <f t="shared" si="24"/>
        <v>0.375</v>
      </c>
      <c r="AP22" s="21">
        <f t="shared" si="25"/>
        <v>0.75</v>
      </c>
      <c r="AQ22" s="21">
        <f t="shared" si="26"/>
        <v>1.25</v>
      </c>
      <c r="AR22" s="21">
        <f t="shared" si="27"/>
        <v>2</v>
      </c>
      <c r="AS22" s="21">
        <f t="shared" si="28"/>
        <v>2.75</v>
      </c>
      <c r="AT22" s="21">
        <f t="shared" si="29"/>
        <v>4.04</v>
      </c>
      <c r="AU22" s="21">
        <f t="shared" si="30"/>
        <v>6</v>
      </c>
      <c r="AV22" s="21">
        <f t="shared" si="31"/>
        <v>9.5</v>
      </c>
      <c r="AW22" s="21">
        <f t="shared" si="32"/>
        <v>12</v>
      </c>
    </row>
    <row r="23" spans="7:49" x14ac:dyDescent="0.25">
      <c r="G23" s="15">
        <v>0</v>
      </c>
      <c r="H23" s="15">
        <v>3</v>
      </c>
      <c r="I23" s="15">
        <v>6.5</v>
      </c>
      <c r="J23" s="15">
        <v>9.25</v>
      </c>
      <c r="K23" s="15">
        <v>12</v>
      </c>
      <c r="L23" s="32"/>
      <c r="M23" s="32"/>
      <c r="N23" s="32"/>
      <c r="O23" s="32"/>
      <c r="P23" s="32"/>
      <c r="R23" s="33">
        <f>$G$4</f>
        <v>1.1384293948126802</v>
      </c>
      <c r="S23" s="33">
        <f>$H$4</f>
        <v>4.0608914728682173</v>
      </c>
      <c r="T23" s="33">
        <f>I$4</f>
        <v>6.7575454545454541</v>
      </c>
      <c r="U23" s="33">
        <f>J$4</f>
        <v>9.8652083333333316</v>
      </c>
      <c r="V23" s="33">
        <f>K$4</f>
        <v>12.37188679245283</v>
      </c>
      <c r="W23" s="33"/>
      <c r="X23" s="33"/>
      <c r="Y23" s="33"/>
      <c r="Z23" s="33"/>
      <c r="AA23" s="33"/>
      <c r="AB23" s="16"/>
      <c r="AC23" s="22">
        <f>data!$C20</f>
        <v>0</v>
      </c>
      <c r="AD23" s="22">
        <f>data!$C89</f>
        <v>0.5</v>
      </c>
      <c r="AE23" s="22">
        <f>data!$C158</f>
        <v>0.83499999999999996</v>
      </c>
      <c r="AF23" s="22">
        <f>data!$C227</f>
        <v>1.5</v>
      </c>
      <c r="AG23" s="22">
        <f>data!$C296</f>
        <v>2.125</v>
      </c>
      <c r="AH23" s="22">
        <f>data!$C365</f>
        <v>3</v>
      </c>
      <c r="AI23" s="22">
        <f>data!$C434</f>
        <v>4.5</v>
      </c>
      <c r="AJ23" s="22">
        <f>data!$C503</f>
        <v>6.5</v>
      </c>
      <c r="AK23" s="22">
        <f>data!$C572</f>
        <v>10</v>
      </c>
      <c r="AL23" s="22">
        <f>data!$C641</f>
        <v>12.625</v>
      </c>
      <c r="AN23" s="21">
        <f t="shared" si="15"/>
        <v>0</v>
      </c>
      <c r="AO23" s="21">
        <f t="shared" si="24"/>
        <v>0.375</v>
      </c>
      <c r="AP23" s="21">
        <f t="shared" si="25"/>
        <v>0.75</v>
      </c>
      <c r="AQ23" s="21">
        <f t="shared" si="26"/>
        <v>1.25</v>
      </c>
      <c r="AR23" s="21">
        <f t="shared" si="27"/>
        <v>2</v>
      </c>
      <c r="AS23" s="21">
        <f t="shared" si="28"/>
        <v>2.75</v>
      </c>
      <c r="AT23" s="21">
        <f t="shared" si="29"/>
        <v>4.04</v>
      </c>
      <c r="AU23" s="21">
        <f t="shared" si="30"/>
        <v>6</v>
      </c>
      <c r="AV23" s="21">
        <f t="shared" si="31"/>
        <v>9.5</v>
      </c>
      <c r="AW23" s="21">
        <f t="shared" si="32"/>
        <v>12</v>
      </c>
    </row>
    <row r="24" spans="7:49" x14ac:dyDescent="0.25">
      <c r="G24" s="15">
        <v>0.04</v>
      </c>
      <c r="H24" s="31">
        <v>3</v>
      </c>
      <c r="I24" s="31">
        <v>6.5</v>
      </c>
      <c r="J24" s="31">
        <v>9.3350000000000009</v>
      </c>
      <c r="K24" s="31">
        <v>12</v>
      </c>
      <c r="L24" s="32"/>
      <c r="M24" s="32"/>
      <c r="N24" s="32"/>
      <c r="O24" s="32"/>
      <c r="P24" s="32"/>
      <c r="R24" s="33">
        <f>$G$4</f>
        <v>1.1384293948126802</v>
      </c>
      <c r="S24" s="33">
        <f>$H$4</f>
        <v>4.0608914728682173</v>
      </c>
      <c r="T24" s="33">
        <f>I$4</f>
        <v>6.7575454545454541</v>
      </c>
      <c r="U24" s="33">
        <f>J$4</f>
        <v>9.8652083333333316</v>
      </c>
      <c r="V24" s="33">
        <f>K$4</f>
        <v>12.37188679245283</v>
      </c>
      <c r="W24" s="33"/>
      <c r="X24" s="33"/>
      <c r="Y24" s="33"/>
      <c r="Z24" s="33"/>
      <c r="AA24" s="33"/>
      <c r="AB24" s="16"/>
      <c r="AC24" s="22">
        <f>data!$C21</f>
        <v>0.04</v>
      </c>
      <c r="AD24" s="22">
        <f>data!$C90</f>
        <v>0.5</v>
      </c>
      <c r="AE24" s="22">
        <f>data!$C159</f>
        <v>0.83499999999999996</v>
      </c>
      <c r="AF24" s="22">
        <f>data!$C228</f>
        <v>1.5</v>
      </c>
      <c r="AG24" s="22">
        <f>data!$C297</f>
        <v>2.165</v>
      </c>
      <c r="AH24" s="22">
        <f>data!$C366</f>
        <v>3</v>
      </c>
      <c r="AI24" s="22">
        <f>data!$C435</f>
        <v>4.5</v>
      </c>
      <c r="AJ24" s="22">
        <f>data!$C504</f>
        <v>6.5</v>
      </c>
      <c r="AK24" s="22">
        <f>data!$C573</f>
        <v>10</v>
      </c>
      <c r="AL24" s="22">
        <f>data!$C642</f>
        <v>12.75</v>
      </c>
      <c r="AN24" s="21">
        <f t="shared" si="15"/>
        <v>0</v>
      </c>
      <c r="AO24" s="21">
        <f t="shared" si="24"/>
        <v>0.375</v>
      </c>
      <c r="AP24" s="21">
        <f t="shared" si="25"/>
        <v>0.75</v>
      </c>
      <c r="AQ24" s="21">
        <f t="shared" si="26"/>
        <v>1.25</v>
      </c>
      <c r="AR24" s="21">
        <f t="shared" si="27"/>
        <v>2</v>
      </c>
      <c r="AS24" s="21">
        <f t="shared" si="28"/>
        <v>2.75</v>
      </c>
      <c r="AT24" s="21">
        <f t="shared" si="29"/>
        <v>4.04</v>
      </c>
      <c r="AU24" s="21">
        <f t="shared" si="30"/>
        <v>6</v>
      </c>
      <c r="AV24" s="21">
        <f t="shared" si="31"/>
        <v>9.5</v>
      </c>
      <c r="AW24" s="21">
        <f t="shared" si="32"/>
        <v>12</v>
      </c>
    </row>
    <row r="25" spans="7:49" x14ac:dyDescent="0.25">
      <c r="G25" s="31">
        <v>0.04</v>
      </c>
      <c r="H25" s="15">
        <v>3</v>
      </c>
      <c r="I25" s="15">
        <v>6.5</v>
      </c>
      <c r="J25" s="15">
        <v>9.4149999999999991</v>
      </c>
      <c r="K25" s="15">
        <v>12</v>
      </c>
      <c r="L25" s="32"/>
      <c r="M25" s="32"/>
      <c r="N25" s="32"/>
      <c r="O25" s="32"/>
      <c r="P25" s="32"/>
      <c r="R25" s="33">
        <f>$G$4</f>
        <v>1.1384293948126802</v>
      </c>
      <c r="S25" s="33">
        <f>$H$4</f>
        <v>4.0608914728682173</v>
      </c>
      <c r="T25" s="33">
        <f>I$4</f>
        <v>6.7575454545454541</v>
      </c>
      <c r="U25" s="33">
        <f>J$4</f>
        <v>9.8652083333333316</v>
      </c>
      <c r="V25" s="33">
        <f>K$4</f>
        <v>12.37188679245283</v>
      </c>
      <c r="W25" s="33"/>
      <c r="X25" s="33"/>
      <c r="Y25" s="33"/>
      <c r="Z25" s="33"/>
      <c r="AA25" s="33"/>
      <c r="AB25" s="16"/>
      <c r="AC25" s="22">
        <f>data!$C22</f>
        <v>0.04</v>
      </c>
      <c r="AD25" s="22">
        <f>data!$C91</f>
        <v>0.5</v>
      </c>
      <c r="AE25" s="22">
        <f>data!$C160</f>
        <v>0.83499999999999996</v>
      </c>
      <c r="AF25" s="22">
        <f>data!$C229</f>
        <v>1.5</v>
      </c>
      <c r="AG25" s="22">
        <f>data!$C298</f>
        <v>2.165</v>
      </c>
      <c r="AH25" s="22">
        <f>data!$C367</f>
        <v>3</v>
      </c>
      <c r="AI25" s="22">
        <f>data!$C436</f>
        <v>4.5</v>
      </c>
      <c r="AJ25" s="22">
        <f>data!$C505</f>
        <v>6.625</v>
      </c>
      <c r="AK25" s="22">
        <f>data!$C574</f>
        <v>10</v>
      </c>
      <c r="AL25" s="22">
        <f>data!$C643</f>
        <v>12.75</v>
      </c>
      <c r="AN25" s="21">
        <f t="shared" si="15"/>
        <v>0</v>
      </c>
      <c r="AO25" s="21">
        <f t="shared" si="24"/>
        <v>0.375</v>
      </c>
      <c r="AP25" s="21">
        <f t="shared" si="25"/>
        <v>0.75</v>
      </c>
      <c r="AQ25" s="21">
        <f t="shared" si="26"/>
        <v>1.25</v>
      </c>
      <c r="AR25" s="21">
        <f t="shared" si="27"/>
        <v>2</v>
      </c>
      <c r="AS25" s="21">
        <f t="shared" si="28"/>
        <v>2.75</v>
      </c>
      <c r="AT25" s="21">
        <f t="shared" si="29"/>
        <v>4.04</v>
      </c>
      <c r="AU25" s="21">
        <f t="shared" si="30"/>
        <v>6</v>
      </c>
      <c r="AV25" s="21">
        <f t="shared" si="31"/>
        <v>9.5</v>
      </c>
      <c r="AW25" s="21">
        <f t="shared" si="32"/>
        <v>12</v>
      </c>
    </row>
    <row r="26" spans="7:49" x14ac:dyDescent="0.25">
      <c r="G26" s="15">
        <v>0.04</v>
      </c>
      <c r="H26" s="31">
        <v>3</v>
      </c>
      <c r="I26" s="31">
        <v>6.5</v>
      </c>
      <c r="J26" s="31">
        <v>9.5</v>
      </c>
      <c r="K26" s="31">
        <v>12</v>
      </c>
      <c r="L26" s="32"/>
      <c r="M26" s="32"/>
      <c r="N26" s="32"/>
      <c r="O26" s="32"/>
      <c r="P26" s="32"/>
      <c r="R26" s="33">
        <f>$G$4</f>
        <v>1.1384293948126802</v>
      </c>
      <c r="S26" s="33">
        <f>$H$4</f>
        <v>4.0608914728682173</v>
      </c>
      <c r="T26" s="33">
        <f>I$4</f>
        <v>6.7575454545454541</v>
      </c>
      <c r="U26" s="33">
        <f>J$4</f>
        <v>9.8652083333333316</v>
      </c>
      <c r="V26" s="33">
        <f>K$4</f>
        <v>12.37188679245283</v>
      </c>
      <c r="W26" s="33"/>
      <c r="X26" s="33"/>
      <c r="Y26" s="33"/>
      <c r="Z26" s="33"/>
      <c r="AA26" s="33"/>
      <c r="AB26" s="16"/>
      <c r="AC26" s="22">
        <f>data!$C23</f>
        <v>0.04</v>
      </c>
      <c r="AD26" s="22">
        <f>data!$C92</f>
        <v>0.5</v>
      </c>
      <c r="AE26" s="22">
        <f>data!$C161</f>
        <v>0.875</v>
      </c>
      <c r="AF26" s="22">
        <f>data!$C230</f>
        <v>1.5</v>
      </c>
      <c r="AG26" s="22">
        <f>data!$C299</f>
        <v>2.21</v>
      </c>
      <c r="AH26" s="22">
        <f>data!$C368</f>
        <v>3</v>
      </c>
      <c r="AI26" s="22">
        <f>data!$C437</f>
        <v>4.5</v>
      </c>
      <c r="AJ26" s="22">
        <f>data!$C506</f>
        <v>6.665</v>
      </c>
      <c r="AK26" s="22">
        <f>data!$C575</f>
        <v>10</v>
      </c>
      <c r="AL26" s="22">
        <f>data!$C644</f>
        <v>12.835000000000001</v>
      </c>
      <c r="AN26" s="21">
        <f t="shared" si="15"/>
        <v>0</v>
      </c>
      <c r="AO26" s="21">
        <f t="shared" si="24"/>
        <v>0.375</v>
      </c>
      <c r="AP26" s="21">
        <f t="shared" si="25"/>
        <v>0.75</v>
      </c>
      <c r="AQ26" s="21">
        <f t="shared" si="26"/>
        <v>1.25</v>
      </c>
      <c r="AR26" s="21">
        <f t="shared" si="27"/>
        <v>2</v>
      </c>
      <c r="AS26" s="21">
        <f t="shared" si="28"/>
        <v>2.75</v>
      </c>
      <c r="AT26" s="21">
        <f t="shared" si="29"/>
        <v>4.04</v>
      </c>
      <c r="AU26" s="21">
        <f t="shared" si="30"/>
        <v>6</v>
      </c>
      <c r="AV26" s="21">
        <f t="shared" si="31"/>
        <v>9.5</v>
      </c>
      <c r="AW26" s="21">
        <f t="shared" si="32"/>
        <v>12</v>
      </c>
    </row>
    <row r="27" spans="7:49" x14ac:dyDescent="0.25">
      <c r="G27" s="31">
        <v>0.04</v>
      </c>
      <c r="H27" s="15">
        <v>3.04</v>
      </c>
      <c r="I27" s="15">
        <v>6.5</v>
      </c>
      <c r="J27" s="15">
        <v>9.5</v>
      </c>
      <c r="K27" s="15">
        <v>12</v>
      </c>
      <c r="L27" s="32"/>
      <c r="M27" s="32"/>
      <c r="N27" s="32"/>
      <c r="O27" s="32"/>
      <c r="P27" s="32"/>
      <c r="R27" s="33">
        <f>$G$4</f>
        <v>1.1384293948126802</v>
      </c>
      <c r="S27" s="33">
        <f>$H$4</f>
        <v>4.0608914728682173</v>
      </c>
      <c r="T27" s="33">
        <f>I$4</f>
        <v>6.7575454545454541</v>
      </c>
      <c r="U27" s="33">
        <f>J$4</f>
        <v>9.8652083333333316</v>
      </c>
      <c r="V27" s="33">
        <f>K$4</f>
        <v>12.37188679245283</v>
      </c>
      <c r="W27" s="33"/>
      <c r="X27" s="33"/>
      <c r="Y27" s="33"/>
      <c r="Z27" s="33"/>
      <c r="AA27" s="33"/>
      <c r="AB27" s="16"/>
      <c r="AC27" s="22">
        <f>data!$C24</f>
        <v>0.04</v>
      </c>
      <c r="AD27" s="22">
        <f>data!$C93</f>
        <v>0.5</v>
      </c>
      <c r="AE27" s="22">
        <f>data!$C162</f>
        <v>0.875</v>
      </c>
      <c r="AF27" s="22">
        <f>data!$C231</f>
        <v>1.5</v>
      </c>
      <c r="AG27" s="22">
        <f>data!$C300</f>
        <v>2.25</v>
      </c>
      <c r="AH27" s="22">
        <f>data!$C369</f>
        <v>3</v>
      </c>
      <c r="AI27" s="22">
        <f>data!$C438</f>
        <v>4.5</v>
      </c>
      <c r="AJ27" s="22">
        <f>data!$C507</f>
        <v>6.75</v>
      </c>
      <c r="AK27" s="22">
        <f>data!$C576</f>
        <v>10.039999999999999</v>
      </c>
      <c r="AL27" s="22">
        <f>data!$C645</f>
        <v>13</v>
      </c>
      <c r="AN27" s="21">
        <f t="shared" si="15"/>
        <v>0</v>
      </c>
      <c r="AO27" s="21">
        <f t="shared" si="24"/>
        <v>0.375</v>
      </c>
      <c r="AP27" s="21">
        <f t="shared" si="25"/>
        <v>0.75</v>
      </c>
      <c r="AQ27" s="21">
        <f t="shared" si="26"/>
        <v>1.25</v>
      </c>
      <c r="AR27" s="21">
        <f t="shared" si="27"/>
        <v>2</v>
      </c>
      <c r="AS27" s="21">
        <f t="shared" si="28"/>
        <v>2.75</v>
      </c>
      <c r="AT27" s="21">
        <f t="shared" si="29"/>
        <v>4.04</v>
      </c>
      <c r="AU27" s="21">
        <f t="shared" si="30"/>
        <v>6</v>
      </c>
      <c r="AV27" s="21">
        <f t="shared" si="31"/>
        <v>9.5</v>
      </c>
      <c r="AW27" s="21">
        <f t="shared" si="32"/>
        <v>12</v>
      </c>
    </row>
    <row r="28" spans="7:49" x14ac:dyDescent="0.25">
      <c r="G28" s="15">
        <v>0.04</v>
      </c>
      <c r="H28" s="31">
        <v>3.04</v>
      </c>
      <c r="I28" s="31">
        <v>6.5</v>
      </c>
      <c r="J28" s="31">
        <v>9.5</v>
      </c>
      <c r="K28" s="31">
        <v>12.125</v>
      </c>
      <c r="L28" s="32"/>
      <c r="M28" s="32"/>
      <c r="N28" s="32"/>
      <c r="O28" s="32"/>
      <c r="P28" s="32"/>
      <c r="R28" s="33">
        <f>$G$4</f>
        <v>1.1384293948126802</v>
      </c>
      <c r="S28" s="33">
        <f>$H$4</f>
        <v>4.0608914728682173</v>
      </c>
      <c r="T28" s="33">
        <f>I$4</f>
        <v>6.7575454545454541</v>
      </c>
      <c r="U28" s="33">
        <f>J$4</f>
        <v>9.8652083333333316</v>
      </c>
      <c r="V28" s="33">
        <f>K$4</f>
        <v>12.37188679245283</v>
      </c>
      <c r="W28" s="33"/>
      <c r="X28" s="33"/>
      <c r="Y28" s="33"/>
      <c r="Z28" s="33"/>
      <c r="AA28" s="33"/>
      <c r="AB28" s="16"/>
      <c r="AC28" s="22">
        <f>data!$C25</f>
        <v>0.04</v>
      </c>
      <c r="AD28" s="22">
        <f>data!$C94</f>
        <v>0.5</v>
      </c>
      <c r="AE28" s="22">
        <f>data!$C163</f>
        <v>0.875</v>
      </c>
      <c r="AF28" s="22">
        <f>data!$C232</f>
        <v>1.5</v>
      </c>
      <c r="AG28" s="22">
        <f>data!$C301</f>
        <v>2.25</v>
      </c>
      <c r="AH28" s="22">
        <f>data!$C370</f>
        <v>3</v>
      </c>
      <c r="AI28" s="22">
        <f>data!$C439</f>
        <v>4.585</v>
      </c>
      <c r="AJ28" s="22">
        <f>data!$C508</f>
        <v>6.75</v>
      </c>
      <c r="AK28" s="22">
        <f>data!$C577</f>
        <v>10.085000000000001</v>
      </c>
      <c r="AL28" s="22">
        <f>data!$C646</f>
        <v>13</v>
      </c>
      <c r="AN28" s="21">
        <f t="shared" si="15"/>
        <v>0</v>
      </c>
      <c r="AO28" s="21">
        <f t="shared" si="24"/>
        <v>0.375</v>
      </c>
      <c r="AP28" s="21">
        <f t="shared" si="25"/>
        <v>0.75</v>
      </c>
      <c r="AQ28" s="21">
        <f t="shared" si="26"/>
        <v>1.25</v>
      </c>
      <c r="AR28" s="21">
        <f t="shared" si="27"/>
        <v>2</v>
      </c>
      <c r="AS28" s="21">
        <f t="shared" si="28"/>
        <v>2.75</v>
      </c>
      <c r="AT28" s="21">
        <f t="shared" si="29"/>
        <v>4.04</v>
      </c>
      <c r="AU28" s="21">
        <f t="shared" si="30"/>
        <v>6</v>
      </c>
      <c r="AV28" s="21">
        <f t="shared" si="31"/>
        <v>9.5</v>
      </c>
      <c r="AW28" s="21">
        <f t="shared" si="32"/>
        <v>12</v>
      </c>
    </row>
    <row r="29" spans="7:49" x14ac:dyDescent="0.25">
      <c r="G29" s="31">
        <v>0.08</v>
      </c>
      <c r="H29" s="15">
        <v>3.085</v>
      </c>
      <c r="I29" s="15">
        <v>6.5</v>
      </c>
      <c r="J29" s="15">
        <v>9.5</v>
      </c>
      <c r="K29" s="15">
        <v>12.25</v>
      </c>
      <c r="L29" s="32"/>
      <c r="M29" s="32"/>
      <c r="N29" s="32"/>
      <c r="O29" s="32"/>
      <c r="P29" s="32"/>
      <c r="R29" s="33">
        <f>$G$4</f>
        <v>1.1384293948126802</v>
      </c>
      <c r="S29" s="33">
        <f>$H$4</f>
        <v>4.0608914728682173</v>
      </c>
      <c r="T29" s="33">
        <f>I$4</f>
        <v>6.7575454545454541</v>
      </c>
      <c r="U29" s="33">
        <f>J$4</f>
        <v>9.8652083333333316</v>
      </c>
      <c r="V29" s="33">
        <f>K$4</f>
        <v>12.37188679245283</v>
      </c>
      <c r="W29" s="33"/>
      <c r="X29" s="33"/>
      <c r="Y29" s="33"/>
      <c r="Z29" s="33"/>
      <c r="AA29" s="33"/>
      <c r="AB29" s="16"/>
      <c r="AC29" s="22">
        <f>data!$C26</f>
        <v>0.08</v>
      </c>
      <c r="AD29" s="22">
        <f>data!$C95</f>
        <v>0.5</v>
      </c>
      <c r="AE29" s="22">
        <f>data!$C164</f>
        <v>0.875</v>
      </c>
      <c r="AF29" s="22">
        <f>data!$C233</f>
        <v>1.5</v>
      </c>
      <c r="AG29" s="22">
        <f>data!$C302</f>
        <v>2.25</v>
      </c>
      <c r="AH29" s="22">
        <f>data!$C371</f>
        <v>3.04</v>
      </c>
      <c r="AI29" s="22">
        <f>data!$C440</f>
        <v>4.625</v>
      </c>
      <c r="AJ29" s="22">
        <f>data!$C509</f>
        <v>7</v>
      </c>
      <c r="AK29" s="22">
        <f>data!$C578</f>
        <v>10.125</v>
      </c>
      <c r="AL29" s="22">
        <f>data!$C647</f>
        <v>13</v>
      </c>
      <c r="AN29" s="21">
        <f t="shared" si="15"/>
        <v>0</v>
      </c>
      <c r="AO29" s="21">
        <f t="shared" si="24"/>
        <v>0.375</v>
      </c>
      <c r="AP29" s="21">
        <f t="shared" si="25"/>
        <v>0.75</v>
      </c>
      <c r="AQ29" s="21">
        <f t="shared" si="26"/>
        <v>1.25</v>
      </c>
      <c r="AR29" s="21">
        <f t="shared" si="27"/>
        <v>2</v>
      </c>
      <c r="AS29" s="21">
        <f t="shared" si="28"/>
        <v>2.75</v>
      </c>
      <c r="AT29" s="21">
        <f t="shared" si="29"/>
        <v>4.04</v>
      </c>
      <c r="AU29" s="21">
        <f t="shared" si="30"/>
        <v>6</v>
      </c>
      <c r="AV29" s="21">
        <f t="shared" si="31"/>
        <v>9.5</v>
      </c>
      <c r="AW29" s="21">
        <f t="shared" si="32"/>
        <v>12</v>
      </c>
    </row>
    <row r="30" spans="7:49" x14ac:dyDescent="0.25">
      <c r="G30" s="15">
        <v>8.5000000000000006E-2</v>
      </c>
      <c r="H30" s="31">
        <v>3.125</v>
      </c>
      <c r="I30" s="31">
        <v>6.5</v>
      </c>
      <c r="J30" s="31">
        <v>9.5</v>
      </c>
      <c r="K30" s="31">
        <v>12.33</v>
      </c>
      <c r="L30" s="32"/>
      <c r="M30" s="32"/>
      <c r="N30" s="32"/>
      <c r="O30" s="32"/>
      <c r="P30" s="32"/>
      <c r="R30" s="33">
        <f>$G$4</f>
        <v>1.1384293948126802</v>
      </c>
      <c r="S30" s="33">
        <f>$H$4</f>
        <v>4.0608914728682173</v>
      </c>
      <c r="T30" s="33">
        <f>I$4</f>
        <v>6.7575454545454541</v>
      </c>
      <c r="U30" s="33">
        <f>J$4</f>
        <v>9.8652083333333316</v>
      </c>
      <c r="V30" s="33">
        <f>K$4</f>
        <v>12.37188679245283</v>
      </c>
      <c r="W30" s="33"/>
      <c r="X30" s="33"/>
      <c r="Y30" s="33"/>
      <c r="Z30" s="33"/>
      <c r="AA30" s="33"/>
      <c r="AB30" s="16"/>
      <c r="AC30" s="22">
        <f>data!$C27</f>
        <v>8.5000000000000006E-2</v>
      </c>
      <c r="AD30" s="22">
        <f>data!$C96</f>
        <v>0.5</v>
      </c>
      <c r="AE30" s="22">
        <f>data!$C165</f>
        <v>0.875</v>
      </c>
      <c r="AF30" s="22">
        <f>data!$C234</f>
        <v>1.5</v>
      </c>
      <c r="AG30" s="22">
        <f>data!$C303</f>
        <v>2.25</v>
      </c>
      <c r="AH30" s="22">
        <f>data!$C372</f>
        <v>3.04</v>
      </c>
      <c r="AI30" s="22">
        <f>data!$C441</f>
        <v>4.625</v>
      </c>
      <c r="AJ30" s="22">
        <f>data!$C510</f>
        <v>7</v>
      </c>
      <c r="AK30" s="22">
        <f>data!$C579</f>
        <v>10.125</v>
      </c>
      <c r="AL30" s="22">
        <f>data!$C648</f>
        <v>13.335000000000001</v>
      </c>
      <c r="AN30" s="21">
        <f t="shared" si="15"/>
        <v>0</v>
      </c>
      <c r="AO30" s="21">
        <f t="shared" si="24"/>
        <v>0.375</v>
      </c>
      <c r="AP30" s="21">
        <f t="shared" si="25"/>
        <v>0.75</v>
      </c>
      <c r="AQ30" s="21">
        <f t="shared" si="26"/>
        <v>1.25</v>
      </c>
      <c r="AR30" s="21">
        <f t="shared" si="27"/>
        <v>2</v>
      </c>
      <c r="AS30" s="21">
        <f t="shared" si="28"/>
        <v>2.75</v>
      </c>
      <c r="AT30" s="21">
        <f t="shared" si="29"/>
        <v>4.04</v>
      </c>
      <c r="AU30" s="21">
        <f t="shared" si="30"/>
        <v>6</v>
      </c>
      <c r="AV30" s="21">
        <f t="shared" si="31"/>
        <v>9.5</v>
      </c>
      <c r="AW30" s="21">
        <f t="shared" si="32"/>
        <v>12</v>
      </c>
    </row>
    <row r="31" spans="7:49" x14ac:dyDescent="0.25">
      <c r="G31" s="31">
        <v>0.125</v>
      </c>
      <c r="H31" s="15">
        <v>3.125</v>
      </c>
      <c r="I31" s="15">
        <v>6.5</v>
      </c>
      <c r="J31" s="15">
        <v>9.5399999999999991</v>
      </c>
      <c r="K31" s="15">
        <v>12.335000000000001</v>
      </c>
      <c r="L31" s="32"/>
      <c r="M31" s="32"/>
      <c r="N31" s="32"/>
      <c r="O31" s="32"/>
      <c r="P31" s="32"/>
      <c r="R31" s="33">
        <f>$G$4</f>
        <v>1.1384293948126802</v>
      </c>
      <c r="S31" s="33">
        <f>$H$4</f>
        <v>4.0608914728682173</v>
      </c>
      <c r="T31" s="33">
        <f>I$4</f>
        <v>6.7575454545454541</v>
      </c>
      <c r="U31" s="33">
        <f>J$4</f>
        <v>9.8652083333333316</v>
      </c>
      <c r="V31" s="33">
        <f>K$4</f>
        <v>12.37188679245283</v>
      </c>
      <c r="W31" s="33"/>
      <c r="X31" s="33"/>
      <c r="Y31" s="33"/>
      <c r="Z31" s="33"/>
      <c r="AA31" s="33"/>
      <c r="AB31" s="16"/>
      <c r="AC31" s="22">
        <f>data!$C28</f>
        <v>0.125</v>
      </c>
      <c r="AD31" s="22">
        <f>data!$C97</f>
        <v>0.5</v>
      </c>
      <c r="AE31" s="22">
        <f>data!$C166</f>
        <v>0.875</v>
      </c>
      <c r="AF31" s="22">
        <f>data!$C235</f>
        <v>1.5</v>
      </c>
      <c r="AG31" s="22">
        <f>data!$C304</f>
        <v>2.25</v>
      </c>
      <c r="AH31" s="22">
        <f>data!$C373</f>
        <v>3.085</v>
      </c>
      <c r="AI31" s="22">
        <f>data!$C442</f>
        <v>4.71</v>
      </c>
      <c r="AJ31" s="22">
        <f>data!$C511</f>
        <v>7</v>
      </c>
      <c r="AK31" s="22">
        <f>data!$C580</f>
        <v>10.210000000000001</v>
      </c>
      <c r="AL31" s="22">
        <f>data!$C649</f>
        <v>13.5</v>
      </c>
      <c r="AN31" s="21">
        <f t="shared" si="15"/>
        <v>0</v>
      </c>
      <c r="AO31" s="21">
        <f t="shared" si="24"/>
        <v>0.375</v>
      </c>
      <c r="AP31" s="21">
        <f t="shared" si="25"/>
        <v>0.75</v>
      </c>
      <c r="AQ31" s="21">
        <f t="shared" si="26"/>
        <v>1.25</v>
      </c>
      <c r="AR31" s="21">
        <f t="shared" si="27"/>
        <v>2</v>
      </c>
      <c r="AS31" s="21">
        <f t="shared" si="28"/>
        <v>2.75</v>
      </c>
      <c r="AT31" s="21">
        <f t="shared" si="29"/>
        <v>4.04</v>
      </c>
      <c r="AU31" s="21">
        <f t="shared" si="30"/>
        <v>6</v>
      </c>
      <c r="AV31" s="21">
        <f t="shared" si="31"/>
        <v>9.5</v>
      </c>
      <c r="AW31" s="21">
        <f t="shared" si="32"/>
        <v>12</v>
      </c>
    </row>
    <row r="32" spans="7:49" x14ac:dyDescent="0.25">
      <c r="G32" s="15">
        <v>0.125</v>
      </c>
      <c r="H32" s="31">
        <v>3.165</v>
      </c>
      <c r="I32" s="31">
        <v>6.625</v>
      </c>
      <c r="J32" s="31">
        <v>9.5399999999999991</v>
      </c>
      <c r="K32" s="31">
        <v>12.5</v>
      </c>
      <c r="L32" s="32"/>
      <c r="M32" s="32"/>
      <c r="N32" s="32"/>
      <c r="O32" s="32"/>
      <c r="P32" s="32"/>
      <c r="R32" s="33">
        <f>$G$4</f>
        <v>1.1384293948126802</v>
      </c>
      <c r="S32" s="33">
        <f>$H$4</f>
        <v>4.0608914728682173</v>
      </c>
      <c r="T32" s="33">
        <f>I$4</f>
        <v>6.7575454545454541</v>
      </c>
      <c r="U32" s="33">
        <f>J$4</f>
        <v>9.8652083333333316</v>
      </c>
      <c r="V32" s="33">
        <f>K$4</f>
        <v>12.37188679245283</v>
      </c>
      <c r="W32" s="33"/>
      <c r="X32" s="33"/>
      <c r="Y32" s="33"/>
      <c r="Z32" s="33"/>
      <c r="AA32" s="33"/>
      <c r="AB32" s="16"/>
      <c r="AC32" s="22">
        <f>data!$C29</f>
        <v>0.125</v>
      </c>
      <c r="AD32" s="22">
        <f>data!$C98</f>
        <v>0.5</v>
      </c>
      <c r="AE32" s="22">
        <f>data!$C167</f>
        <v>0.91500000000000004</v>
      </c>
      <c r="AF32" s="22">
        <f>data!$C236</f>
        <v>1.5</v>
      </c>
      <c r="AG32" s="22">
        <f>data!$C305</f>
        <v>2.29</v>
      </c>
      <c r="AH32" s="22">
        <f>data!$C374</f>
        <v>3.125</v>
      </c>
      <c r="AI32" s="22">
        <f>data!$C443</f>
        <v>4.75</v>
      </c>
      <c r="AJ32" s="22">
        <f>data!$C512</f>
        <v>7</v>
      </c>
      <c r="AK32" s="22">
        <f>data!$C581</f>
        <v>10.25</v>
      </c>
      <c r="AL32" s="22">
        <f>data!$C650</f>
        <v>13.5</v>
      </c>
      <c r="AN32" s="21">
        <f t="shared" si="15"/>
        <v>0</v>
      </c>
      <c r="AO32" s="21">
        <f t="shared" si="24"/>
        <v>0.375</v>
      </c>
      <c r="AP32" s="21">
        <f t="shared" si="25"/>
        <v>0.75</v>
      </c>
      <c r="AQ32" s="21">
        <f t="shared" si="26"/>
        <v>1.25</v>
      </c>
      <c r="AR32" s="21">
        <f t="shared" si="27"/>
        <v>2</v>
      </c>
      <c r="AS32" s="21">
        <f t="shared" si="28"/>
        <v>2.75</v>
      </c>
      <c r="AT32" s="21">
        <f t="shared" si="29"/>
        <v>4.04</v>
      </c>
      <c r="AU32" s="21">
        <f t="shared" si="30"/>
        <v>6</v>
      </c>
      <c r="AV32" s="21">
        <f t="shared" si="31"/>
        <v>9.5</v>
      </c>
      <c r="AW32" s="21">
        <f t="shared" si="32"/>
        <v>12</v>
      </c>
    </row>
    <row r="33" spans="7:49" x14ac:dyDescent="0.25">
      <c r="G33" s="31">
        <v>0.125</v>
      </c>
      <c r="H33" s="15">
        <v>3.165</v>
      </c>
      <c r="I33" s="15">
        <v>6.665</v>
      </c>
      <c r="J33" s="15">
        <v>9.5850000000000009</v>
      </c>
      <c r="K33" s="15">
        <v>12.5</v>
      </c>
      <c r="L33" s="32"/>
      <c r="M33" s="32"/>
      <c r="N33" s="32"/>
      <c r="O33" s="32"/>
      <c r="P33" s="32"/>
      <c r="R33" s="33">
        <f>$G$4</f>
        <v>1.1384293948126802</v>
      </c>
      <c r="S33" s="33">
        <f>$H$4</f>
        <v>4.0608914728682173</v>
      </c>
      <c r="T33" s="33">
        <f>I$4</f>
        <v>6.7575454545454541</v>
      </c>
      <c r="U33" s="33">
        <f>J$4</f>
        <v>9.8652083333333316</v>
      </c>
      <c r="V33" s="33">
        <f>K$4</f>
        <v>12.37188679245283</v>
      </c>
      <c r="W33" s="33"/>
      <c r="X33" s="33"/>
      <c r="Y33" s="33"/>
      <c r="Z33" s="33"/>
      <c r="AA33" s="33"/>
      <c r="AB33" s="16"/>
      <c r="AC33" s="22">
        <f>data!$C30</f>
        <v>0.125</v>
      </c>
      <c r="AD33" s="22">
        <f>data!$C99</f>
        <v>0.5</v>
      </c>
      <c r="AE33" s="22">
        <f>data!$C168</f>
        <v>0.96</v>
      </c>
      <c r="AF33" s="22">
        <f>data!$C237</f>
        <v>1.5</v>
      </c>
      <c r="AG33" s="22">
        <f>data!$C306</f>
        <v>2.29</v>
      </c>
      <c r="AH33" s="22">
        <f>data!$C375</f>
        <v>3.125</v>
      </c>
      <c r="AI33" s="22">
        <f>data!$C444</f>
        <v>4.79</v>
      </c>
      <c r="AJ33" s="22">
        <f>data!$C513</f>
        <v>7</v>
      </c>
      <c r="AK33" s="22">
        <f>data!$C582</f>
        <v>10.25</v>
      </c>
      <c r="AL33" s="22">
        <f>data!$C651</f>
        <v>13.5</v>
      </c>
      <c r="AN33" s="21">
        <f t="shared" si="15"/>
        <v>0</v>
      </c>
      <c r="AO33" s="21">
        <f t="shared" si="24"/>
        <v>0.375</v>
      </c>
      <c r="AP33" s="21">
        <f t="shared" si="25"/>
        <v>0.75</v>
      </c>
      <c r="AQ33" s="21">
        <f t="shared" si="26"/>
        <v>1.25</v>
      </c>
      <c r="AR33" s="21">
        <f t="shared" si="27"/>
        <v>2</v>
      </c>
      <c r="AS33" s="21">
        <f t="shared" si="28"/>
        <v>2.75</v>
      </c>
      <c r="AT33" s="21">
        <f t="shared" si="29"/>
        <v>4.04</v>
      </c>
      <c r="AU33" s="21">
        <f t="shared" si="30"/>
        <v>6</v>
      </c>
      <c r="AV33" s="21">
        <f t="shared" si="31"/>
        <v>9.5</v>
      </c>
      <c r="AW33" s="21">
        <f t="shared" si="32"/>
        <v>12</v>
      </c>
    </row>
    <row r="34" spans="7:49" x14ac:dyDescent="0.25">
      <c r="G34" s="15">
        <v>0.125</v>
      </c>
      <c r="H34" s="31">
        <v>3.165</v>
      </c>
      <c r="I34" s="31">
        <v>6.75</v>
      </c>
      <c r="J34" s="31">
        <v>9.625</v>
      </c>
      <c r="K34" s="31">
        <v>12.5</v>
      </c>
      <c r="L34" s="32"/>
      <c r="M34" s="32"/>
      <c r="N34" s="32"/>
      <c r="O34" s="32"/>
      <c r="P34" s="32"/>
      <c r="R34" s="33">
        <f>$G$4</f>
        <v>1.1384293948126802</v>
      </c>
      <c r="S34" s="33">
        <f>$H$4</f>
        <v>4.0608914728682173</v>
      </c>
      <c r="T34" s="33">
        <f>I$4</f>
        <v>6.7575454545454541</v>
      </c>
      <c r="U34" s="33">
        <f>J$4</f>
        <v>9.8652083333333316</v>
      </c>
      <c r="V34" s="33">
        <f>K$4</f>
        <v>12.37188679245283</v>
      </c>
      <c r="W34" s="33"/>
      <c r="X34" s="33"/>
      <c r="Y34" s="33"/>
      <c r="Z34" s="33"/>
      <c r="AA34" s="33"/>
      <c r="AB34" s="16"/>
      <c r="AC34" s="22">
        <f>data!$C31</f>
        <v>0.125</v>
      </c>
      <c r="AD34" s="22">
        <f>data!$C100</f>
        <v>0.54</v>
      </c>
      <c r="AE34" s="22">
        <f>data!$C169</f>
        <v>1</v>
      </c>
      <c r="AF34" s="22">
        <f>data!$C238</f>
        <v>1.5</v>
      </c>
      <c r="AG34" s="22">
        <f>data!$C307</f>
        <v>2.335</v>
      </c>
      <c r="AH34" s="22">
        <f>data!$C376</f>
        <v>3.165</v>
      </c>
      <c r="AI34" s="22">
        <f>data!$C445</f>
        <v>4.915</v>
      </c>
      <c r="AJ34" s="22">
        <f>data!$C514</f>
        <v>7</v>
      </c>
      <c r="AK34" s="22">
        <f>data!$C583</f>
        <v>10.29</v>
      </c>
      <c r="AL34" s="22">
        <f>data!$C652</f>
        <v>13.585000000000001</v>
      </c>
      <c r="AN34" s="21">
        <f t="shared" si="15"/>
        <v>0</v>
      </c>
      <c r="AO34" s="21">
        <f t="shared" si="24"/>
        <v>0.375</v>
      </c>
      <c r="AP34" s="21">
        <f t="shared" si="25"/>
        <v>0.75</v>
      </c>
      <c r="AQ34" s="21">
        <f t="shared" si="26"/>
        <v>1.25</v>
      </c>
      <c r="AR34" s="21">
        <f t="shared" si="27"/>
        <v>2</v>
      </c>
      <c r="AS34" s="21">
        <f t="shared" si="28"/>
        <v>2.75</v>
      </c>
      <c r="AT34" s="21">
        <f t="shared" si="29"/>
        <v>4.04</v>
      </c>
      <c r="AU34" s="21">
        <f t="shared" si="30"/>
        <v>6</v>
      </c>
      <c r="AV34" s="21">
        <f t="shared" si="31"/>
        <v>9.5</v>
      </c>
      <c r="AW34" s="21">
        <f t="shared" si="32"/>
        <v>12</v>
      </c>
    </row>
    <row r="35" spans="7:49" x14ac:dyDescent="0.25">
      <c r="G35" s="31">
        <v>0.125</v>
      </c>
      <c r="H35" s="15">
        <v>3.165</v>
      </c>
      <c r="I35" s="15">
        <v>6.75</v>
      </c>
      <c r="J35" s="15">
        <v>9.75</v>
      </c>
      <c r="K35" s="15">
        <v>12.5</v>
      </c>
      <c r="L35" s="32"/>
      <c r="M35" s="32"/>
      <c r="N35" s="32"/>
      <c r="O35" s="32"/>
      <c r="P35" s="32"/>
      <c r="R35" s="33">
        <f>$G$4</f>
        <v>1.1384293948126802</v>
      </c>
      <c r="S35" s="33">
        <f>$H$4</f>
        <v>4.0608914728682173</v>
      </c>
      <c r="T35" s="33">
        <f>I$4</f>
        <v>6.7575454545454541</v>
      </c>
      <c r="U35" s="33">
        <f>J$4</f>
        <v>9.8652083333333316</v>
      </c>
      <c r="V35" s="33">
        <f>K$4</f>
        <v>12.37188679245283</v>
      </c>
      <c r="W35" s="33"/>
      <c r="X35" s="33"/>
      <c r="Y35" s="33"/>
      <c r="Z35" s="33"/>
      <c r="AA35" s="33"/>
      <c r="AB35" s="16"/>
      <c r="AC35" s="22">
        <f>data!$C32</f>
        <v>0.125</v>
      </c>
      <c r="AD35" s="22">
        <f>data!$C101</f>
        <v>0.54</v>
      </c>
      <c r="AE35" s="22">
        <f>data!$C170</f>
        <v>1</v>
      </c>
      <c r="AF35" s="22">
        <f>data!$C239</f>
        <v>1.5</v>
      </c>
      <c r="AG35" s="22">
        <f>data!$C308</f>
        <v>2.335</v>
      </c>
      <c r="AH35" s="22">
        <f>data!$C377</f>
        <v>3.165</v>
      </c>
      <c r="AI35" s="22">
        <f>data!$C446</f>
        <v>5</v>
      </c>
      <c r="AJ35" s="22">
        <f>data!$C515</f>
        <v>7</v>
      </c>
      <c r="AK35" s="22">
        <f>data!$C584</f>
        <v>10.335000000000001</v>
      </c>
      <c r="AL35" s="22">
        <f>data!$C653</f>
        <v>13.664999999999999</v>
      </c>
      <c r="AN35" s="21">
        <f t="shared" si="15"/>
        <v>0</v>
      </c>
      <c r="AO35" s="21">
        <f t="shared" si="24"/>
        <v>0.375</v>
      </c>
      <c r="AP35" s="21">
        <f t="shared" si="25"/>
        <v>0.75</v>
      </c>
      <c r="AQ35" s="21">
        <f t="shared" si="26"/>
        <v>1.25</v>
      </c>
      <c r="AR35" s="21">
        <f t="shared" si="27"/>
        <v>2</v>
      </c>
      <c r="AS35" s="21">
        <f t="shared" si="28"/>
        <v>2.75</v>
      </c>
      <c r="AT35" s="21">
        <f t="shared" si="29"/>
        <v>4.04</v>
      </c>
      <c r="AU35" s="21">
        <f t="shared" si="30"/>
        <v>6</v>
      </c>
      <c r="AV35" s="21">
        <f t="shared" si="31"/>
        <v>9.5</v>
      </c>
      <c r="AW35" s="21">
        <f t="shared" si="32"/>
        <v>12</v>
      </c>
    </row>
    <row r="36" spans="7:49" x14ac:dyDescent="0.25">
      <c r="G36" s="15">
        <v>0.16500000000000001</v>
      </c>
      <c r="H36" s="31">
        <v>3.25</v>
      </c>
      <c r="I36" s="31">
        <v>7</v>
      </c>
      <c r="J36" s="31">
        <v>9.7899999999999991</v>
      </c>
      <c r="K36" s="31">
        <v>12.5</v>
      </c>
      <c r="L36" s="32"/>
      <c r="M36" s="32"/>
      <c r="N36" s="32"/>
      <c r="O36" s="32"/>
      <c r="P36" s="32"/>
      <c r="R36" s="33">
        <f>$G$4</f>
        <v>1.1384293948126802</v>
      </c>
      <c r="S36" s="33">
        <f>$H$4</f>
        <v>4.0608914728682173</v>
      </c>
      <c r="T36" s="33">
        <f>I$4</f>
        <v>6.7575454545454541</v>
      </c>
      <c r="U36" s="33">
        <f>J$4</f>
        <v>9.8652083333333316</v>
      </c>
      <c r="V36" s="33">
        <f>K$4</f>
        <v>12.37188679245283</v>
      </c>
      <c r="W36" s="33"/>
      <c r="X36" s="33"/>
      <c r="Y36" s="33"/>
      <c r="Z36" s="33"/>
      <c r="AA36" s="33"/>
      <c r="AB36" s="16"/>
      <c r="AC36" s="22">
        <f>data!$C33</f>
        <v>0.16500000000000001</v>
      </c>
      <c r="AD36" s="22">
        <f>data!$C102</f>
        <v>0.54</v>
      </c>
      <c r="AE36" s="22">
        <f>data!$C171</f>
        <v>1</v>
      </c>
      <c r="AF36" s="22">
        <f>data!$C240</f>
        <v>1.5</v>
      </c>
      <c r="AG36" s="22">
        <f>data!$C309</f>
        <v>2.335</v>
      </c>
      <c r="AH36" s="22">
        <f>data!$C378</f>
        <v>3.165</v>
      </c>
      <c r="AI36" s="22">
        <f>data!$C447</f>
        <v>5</v>
      </c>
      <c r="AJ36" s="22">
        <f>data!$C516</f>
        <v>7</v>
      </c>
      <c r="AK36" s="22">
        <f>data!$C585</f>
        <v>10.414999999999999</v>
      </c>
      <c r="AL36" s="22">
        <f>data!$C654</f>
        <v>13.75</v>
      </c>
      <c r="AN36" s="21">
        <f t="shared" si="15"/>
        <v>0</v>
      </c>
      <c r="AO36" s="21">
        <f t="shared" si="24"/>
        <v>0.375</v>
      </c>
      <c r="AP36" s="21">
        <f t="shared" si="25"/>
        <v>0.75</v>
      </c>
      <c r="AQ36" s="21">
        <f t="shared" si="26"/>
        <v>1.25</v>
      </c>
      <c r="AR36" s="21">
        <f t="shared" si="27"/>
        <v>2</v>
      </c>
      <c r="AS36" s="21">
        <f t="shared" si="28"/>
        <v>2.75</v>
      </c>
      <c r="AT36" s="21">
        <f t="shared" si="29"/>
        <v>4.04</v>
      </c>
      <c r="AU36" s="21">
        <f t="shared" si="30"/>
        <v>6</v>
      </c>
      <c r="AV36" s="21">
        <f t="shared" si="31"/>
        <v>9.5</v>
      </c>
      <c r="AW36" s="21">
        <f t="shared" si="32"/>
        <v>12</v>
      </c>
    </row>
    <row r="37" spans="7:49" x14ac:dyDescent="0.25">
      <c r="G37" s="31">
        <v>0.16500000000000001</v>
      </c>
      <c r="H37" s="15">
        <v>3.25</v>
      </c>
      <c r="I37" s="15">
        <v>7</v>
      </c>
      <c r="J37" s="15">
        <v>9.9600000000000009</v>
      </c>
      <c r="K37" s="15">
        <v>12.5</v>
      </c>
      <c r="L37" s="32"/>
      <c r="M37" s="32"/>
      <c r="N37" s="32"/>
      <c r="O37" s="32"/>
      <c r="P37" s="32"/>
      <c r="R37" s="33">
        <f>$G$4</f>
        <v>1.1384293948126802</v>
      </c>
      <c r="S37" s="33">
        <f>$H$4</f>
        <v>4.0608914728682173</v>
      </c>
      <c r="T37" s="33">
        <f>I$4</f>
        <v>6.7575454545454541</v>
      </c>
      <c r="U37" s="33">
        <f>J$4</f>
        <v>9.8652083333333316</v>
      </c>
      <c r="V37" s="33">
        <f>K$4</f>
        <v>12.37188679245283</v>
      </c>
      <c r="W37" s="33"/>
      <c r="X37" s="33"/>
      <c r="Y37" s="33"/>
      <c r="Z37" s="33"/>
      <c r="AA37" s="33"/>
      <c r="AB37" s="16"/>
      <c r="AC37" s="22">
        <f>data!$C34</f>
        <v>0.16500000000000001</v>
      </c>
      <c r="AD37" s="22">
        <f>data!$C103</f>
        <v>0.54</v>
      </c>
      <c r="AE37" s="22">
        <f>data!$C172</f>
        <v>1</v>
      </c>
      <c r="AF37" s="22">
        <f>data!$C241</f>
        <v>1.54</v>
      </c>
      <c r="AG37" s="22">
        <f>data!$C310</f>
        <v>2.415</v>
      </c>
      <c r="AH37" s="22">
        <f>data!$C379</f>
        <v>3.165</v>
      </c>
      <c r="AI37" s="22">
        <f>data!$C448</f>
        <v>5</v>
      </c>
      <c r="AJ37" s="22">
        <f>data!$C517</f>
        <v>7.04</v>
      </c>
      <c r="AK37" s="22">
        <f>data!$C586</f>
        <v>10.5</v>
      </c>
      <c r="AL37" s="22">
        <f>data!$C655</f>
        <v>13.914999999999999</v>
      </c>
      <c r="AN37" s="21">
        <f t="shared" si="15"/>
        <v>0</v>
      </c>
      <c r="AO37" s="21">
        <f t="shared" si="24"/>
        <v>0.375</v>
      </c>
      <c r="AP37" s="21">
        <f t="shared" si="25"/>
        <v>0.75</v>
      </c>
      <c r="AQ37" s="21">
        <f t="shared" si="26"/>
        <v>1.25</v>
      </c>
      <c r="AR37" s="21">
        <f t="shared" si="27"/>
        <v>2</v>
      </c>
      <c r="AS37" s="21">
        <f t="shared" si="28"/>
        <v>2.75</v>
      </c>
      <c r="AT37" s="21">
        <f t="shared" si="29"/>
        <v>4.04</v>
      </c>
      <c r="AU37" s="21">
        <f t="shared" si="30"/>
        <v>6</v>
      </c>
      <c r="AV37" s="21">
        <f t="shared" si="31"/>
        <v>9.5</v>
      </c>
      <c r="AW37" s="21">
        <f t="shared" si="32"/>
        <v>12</v>
      </c>
    </row>
    <row r="38" spans="7:49" x14ac:dyDescent="0.25">
      <c r="G38" s="15">
        <v>0.16500000000000001</v>
      </c>
      <c r="H38" s="31">
        <v>3.25</v>
      </c>
      <c r="I38" s="31">
        <v>7</v>
      </c>
      <c r="J38" s="31">
        <v>10</v>
      </c>
      <c r="K38" s="31">
        <v>12.5</v>
      </c>
      <c r="L38" s="32"/>
      <c r="M38" s="32"/>
      <c r="N38" s="32"/>
      <c r="O38" s="32"/>
      <c r="P38" s="32"/>
      <c r="R38" s="33">
        <f>$G$4</f>
        <v>1.1384293948126802</v>
      </c>
      <c r="S38" s="33">
        <f>$H$4</f>
        <v>4.0608914728682173</v>
      </c>
      <c r="T38" s="33">
        <f>I$4</f>
        <v>6.7575454545454541</v>
      </c>
      <c r="U38" s="33">
        <f>J$4</f>
        <v>9.8652083333333316</v>
      </c>
      <c r="V38" s="33">
        <f>K$4</f>
        <v>12.37188679245283</v>
      </c>
      <c r="W38" s="33"/>
      <c r="X38" s="33"/>
      <c r="Y38" s="33"/>
      <c r="Z38" s="33"/>
      <c r="AA38" s="33"/>
      <c r="AB38" s="16"/>
      <c r="AC38" s="22">
        <f>data!$C35</f>
        <v>0.16500000000000001</v>
      </c>
      <c r="AD38" s="22">
        <f>data!$C104</f>
        <v>0.54</v>
      </c>
      <c r="AE38" s="22">
        <f>data!$C173</f>
        <v>1</v>
      </c>
      <c r="AF38" s="22">
        <f>data!$C242</f>
        <v>1.54</v>
      </c>
      <c r="AG38" s="22">
        <f>data!$C311</f>
        <v>2.415</v>
      </c>
      <c r="AH38" s="22">
        <f>data!$C380</f>
        <v>3.25</v>
      </c>
      <c r="AI38" s="22">
        <f>data!$C449</f>
        <v>5</v>
      </c>
      <c r="AJ38" s="22">
        <f>data!$C518</f>
        <v>7.08</v>
      </c>
      <c r="AK38" s="22">
        <f>data!$C587</f>
        <v>10.5</v>
      </c>
      <c r="AL38" s="22">
        <f>data!$C656</f>
        <v>14</v>
      </c>
      <c r="AN38" s="21">
        <f>AC$5</f>
        <v>0</v>
      </c>
      <c r="AO38" s="21">
        <f t="shared" si="24"/>
        <v>0.375</v>
      </c>
      <c r="AP38" s="21">
        <f t="shared" si="25"/>
        <v>0.75</v>
      </c>
      <c r="AQ38" s="21">
        <f t="shared" si="26"/>
        <v>1.25</v>
      </c>
      <c r="AR38" s="21">
        <f t="shared" si="27"/>
        <v>2</v>
      </c>
      <c r="AS38" s="21">
        <f t="shared" si="28"/>
        <v>2.75</v>
      </c>
      <c r="AT38" s="21">
        <f t="shared" si="29"/>
        <v>4.04</v>
      </c>
      <c r="AU38" s="21">
        <f t="shared" si="30"/>
        <v>6</v>
      </c>
      <c r="AV38" s="21">
        <f t="shared" si="31"/>
        <v>9.5</v>
      </c>
      <c r="AW38" s="21">
        <f t="shared" si="32"/>
        <v>12</v>
      </c>
    </row>
    <row r="39" spans="7:49" x14ac:dyDescent="0.25">
      <c r="G39" s="31">
        <v>0.16500000000000001</v>
      </c>
      <c r="H39" s="15">
        <v>3.29</v>
      </c>
      <c r="I39" s="15">
        <v>7</v>
      </c>
      <c r="J39" s="15">
        <v>10</v>
      </c>
      <c r="K39" s="15">
        <v>12.5</v>
      </c>
      <c r="L39" s="32"/>
      <c r="M39" s="32"/>
      <c r="N39" s="32"/>
      <c r="O39" s="32"/>
      <c r="P39" s="32"/>
      <c r="R39" s="33">
        <f>$G$4</f>
        <v>1.1384293948126802</v>
      </c>
      <c r="S39" s="33">
        <f>$H$4</f>
        <v>4.0608914728682173</v>
      </c>
      <c r="T39" s="33">
        <f>I$4</f>
        <v>6.7575454545454541</v>
      </c>
      <c r="U39" s="33">
        <f>J$4</f>
        <v>9.8652083333333316</v>
      </c>
      <c r="V39" s="33">
        <f>K$4</f>
        <v>12.37188679245283</v>
      </c>
      <c r="W39" s="33"/>
      <c r="X39" s="33"/>
      <c r="Y39" s="33"/>
      <c r="Z39" s="33"/>
      <c r="AA39" s="33"/>
      <c r="AB39" s="16"/>
      <c r="AC39" s="22">
        <f>data!$C36</f>
        <v>0.16500000000000001</v>
      </c>
      <c r="AD39" s="22">
        <f>data!$C105</f>
        <v>0.54</v>
      </c>
      <c r="AE39" s="22">
        <f>data!$C174</f>
        <v>1</v>
      </c>
      <c r="AF39" s="22">
        <f>data!$C243</f>
        <v>1.54</v>
      </c>
      <c r="AG39" s="22">
        <f>data!$C312</f>
        <v>2.415</v>
      </c>
      <c r="AH39" s="22">
        <f>data!$C381</f>
        <v>3.25</v>
      </c>
      <c r="AI39" s="22">
        <f>data!$C450</f>
        <v>5</v>
      </c>
      <c r="AJ39" s="22">
        <f>data!$C519</f>
        <v>7.25</v>
      </c>
      <c r="AK39" s="22">
        <f>data!$C588</f>
        <v>10.5</v>
      </c>
      <c r="AL39" s="22">
        <f>data!$C657</f>
        <v>14</v>
      </c>
      <c r="AN39" s="23">
        <f>AC$73</f>
        <v>0.375</v>
      </c>
      <c r="AO39" s="23">
        <f t="shared" ref="AO39:AW39" si="33">AD$73</f>
        <v>0.75</v>
      </c>
      <c r="AP39" s="23">
        <f t="shared" si="33"/>
        <v>1.25</v>
      </c>
      <c r="AQ39" s="23">
        <f t="shared" si="33"/>
        <v>1.835</v>
      </c>
      <c r="AR39" s="23">
        <f t="shared" si="33"/>
        <v>2.75</v>
      </c>
      <c r="AS39" s="23">
        <f t="shared" si="33"/>
        <v>4</v>
      </c>
      <c r="AT39" s="23">
        <f t="shared" si="33"/>
        <v>6</v>
      </c>
      <c r="AU39" s="23">
        <f t="shared" si="33"/>
        <v>9.4149999999999991</v>
      </c>
      <c r="AV39" s="23">
        <f t="shared" si="33"/>
        <v>11.835000000000001</v>
      </c>
      <c r="AW39" s="23">
        <f t="shared" si="33"/>
        <v>28</v>
      </c>
    </row>
    <row r="40" spans="7:49" x14ac:dyDescent="0.25">
      <c r="G40" s="15">
        <v>0.16500000000000001</v>
      </c>
      <c r="H40" s="31">
        <v>3.29</v>
      </c>
      <c r="I40" s="31">
        <v>7</v>
      </c>
      <c r="J40" s="31">
        <v>10</v>
      </c>
      <c r="K40" s="31">
        <v>12.54</v>
      </c>
      <c r="L40" s="32"/>
      <c r="M40" s="32"/>
      <c r="N40" s="32"/>
      <c r="O40" s="32"/>
      <c r="P40" s="32"/>
      <c r="R40" s="33">
        <f>$G$4</f>
        <v>1.1384293948126802</v>
      </c>
      <c r="S40" s="33">
        <f>$H$4</f>
        <v>4.0608914728682173</v>
      </c>
      <c r="T40" s="33">
        <f>I$4</f>
        <v>6.7575454545454541</v>
      </c>
      <c r="U40" s="33">
        <f>J$4</f>
        <v>9.8652083333333316</v>
      </c>
      <c r="V40" s="33">
        <f>K$4</f>
        <v>12.37188679245283</v>
      </c>
      <c r="W40" s="33"/>
      <c r="X40" s="33"/>
      <c r="Y40" s="33"/>
      <c r="Z40" s="33"/>
      <c r="AA40" s="33"/>
      <c r="AB40" s="16"/>
      <c r="AC40" s="22">
        <f>data!$C37</f>
        <v>0.16500000000000001</v>
      </c>
      <c r="AD40" s="22">
        <f>data!$C106</f>
        <v>0.54</v>
      </c>
      <c r="AE40" s="22">
        <f>data!$C175</f>
        <v>1</v>
      </c>
      <c r="AF40" s="22">
        <f>data!$C244</f>
        <v>1.54</v>
      </c>
      <c r="AG40" s="22">
        <f>data!$C313</f>
        <v>2.46</v>
      </c>
      <c r="AH40" s="22">
        <f>data!$C382</f>
        <v>3.25</v>
      </c>
      <c r="AI40" s="22">
        <f>data!$C451</f>
        <v>5</v>
      </c>
      <c r="AJ40" s="22">
        <f>data!$C520</f>
        <v>7.5</v>
      </c>
      <c r="AK40" s="22">
        <f>data!$C589</f>
        <v>10.5</v>
      </c>
      <c r="AL40" s="22">
        <f>data!$C658</f>
        <v>14.5</v>
      </c>
      <c r="AN40" s="23">
        <f t="shared" ref="AN40:AN73" si="34">AC$73</f>
        <v>0.375</v>
      </c>
      <c r="AO40" s="23">
        <f t="shared" ref="AO40:AO73" si="35">AD$73</f>
        <v>0.75</v>
      </c>
      <c r="AP40" s="23">
        <f t="shared" ref="AP40:AP73" si="36">AE$73</f>
        <v>1.25</v>
      </c>
      <c r="AQ40" s="23">
        <f t="shared" ref="AQ40:AQ73" si="37">AF$73</f>
        <v>1.835</v>
      </c>
      <c r="AR40" s="23">
        <f t="shared" ref="AR40:AR73" si="38">AG$73</f>
        <v>2.75</v>
      </c>
      <c r="AS40" s="23">
        <f t="shared" ref="AS40:AS73" si="39">AH$73</f>
        <v>4</v>
      </c>
      <c r="AT40" s="23">
        <f t="shared" ref="AT40:AT73" si="40">AI$73</f>
        <v>6</v>
      </c>
      <c r="AU40" s="23">
        <f t="shared" ref="AU40:AU73" si="41">AJ$73</f>
        <v>9.4149999999999991</v>
      </c>
      <c r="AV40" s="23">
        <f t="shared" ref="AV40:AV73" si="42">AK$73</f>
        <v>11.835000000000001</v>
      </c>
      <c r="AW40" s="23">
        <f t="shared" ref="AW40:AW73" si="43">AL$73</f>
        <v>28</v>
      </c>
    </row>
    <row r="41" spans="7:49" x14ac:dyDescent="0.25">
      <c r="G41" s="31">
        <v>0.16500000000000001</v>
      </c>
      <c r="H41" s="15">
        <v>3.335</v>
      </c>
      <c r="I41" s="15">
        <v>7</v>
      </c>
      <c r="J41" s="15">
        <v>10</v>
      </c>
      <c r="K41" s="15">
        <v>12.625</v>
      </c>
      <c r="L41" s="32"/>
      <c r="M41" s="32"/>
      <c r="N41" s="32"/>
      <c r="O41" s="32"/>
      <c r="P41" s="32"/>
      <c r="R41" s="33">
        <f>$G$4</f>
        <v>1.1384293948126802</v>
      </c>
      <c r="S41" s="33">
        <f>$H$4</f>
        <v>4.0608914728682173</v>
      </c>
      <c r="T41" s="33">
        <f>I$4</f>
        <v>6.7575454545454541</v>
      </c>
      <c r="U41" s="33">
        <f>J$4</f>
        <v>9.8652083333333316</v>
      </c>
      <c r="V41" s="33">
        <f>K$4</f>
        <v>12.37188679245283</v>
      </c>
      <c r="W41" s="33"/>
      <c r="X41" s="33"/>
      <c r="Y41" s="33"/>
      <c r="Z41" s="33"/>
      <c r="AA41" s="33"/>
      <c r="AB41" s="16"/>
      <c r="AC41" s="22">
        <f>data!$C38</f>
        <v>0.16500000000000001</v>
      </c>
      <c r="AD41" s="22">
        <f>data!$C107</f>
        <v>0.54</v>
      </c>
      <c r="AE41" s="22">
        <f>data!$C176</f>
        <v>1</v>
      </c>
      <c r="AF41" s="22">
        <f>data!$C245</f>
        <v>1.54</v>
      </c>
      <c r="AG41" s="22">
        <f>data!$C314</f>
        <v>2.5</v>
      </c>
      <c r="AH41" s="22">
        <f>data!$C383</f>
        <v>3.29</v>
      </c>
      <c r="AI41" s="22">
        <f>data!$C452</f>
        <v>5</v>
      </c>
      <c r="AJ41" s="22">
        <f>data!$C521</f>
        <v>7.5</v>
      </c>
      <c r="AK41" s="22">
        <f>data!$C590</f>
        <v>10.5</v>
      </c>
      <c r="AL41" s="22">
        <f>data!$C659</f>
        <v>14.5</v>
      </c>
      <c r="AN41" s="23">
        <f t="shared" si="34"/>
        <v>0.375</v>
      </c>
      <c r="AO41" s="23">
        <f t="shared" si="35"/>
        <v>0.75</v>
      </c>
      <c r="AP41" s="23">
        <f t="shared" si="36"/>
        <v>1.25</v>
      </c>
      <c r="AQ41" s="23">
        <f t="shared" si="37"/>
        <v>1.835</v>
      </c>
      <c r="AR41" s="23">
        <f t="shared" si="38"/>
        <v>2.75</v>
      </c>
      <c r="AS41" s="23">
        <f t="shared" si="39"/>
        <v>4</v>
      </c>
      <c r="AT41" s="23">
        <f t="shared" si="40"/>
        <v>6</v>
      </c>
      <c r="AU41" s="23">
        <f t="shared" si="41"/>
        <v>9.4149999999999991</v>
      </c>
      <c r="AV41" s="23">
        <f t="shared" si="42"/>
        <v>11.835000000000001</v>
      </c>
      <c r="AW41" s="23">
        <f t="shared" si="43"/>
        <v>28</v>
      </c>
    </row>
    <row r="42" spans="7:49" x14ac:dyDescent="0.25">
      <c r="G42" s="15">
        <v>0.16500000000000001</v>
      </c>
      <c r="H42" s="31">
        <v>3.375</v>
      </c>
      <c r="I42" s="31">
        <v>7</v>
      </c>
      <c r="J42" s="31">
        <v>10</v>
      </c>
      <c r="K42" s="31">
        <v>12.75</v>
      </c>
      <c r="L42" s="32"/>
      <c r="M42" s="32"/>
      <c r="N42" s="32"/>
      <c r="O42" s="32"/>
      <c r="P42" s="32"/>
      <c r="R42" s="33">
        <f>$G$4</f>
        <v>1.1384293948126802</v>
      </c>
      <c r="S42" s="33">
        <f>$H$4</f>
        <v>4.0608914728682173</v>
      </c>
      <c r="T42" s="33">
        <f>I$4</f>
        <v>6.7575454545454541</v>
      </c>
      <c r="U42" s="33">
        <f>J$4</f>
        <v>9.8652083333333316</v>
      </c>
      <c r="V42" s="33">
        <f>K$4</f>
        <v>12.37188679245283</v>
      </c>
      <c r="W42" s="33"/>
      <c r="X42" s="33"/>
      <c r="Y42" s="33"/>
      <c r="Z42" s="33"/>
      <c r="AA42" s="33"/>
      <c r="AB42" s="16"/>
      <c r="AC42" s="22">
        <f>data!$C39</f>
        <v>0.16500000000000001</v>
      </c>
      <c r="AD42" s="22">
        <f>data!$C108</f>
        <v>0.57999999999999996</v>
      </c>
      <c r="AE42" s="22">
        <f>data!$C177</f>
        <v>1</v>
      </c>
      <c r="AF42" s="22">
        <f>data!$C246</f>
        <v>1.54</v>
      </c>
      <c r="AG42" s="22">
        <f>data!$C315</f>
        <v>2.5</v>
      </c>
      <c r="AH42" s="22">
        <f>data!$C384</f>
        <v>3.29</v>
      </c>
      <c r="AI42" s="22">
        <f>data!$C453</f>
        <v>5</v>
      </c>
      <c r="AJ42" s="22">
        <f>data!$C522</f>
        <v>7.5</v>
      </c>
      <c r="AK42" s="22">
        <f>data!$C591</f>
        <v>10.664999999999999</v>
      </c>
      <c r="AL42" s="22">
        <f>data!$C660</f>
        <v>14.5</v>
      </c>
      <c r="AN42" s="23">
        <f t="shared" si="34"/>
        <v>0.375</v>
      </c>
      <c r="AO42" s="23">
        <f t="shared" si="35"/>
        <v>0.75</v>
      </c>
      <c r="AP42" s="23">
        <f t="shared" si="36"/>
        <v>1.25</v>
      </c>
      <c r="AQ42" s="23">
        <f t="shared" si="37"/>
        <v>1.835</v>
      </c>
      <c r="AR42" s="23">
        <f t="shared" si="38"/>
        <v>2.75</v>
      </c>
      <c r="AS42" s="23">
        <f t="shared" si="39"/>
        <v>4</v>
      </c>
      <c r="AT42" s="23">
        <f t="shared" si="40"/>
        <v>6</v>
      </c>
      <c r="AU42" s="23">
        <f t="shared" si="41"/>
        <v>9.4149999999999991</v>
      </c>
      <c r="AV42" s="23">
        <f t="shared" si="42"/>
        <v>11.835000000000001</v>
      </c>
      <c r="AW42" s="23">
        <f t="shared" si="43"/>
        <v>28</v>
      </c>
    </row>
    <row r="43" spans="7:49" x14ac:dyDescent="0.25">
      <c r="G43" s="31">
        <v>0.16500000000000001</v>
      </c>
      <c r="H43" s="15">
        <v>3.5</v>
      </c>
      <c r="I43" s="15">
        <v>7</v>
      </c>
      <c r="J43" s="15">
        <v>10</v>
      </c>
      <c r="K43" s="15">
        <v>12.75</v>
      </c>
      <c r="L43" s="32"/>
      <c r="M43" s="32"/>
      <c r="N43" s="32"/>
      <c r="O43" s="32"/>
      <c r="P43" s="32"/>
      <c r="R43" s="33">
        <f>$G$4</f>
        <v>1.1384293948126802</v>
      </c>
      <c r="S43" s="33">
        <f>$H$4</f>
        <v>4.0608914728682173</v>
      </c>
      <c r="T43" s="33">
        <f>I$4</f>
        <v>6.7575454545454541</v>
      </c>
      <c r="U43" s="33">
        <f>J$4</f>
        <v>9.8652083333333316</v>
      </c>
      <c r="V43" s="33">
        <f>K$4</f>
        <v>12.37188679245283</v>
      </c>
      <c r="W43" s="33"/>
      <c r="X43" s="33"/>
      <c r="Y43" s="33"/>
      <c r="Z43" s="33"/>
      <c r="AA43" s="33"/>
      <c r="AB43" s="16"/>
      <c r="AC43" s="22">
        <f>data!$C40</f>
        <v>0.16500000000000001</v>
      </c>
      <c r="AD43" s="22">
        <f>data!$C109</f>
        <v>0.57999999999999996</v>
      </c>
      <c r="AE43" s="22">
        <f>data!$C178</f>
        <v>1</v>
      </c>
      <c r="AF43" s="22">
        <f>data!$C247</f>
        <v>1.585</v>
      </c>
      <c r="AG43" s="22">
        <f>data!$C316</f>
        <v>2.5</v>
      </c>
      <c r="AH43" s="22">
        <f>data!$C385</f>
        <v>3.335</v>
      </c>
      <c r="AI43" s="22">
        <f>data!$C454</f>
        <v>5</v>
      </c>
      <c r="AJ43" s="22">
        <f>data!$C523</f>
        <v>7.5</v>
      </c>
      <c r="AK43" s="22">
        <f>data!$C592</f>
        <v>10.75</v>
      </c>
      <c r="AL43" s="22">
        <f>data!$C661</f>
        <v>14.585000000000001</v>
      </c>
      <c r="AN43" s="23">
        <f t="shared" si="34"/>
        <v>0.375</v>
      </c>
      <c r="AO43" s="23">
        <f t="shared" si="35"/>
        <v>0.75</v>
      </c>
      <c r="AP43" s="23">
        <f t="shared" si="36"/>
        <v>1.25</v>
      </c>
      <c r="AQ43" s="23">
        <f t="shared" si="37"/>
        <v>1.835</v>
      </c>
      <c r="AR43" s="23">
        <f t="shared" si="38"/>
        <v>2.75</v>
      </c>
      <c r="AS43" s="23">
        <f t="shared" si="39"/>
        <v>4</v>
      </c>
      <c r="AT43" s="23">
        <f t="shared" si="40"/>
        <v>6</v>
      </c>
      <c r="AU43" s="23">
        <f t="shared" si="41"/>
        <v>9.4149999999999991</v>
      </c>
      <c r="AV43" s="23">
        <f t="shared" si="42"/>
        <v>11.835000000000001</v>
      </c>
      <c r="AW43" s="23">
        <f t="shared" si="43"/>
        <v>28</v>
      </c>
    </row>
    <row r="44" spans="7:49" x14ac:dyDescent="0.25">
      <c r="G44" s="15">
        <v>0.17</v>
      </c>
      <c r="H44" s="31">
        <v>3.5</v>
      </c>
      <c r="I44" s="31">
        <v>7.04</v>
      </c>
      <c r="J44" s="31">
        <v>10</v>
      </c>
      <c r="K44" s="31">
        <v>12.835000000000001</v>
      </c>
      <c r="L44" s="32"/>
      <c r="M44" s="32"/>
      <c r="N44" s="32"/>
      <c r="O44" s="32"/>
      <c r="P44" s="32"/>
      <c r="R44" s="33">
        <f>$G$4</f>
        <v>1.1384293948126802</v>
      </c>
      <c r="S44" s="33">
        <f>$H$4</f>
        <v>4.0608914728682173</v>
      </c>
      <c r="T44" s="33">
        <f>I$4</f>
        <v>6.7575454545454541</v>
      </c>
      <c r="U44" s="33">
        <f>J$4</f>
        <v>9.8652083333333316</v>
      </c>
      <c r="V44" s="33">
        <f>K$4</f>
        <v>12.37188679245283</v>
      </c>
      <c r="W44" s="33"/>
      <c r="X44" s="33"/>
      <c r="Y44" s="33"/>
      <c r="Z44" s="33"/>
      <c r="AA44" s="33"/>
      <c r="AB44" s="16"/>
      <c r="AC44" s="22">
        <f>data!$C41</f>
        <v>0.17</v>
      </c>
      <c r="AD44" s="22">
        <f>data!$C110</f>
        <v>0.58499999999999996</v>
      </c>
      <c r="AE44" s="22">
        <f>data!$C179</f>
        <v>1.04</v>
      </c>
      <c r="AF44" s="22">
        <f>data!$C248</f>
        <v>1.585</v>
      </c>
      <c r="AG44" s="22">
        <f>data!$C317</f>
        <v>2.5</v>
      </c>
      <c r="AH44" s="22">
        <f>data!$C386</f>
        <v>3.375</v>
      </c>
      <c r="AI44" s="22">
        <f>data!$C455</f>
        <v>5</v>
      </c>
      <c r="AJ44" s="22">
        <f>data!$C524</f>
        <v>7.54</v>
      </c>
      <c r="AK44" s="22">
        <f>data!$C593</f>
        <v>10.914999999999999</v>
      </c>
      <c r="AL44" s="22">
        <f>data!$C662</f>
        <v>14.79</v>
      </c>
      <c r="AN44" s="23">
        <f t="shared" si="34"/>
        <v>0.375</v>
      </c>
      <c r="AO44" s="23">
        <f t="shared" si="35"/>
        <v>0.75</v>
      </c>
      <c r="AP44" s="23">
        <f t="shared" si="36"/>
        <v>1.25</v>
      </c>
      <c r="AQ44" s="23">
        <f t="shared" si="37"/>
        <v>1.835</v>
      </c>
      <c r="AR44" s="23">
        <f t="shared" si="38"/>
        <v>2.75</v>
      </c>
      <c r="AS44" s="23">
        <f t="shared" si="39"/>
        <v>4</v>
      </c>
      <c r="AT44" s="23">
        <f t="shared" si="40"/>
        <v>6</v>
      </c>
      <c r="AU44" s="23">
        <f t="shared" si="41"/>
        <v>9.4149999999999991</v>
      </c>
      <c r="AV44" s="23">
        <f t="shared" si="42"/>
        <v>11.835000000000001</v>
      </c>
      <c r="AW44" s="23">
        <f t="shared" si="43"/>
        <v>28</v>
      </c>
    </row>
    <row r="45" spans="7:49" x14ac:dyDescent="0.25">
      <c r="G45" s="31">
        <v>0.20499999999999999</v>
      </c>
      <c r="H45" s="15">
        <v>3.5</v>
      </c>
      <c r="I45" s="15">
        <v>7.08</v>
      </c>
      <c r="J45" s="15">
        <v>10</v>
      </c>
      <c r="K45" s="15">
        <v>13</v>
      </c>
      <c r="L45" s="32"/>
      <c r="M45" s="32"/>
      <c r="N45" s="32"/>
      <c r="O45" s="32"/>
      <c r="P45" s="32"/>
      <c r="R45" s="33">
        <f>$G$4</f>
        <v>1.1384293948126802</v>
      </c>
      <c r="S45" s="33">
        <f>$H$4</f>
        <v>4.0608914728682173</v>
      </c>
      <c r="T45" s="33">
        <f>I$4</f>
        <v>6.7575454545454541</v>
      </c>
      <c r="U45" s="33">
        <f>J$4</f>
        <v>9.8652083333333316</v>
      </c>
      <c r="V45" s="33">
        <f>K$4</f>
        <v>12.37188679245283</v>
      </c>
      <c r="W45" s="33"/>
      <c r="X45" s="33"/>
      <c r="Y45" s="33"/>
      <c r="Z45" s="33"/>
      <c r="AA45" s="33"/>
      <c r="AB45" s="16"/>
      <c r="AC45" s="22">
        <f>data!$C42</f>
        <v>0.20499999999999999</v>
      </c>
      <c r="AD45" s="22">
        <f>data!$C111</f>
        <v>0.58499999999999996</v>
      </c>
      <c r="AE45" s="22">
        <f>data!$C180</f>
        <v>1.04</v>
      </c>
      <c r="AF45" s="22">
        <f>data!$C249</f>
        <v>1.585</v>
      </c>
      <c r="AG45" s="22">
        <f>data!$C318</f>
        <v>2.5</v>
      </c>
      <c r="AH45" s="22">
        <f>data!$C387</f>
        <v>3.5</v>
      </c>
      <c r="AI45" s="22">
        <f>data!$C456</f>
        <v>5</v>
      </c>
      <c r="AJ45" s="22">
        <f>data!$C525</f>
        <v>7.585</v>
      </c>
      <c r="AK45" s="22">
        <f>data!$C594</f>
        <v>11</v>
      </c>
      <c r="AL45" s="22">
        <f>data!$C663</f>
        <v>15</v>
      </c>
      <c r="AN45" s="23">
        <f t="shared" si="34"/>
        <v>0.375</v>
      </c>
      <c r="AO45" s="23">
        <f t="shared" si="35"/>
        <v>0.75</v>
      </c>
      <c r="AP45" s="23">
        <f t="shared" si="36"/>
        <v>1.25</v>
      </c>
      <c r="AQ45" s="23">
        <f t="shared" si="37"/>
        <v>1.835</v>
      </c>
      <c r="AR45" s="23">
        <f t="shared" si="38"/>
        <v>2.75</v>
      </c>
      <c r="AS45" s="23">
        <f t="shared" si="39"/>
        <v>4</v>
      </c>
      <c r="AT45" s="23">
        <f t="shared" si="40"/>
        <v>6</v>
      </c>
      <c r="AU45" s="23">
        <f t="shared" si="41"/>
        <v>9.4149999999999991</v>
      </c>
      <c r="AV45" s="23">
        <f t="shared" si="42"/>
        <v>11.835000000000001</v>
      </c>
      <c r="AW45" s="23">
        <f t="shared" si="43"/>
        <v>28</v>
      </c>
    </row>
    <row r="46" spans="7:49" x14ac:dyDescent="0.25">
      <c r="G46" s="15">
        <v>0.20499999999999999</v>
      </c>
      <c r="H46" s="31">
        <v>3.5</v>
      </c>
      <c r="I46" s="31">
        <v>7.25</v>
      </c>
      <c r="J46" s="31">
        <v>10</v>
      </c>
      <c r="K46" s="31">
        <v>13</v>
      </c>
      <c r="L46" s="32"/>
      <c r="M46" s="32"/>
      <c r="N46" s="32"/>
      <c r="O46" s="32"/>
      <c r="P46" s="32"/>
      <c r="R46" s="33">
        <f>$G$4</f>
        <v>1.1384293948126802</v>
      </c>
      <c r="S46" s="33">
        <f>$H$4</f>
        <v>4.0608914728682173</v>
      </c>
      <c r="T46" s="33">
        <f>I$4</f>
        <v>6.7575454545454541</v>
      </c>
      <c r="U46" s="33">
        <f>J$4</f>
        <v>9.8652083333333316</v>
      </c>
      <c r="V46" s="33">
        <f>K$4</f>
        <v>12.37188679245283</v>
      </c>
      <c r="W46" s="33"/>
      <c r="X46" s="33"/>
      <c r="Y46" s="33"/>
      <c r="Z46" s="33"/>
      <c r="AA46" s="33"/>
      <c r="AB46" s="16"/>
      <c r="AC46" s="22">
        <f>data!$C43</f>
        <v>0.20499999999999999</v>
      </c>
      <c r="AD46" s="22">
        <f>data!$C112</f>
        <v>0.58499999999999996</v>
      </c>
      <c r="AE46" s="22">
        <f>data!$C181</f>
        <v>1.04</v>
      </c>
      <c r="AF46" s="22">
        <f>data!$C250</f>
        <v>1.585</v>
      </c>
      <c r="AG46" s="22">
        <f>data!$C319</f>
        <v>2.5</v>
      </c>
      <c r="AH46" s="22">
        <f>data!$C388</f>
        <v>3.5</v>
      </c>
      <c r="AI46" s="22">
        <f>data!$C457</f>
        <v>5</v>
      </c>
      <c r="AJ46" s="22">
        <f>data!$C526</f>
        <v>7.625</v>
      </c>
      <c r="AK46" s="22">
        <f>data!$C595</f>
        <v>11</v>
      </c>
      <c r="AL46" s="22">
        <f>data!$C664</f>
        <v>15</v>
      </c>
      <c r="AN46" s="23">
        <f t="shared" si="34"/>
        <v>0.375</v>
      </c>
      <c r="AO46" s="23">
        <f t="shared" si="35"/>
        <v>0.75</v>
      </c>
      <c r="AP46" s="23">
        <f t="shared" si="36"/>
        <v>1.25</v>
      </c>
      <c r="AQ46" s="23">
        <f t="shared" si="37"/>
        <v>1.835</v>
      </c>
      <c r="AR46" s="23">
        <f t="shared" si="38"/>
        <v>2.75</v>
      </c>
      <c r="AS46" s="23">
        <f t="shared" si="39"/>
        <v>4</v>
      </c>
      <c r="AT46" s="23">
        <f t="shared" si="40"/>
        <v>6</v>
      </c>
      <c r="AU46" s="23">
        <f t="shared" si="41"/>
        <v>9.4149999999999991</v>
      </c>
      <c r="AV46" s="23">
        <f t="shared" si="42"/>
        <v>11.835000000000001</v>
      </c>
      <c r="AW46" s="23">
        <f t="shared" si="43"/>
        <v>28</v>
      </c>
    </row>
    <row r="47" spans="7:49" x14ac:dyDescent="0.25">
      <c r="G47" s="31">
        <v>0.20499999999999999</v>
      </c>
      <c r="H47" s="15">
        <v>3.5</v>
      </c>
      <c r="I47" s="15">
        <v>7.5</v>
      </c>
      <c r="J47" s="15">
        <v>10</v>
      </c>
      <c r="K47" s="15">
        <v>13</v>
      </c>
      <c r="L47" s="32"/>
      <c r="M47" s="32"/>
      <c r="N47" s="32"/>
      <c r="O47" s="32"/>
      <c r="P47" s="32"/>
      <c r="R47" s="33">
        <f>$G$4</f>
        <v>1.1384293948126802</v>
      </c>
      <c r="S47" s="33">
        <f>$H$4</f>
        <v>4.0608914728682173</v>
      </c>
      <c r="T47" s="33">
        <f>I$4</f>
        <v>6.7575454545454541</v>
      </c>
      <c r="U47" s="33">
        <f>J$4</f>
        <v>9.8652083333333316</v>
      </c>
      <c r="V47" s="33">
        <f>K$4</f>
        <v>12.37188679245283</v>
      </c>
      <c r="W47" s="33"/>
      <c r="X47" s="33"/>
      <c r="Y47" s="33"/>
      <c r="Z47" s="33"/>
      <c r="AA47" s="33"/>
      <c r="AB47" s="16"/>
      <c r="AC47" s="22">
        <f>data!$C44</f>
        <v>0.20499999999999999</v>
      </c>
      <c r="AD47" s="22">
        <f>data!$C113</f>
        <v>0.58499999999999996</v>
      </c>
      <c r="AE47" s="22">
        <f>data!$C182</f>
        <v>1.04</v>
      </c>
      <c r="AF47" s="22">
        <f>data!$C251</f>
        <v>1.625</v>
      </c>
      <c r="AG47" s="22">
        <f>data!$C320</f>
        <v>2.5</v>
      </c>
      <c r="AH47" s="22">
        <f>data!$C389</f>
        <v>3.5</v>
      </c>
      <c r="AI47" s="22">
        <f>data!$C458</f>
        <v>5</v>
      </c>
      <c r="AJ47" s="22">
        <f>data!$C527</f>
        <v>7.625</v>
      </c>
      <c r="AK47" s="22">
        <f>data!$C596</f>
        <v>11</v>
      </c>
      <c r="AL47" s="22">
        <f>data!$C665</f>
        <v>15</v>
      </c>
      <c r="AN47" s="23">
        <f t="shared" si="34"/>
        <v>0.375</v>
      </c>
      <c r="AO47" s="23">
        <f t="shared" si="35"/>
        <v>0.75</v>
      </c>
      <c r="AP47" s="23">
        <f t="shared" si="36"/>
        <v>1.25</v>
      </c>
      <c r="AQ47" s="23">
        <f t="shared" si="37"/>
        <v>1.835</v>
      </c>
      <c r="AR47" s="23">
        <f t="shared" si="38"/>
        <v>2.75</v>
      </c>
      <c r="AS47" s="23">
        <f t="shared" si="39"/>
        <v>4</v>
      </c>
      <c r="AT47" s="23">
        <f t="shared" si="40"/>
        <v>6</v>
      </c>
      <c r="AU47" s="23">
        <f t="shared" si="41"/>
        <v>9.4149999999999991</v>
      </c>
      <c r="AV47" s="23">
        <f t="shared" si="42"/>
        <v>11.835000000000001</v>
      </c>
      <c r="AW47" s="23">
        <f t="shared" si="43"/>
        <v>28</v>
      </c>
    </row>
    <row r="48" spans="7:49" x14ac:dyDescent="0.25">
      <c r="G48" s="15">
        <v>0.21</v>
      </c>
      <c r="H48" s="31">
        <v>3.5</v>
      </c>
      <c r="I48" s="31">
        <v>7.5</v>
      </c>
      <c r="J48" s="31">
        <v>10.039999999999999</v>
      </c>
      <c r="K48" s="31">
        <v>13.335000000000001</v>
      </c>
      <c r="L48" s="32"/>
      <c r="M48" s="32"/>
      <c r="N48" s="32"/>
      <c r="O48" s="32"/>
      <c r="P48" s="32"/>
      <c r="R48" s="33">
        <f>$G$4</f>
        <v>1.1384293948126802</v>
      </c>
      <c r="S48" s="33">
        <f>$H$4</f>
        <v>4.0608914728682173</v>
      </c>
      <c r="T48" s="33">
        <f>I$4</f>
        <v>6.7575454545454541</v>
      </c>
      <c r="U48" s="33">
        <f>J$4</f>
        <v>9.8652083333333316</v>
      </c>
      <c r="V48" s="33">
        <f>K$4</f>
        <v>12.37188679245283</v>
      </c>
      <c r="W48" s="33"/>
      <c r="X48" s="33"/>
      <c r="Y48" s="33"/>
      <c r="Z48" s="33"/>
      <c r="AA48" s="33"/>
      <c r="AB48" s="16"/>
      <c r="AC48" s="22">
        <f>data!$C45</f>
        <v>0.21</v>
      </c>
      <c r="AD48" s="22">
        <f>data!$C114</f>
        <v>0.58499999999999996</v>
      </c>
      <c r="AE48" s="22">
        <f>data!$C183</f>
        <v>1.04</v>
      </c>
      <c r="AF48" s="22">
        <f>data!$C252</f>
        <v>1.625</v>
      </c>
      <c r="AG48" s="22">
        <f>data!$C321</f>
        <v>2.5</v>
      </c>
      <c r="AH48" s="22">
        <f>data!$C390</f>
        <v>3.5</v>
      </c>
      <c r="AI48" s="22">
        <f>data!$C459</f>
        <v>5</v>
      </c>
      <c r="AJ48" s="22">
        <f>data!$C528</f>
        <v>7.835</v>
      </c>
      <c r="AK48" s="22">
        <f>data!$C597</f>
        <v>11</v>
      </c>
      <c r="AL48" s="22">
        <f>data!$C666</f>
        <v>15</v>
      </c>
      <c r="AN48" s="23">
        <f t="shared" si="34"/>
        <v>0.375</v>
      </c>
      <c r="AO48" s="23">
        <f t="shared" si="35"/>
        <v>0.75</v>
      </c>
      <c r="AP48" s="23">
        <f t="shared" si="36"/>
        <v>1.25</v>
      </c>
      <c r="AQ48" s="23">
        <f t="shared" si="37"/>
        <v>1.835</v>
      </c>
      <c r="AR48" s="23">
        <f t="shared" si="38"/>
        <v>2.75</v>
      </c>
      <c r="AS48" s="23">
        <f t="shared" si="39"/>
        <v>4</v>
      </c>
      <c r="AT48" s="23">
        <f t="shared" si="40"/>
        <v>6</v>
      </c>
      <c r="AU48" s="23">
        <f t="shared" si="41"/>
        <v>9.4149999999999991</v>
      </c>
      <c r="AV48" s="23">
        <f t="shared" si="42"/>
        <v>11.835000000000001</v>
      </c>
      <c r="AW48" s="23">
        <f t="shared" si="43"/>
        <v>28</v>
      </c>
    </row>
    <row r="49" spans="7:49" x14ac:dyDescent="0.25">
      <c r="G49" s="31">
        <v>0.21</v>
      </c>
      <c r="H49" s="15">
        <v>3.5</v>
      </c>
      <c r="I49" s="15">
        <v>7.5</v>
      </c>
      <c r="J49" s="15">
        <v>10.085000000000001</v>
      </c>
      <c r="K49" s="15">
        <v>13.5</v>
      </c>
      <c r="L49" s="32"/>
      <c r="M49" s="32"/>
      <c r="N49" s="32"/>
      <c r="O49" s="32"/>
      <c r="P49" s="32"/>
      <c r="R49" s="33">
        <f>$G$4</f>
        <v>1.1384293948126802</v>
      </c>
      <c r="S49" s="33">
        <f>$H$4</f>
        <v>4.0608914728682173</v>
      </c>
      <c r="T49" s="33">
        <f>I$4</f>
        <v>6.7575454545454541</v>
      </c>
      <c r="U49" s="33">
        <f>J$4</f>
        <v>9.8652083333333316</v>
      </c>
      <c r="V49" s="33">
        <f>K$4</f>
        <v>12.37188679245283</v>
      </c>
      <c r="W49" s="33"/>
      <c r="X49" s="33"/>
      <c r="Y49" s="33"/>
      <c r="Z49" s="33"/>
      <c r="AA49" s="33"/>
      <c r="AB49" s="16"/>
      <c r="AC49" s="22">
        <f>data!$C46</f>
        <v>0.21</v>
      </c>
      <c r="AD49" s="22">
        <f>data!$C115</f>
        <v>0.58499999999999996</v>
      </c>
      <c r="AE49" s="22">
        <f>data!$C184</f>
        <v>1.04</v>
      </c>
      <c r="AF49" s="22">
        <f>data!$C253</f>
        <v>1.625</v>
      </c>
      <c r="AG49" s="22">
        <f>data!$C322</f>
        <v>2.5</v>
      </c>
      <c r="AH49" s="22">
        <f>data!$C391</f>
        <v>3.5</v>
      </c>
      <c r="AI49" s="22">
        <f>data!$C460</f>
        <v>5.04</v>
      </c>
      <c r="AJ49" s="22">
        <f>data!$C529</f>
        <v>8</v>
      </c>
      <c r="AK49" s="22">
        <f>data!$C598</f>
        <v>11</v>
      </c>
      <c r="AL49" s="22">
        <f>data!$C667</f>
        <v>15</v>
      </c>
      <c r="AN49" s="23">
        <f t="shared" si="34"/>
        <v>0.375</v>
      </c>
      <c r="AO49" s="23">
        <f t="shared" si="35"/>
        <v>0.75</v>
      </c>
      <c r="AP49" s="23">
        <f t="shared" si="36"/>
        <v>1.25</v>
      </c>
      <c r="AQ49" s="23">
        <f t="shared" si="37"/>
        <v>1.835</v>
      </c>
      <c r="AR49" s="23">
        <f t="shared" si="38"/>
        <v>2.75</v>
      </c>
      <c r="AS49" s="23">
        <f t="shared" si="39"/>
        <v>4</v>
      </c>
      <c r="AT49" s="23">
        <f t="shared" si="40"/>
        <v>6</v>
      </c>
      <c r="AU49" s="23">
        <f t="shared" si="41"/>
        <v>9.4149999999999991</v>
      </c>
      <c r="AV49" s="23">
        <f t="shared" si="42"/>
        <v>11.835000000000001</v>
      </c>
      <c r="AW49" s="23">
        <f t="shared" si="43"/>
        <v>28</v>
      </c>
    </row>
    <row r="50" spans="7:49" x14ac:dyDescent="0.25">
      <c r="G50" s="15">
        <v>0.21</v>
      </c>
      <c r="H50" s="31">
        <v>3.5</v>
      </c>
      <c r="I50" s="31">
        <v>7.5</v>
      </c>
      <c r="J50" s="31">
        <v>10.125</v>
      </c>
      <c r="K50" s="31">
        <v>13.5</v>
      </c>
      <c r="L50" s="32"/>
      <c r="M50" s="32"/>
      <c r="N50" s="32"/>
      <c r="O50" s="32"/>
      <c r="P50" s="32"/>
      <c r="R50" s="33">
        <f>$G$4</f>
        <v>1.1384293948126802</v>
      </c>
      <c r="S50" s="33">
        <f>$H$4</f>
        <v>4.0608914728682173</v>
      </c>
      <c r="T50" s="33">
        <f>I$4</f>
        <v>6.7575454545454541</v>
      </c>
      <c r="U50" s="33">
        <f>J$4</f>
        <v>9.8652083333333316</v>
      </c>
      <c r="V50" s="33">
        <f>K$4</f>
        <v>12.37188679245283</v>
      </c>
      <c r="W50" s="33"/>
      <c r="X50" s="33"/>
      <c r="Y50" s="33"/>
      <c r="Z50" s="33"/>
      <c r="AA50" s="33"/>
      <c r="AB50" s="16"/>
      <c r="AC50" s="22">
        <f>data!$C47</f>
        <v>0.21</v>
      </c>
      <c r="AD50" s="22">
        <f>data!$C116</f>
        <v>0.58499999999999996</v>
      </c>
      <c r="AE50" s="22">
        <f>data!$C185</f>
        <v>1.08</v>
      </c>
      <c r="AF50" s="22">
        <f>data!$C254</f>
        <v>1.665</v>
      </c>
      <c r="AG50" s="22">
        <f>data!$C323</f>
        <v>2.5</v>
      </c>
      <c r="AH50" s="22">
        <f>data!$C392</f>
        <v>3.5</v>
      </c>
      <c r="AI50" s="22">
        <f>data!$C461</f>
        <v>5.04</v>
      </c>
      <c r="AJ50" s="22">
        <f>data!$C530</f>
        <v>8</v>
      </c>
      <c r="AK50" s="22">
        <f>data!$C599</f>
        <v>11</v>
      </c>
      <c r="AL50" s="22">
        <f>data!$C668</f>
        <v>15</v>
      </c>
      <c r="AN50" s="23">
        <f t="shared" si="34"/>
        <v>0.375</v>
      </c>
      <c r="AO50" s="23">
        <f t="shared" si="35"/>
        <v>0.75</v>
      </c>
      <c r="AP50" s="23">
        <f t="shared" si="36"/>
        <v>1.25</v>
      </c>
      <c r="AQ50" s="23">
        <f t="shared" si="37"/>
        <v>1.835</v>
      </c>
      <c r="AR50" s="23">
        <f t="shared" si="38"/>
        <v>2.75</v>
      </c>
      <c r="AS50" s="23">
        <f t="shared" si="39"/>
        <v>4</v>
      </c>
      <c r="AT50" s="23">
        <f t="shared" si="40"/>
        <v>6</v>
      </c>
      <c r="AU50" s="23">
        <f t="shared" si="41"/>
        <v>9.4149999999999991</v>
      </c>
      <c r="AV50" s="23">
        <f t="shared" si="42"/>
        <v>11.835000000000001</v>
      </c>
      <c r="AW50" s="23">
        <f t="shared" si="43"/>
        <v>28</v>
      </c>
    </row>
    <row r="51" spans="7:49" x14ac:dyDescent="0.25">
      <c r="G51" s="31">
        <v>0.25</v>
      </c>
      <c r="H51" s="15">
        <v>3.54</v>
      </c>
      <c r="I51" s="15">
        <v>7.54</v>
      </c>
      <c r="J51" s="15">
        <v>10.125</v>
      </c>
      <c r="K51" s="15">
        <v>13.5</v>
      </c>
      <c r="L51" s="32"/>
      <c r="M51" s="32"/>
      <c r="N51" s="32"/>
      <c r="O51" s="32"/>
      <c r="P51" s="32"/>
      <c r="R51" s="33">
        <f>$G$4</f>
        <v>1.1384293948126802</v>
      </c>
      <c r="S51" s="33">
        <f>$H$4</f>
        <v>4.0608914728682173</v>
      </c>
      <c r="T51" s="33">
        <f>I$4</f>
        <v>6.7575454545454541</v>
      </c>
      <c r="U51" s="33">
        <f>J$4</f>
        <v>9.8652083333333316</v>
      </c>
      <c r="V51" s="33">
        <f>K$4</f>
        <v>12.37188679245283</v>
      </c>
      <c r="W51" s="33"/>
      <c r="X51" s="33"/>
      <c r="Y51" s="33"/>
      <c r="Z51" s="33"/>
      <c r="AA51" s="33"/>
      <c r="AB51" s="16"/>
      <c r="AC51" s="22">
        <f>data!$C48</f>
        <v>0.25</v>
      </c>
      <c r="AD51" s="22">
        <f>data!$C117</f>
        <v>0.58499999999999996</v>
      </c>
      <c r="AE51" s="22">
        <f>data!$C186</f>
        <v>1.085</v>
      </c>
      <c r="AF51" s="22">
        <f>data!$C255</f>
        <v>1.665</v>
      </c>
      <c r="AG51" s="22">
        <f>data!$C324</f>
        <v>2.5</v>
      </c>
      <c r="AH51" s="22">
        <f>data!$C393</f>
        <v>3.5</v>
      </c>
      <c r="AI51" s="22">
        <f>data!$C462</f>
        <v>5.085</v>
      </c>
      <c r="AJ51" s="22">
        <f>data!$C531</f>
        <v>8.125</v>
      </c>
      <c r="AK51" s="22">
        <f>data!$C600</f>
        <v>11</v>
      </c>
      <c r="AL51" s="22">
        <f>data!$C669</f>
        <v>15.5</v>
      </c>
      <c r="AN51" s="23">
        <f t="shared" si="34"/>
        <v>0.375</v>
      </c>
      <c r="AO51" s="23">
        <f t="shared" si="35"/>
        <v>0.75</v>
      </c>
      <c r="AP51" s="23">
        <f t="shared" si="36"/>
        <v>1.25</v>
      </c>
      <c r="AQ51" s="23">
        <f t="shared" si="37"/>
        <v>1.835</v>
      </c>
      <c r="AR51" s="23">
        <f t="shared" si="38"/>
        <v>2.75</v>
      </c>
      <c r="AS51" s="23">
        <f t="shared" si="39"/>
        <v>4</v>
      </c>
      <c r="AT51" s="23">
        <f t="shared" si="40"/>
        <v>6</v>
      </c>
      <c r="AU51" s="23">
        <f t="shared" si="41"/>
        <v>9.4149999999999991</v>
      </c>
      <c r="AV51" s="23">
        <f t="shared" si="42"/>
        <v>11.835000000000001</v>
      </c>
      <c r="AW51" s="23">
        <f t="shared" si="43"/>
        <v>28</v>
      </c>
    </row>
    <row r="52" spans="7:49" x14ac:dyDescent="0.25">
      <c r="G52" s="15">
        <v>0.25</v>
      </c>
      <c r="H52" s="31">
        <v>3.54</v>
      </c>
      <c r="I52" s="31">
        <v>7.585</v>
      </c>
      <c r="J52" s="31">
        <v>10.210000000000001</v>
      </c>
      <c r="K52" s="31">
        <v>13.585000000000001</v>
      </c>
      <c r="L52" s="32"/>
      <c r="M52" s="32"/>
      <c r="N52" s="32"/>
      <c r="O52" s="32"/>
      <c r="P52" s="32"/>
      <c r="R52" s="33">
        <f>$G$4</f>
        <v>1.1384293948126802</v>
      </c>
      <c r="S52" s="33">
        <f>$H$4</f>
        <v>4.0608914728682173</v>
      </c>
      <c r="T52" s="33">
        <f>I$4</f>
        <v>6.7575454545454541</v>
      </c>
      <c r="U52" s="33">
        <f>J$4</f>
        <v>9.8652083333333316</v>
      </c>
      <c r="V52" s="33">
        <f>K$4</f>
        <v>12.37188679245283</v>
      </c>
      <c r="W52" s="33"/>
      <c r="X52" s="33"/>
      <c r="Y52" s="33"/>
      <c r="Z52" s="33"/>
      <c r="AA52" s="33"/>
      <c r="AB52" s="16"/>
      <c r="AC52" s="22">
        <f>data!$C49</f>
        <v>0.25</v>
      </c>
      <c r="AD52" s="22">
        <f>data!$C118</f>
        <v>0.58499999999999996</v>
      </c>
      <c r="AE52" s="22">
        <f>data!$C187</f>
        <v>1.085</v>
      </c>
      <c r="AF52" s="22">
        <f>data!$C256</f>
        <v>1.665</v>
      </c>
      <c r="AG52" s="22">
        <f>data!$C325</f>
        <v>2.5</v>
      </c>
      <c r="AH52" s="22">
        <f>data!$C394</f>
        <v>3.5</v>
      </c>
      <c r="AI52" s="22">
        <f>data!$C463</f>
        <v>5.085</v>
      </c>
      <c r="AJ52" s="22">
        <f>data!$C532</f>
        <v>8.17</v>
      </c>
      <c r="AK52" s="22">
        <f>data!$C601</f>
        <v>11</v>
      </c>
      <c r="AL52" s="22">
        <f>data!$C670</f>
        <v>15.5</v>
      </c>
      <c r="AN52" s="23">
        <f t="shared" si="34"/>
        <v>0.375</v>
      </c>
      <c r="AO52" s="23">
        <f t="shared" si="35"/>
        <v>0.75</v>
      </c>
      <c r="AP52" s="23">
        <f t="shared" si="36"/>
        <v>1.25</v>
      </c>
      <c r="AQ52" s="23">
        <f t="shared" si="37"/>
        <v>1.835</v>
      </c>
      <c r="AR52" s="23">
        <f t="shared" si="38"/>
        <v>2.75</v>
      </c>
      <c r="AS52" s="23">
        <f t="shared" si="39"/>
        <v>4</v>
      </c>
      <c r="AT52" s="23">
        <f t="shared" si="40"/>
        <v>6</v>
      </c>
      <c r="AU52" s="23">
        <f t="shared" si="41"/>
        <v>9.4149999999999991</v>
      </c>
      <c r="AV52" s="23">
        <f t="shared" si="42"/>
        <v>11.835000000000001</v>
      </c>
      <c r="AW52" s="23">
        <f t="shared" si="43"/>
        <v>28</v>
      </c>
    </row>
    <row r="53" spans="7:49" x14ac:dyDescent="0.25">
      <c r="G53" s="31">
        <v>0.25</v>
      </c>
      <c r="H53" s="15">
        <v>3.625</v>
      </c>
      <c r="I53" s="15">
        <v>7.625</v>
      </c>
      <c r="J53" s="15">
        <v>10.25</v>
      </c>
      <c r="K53" s="15">
        <v>13.664999999999999</v>
      </c>
      <c r="L53" s="32"/>
      <c r="M53" s="32"/>
      <c r="N53" s="32"/>
      <c r="O53" s="32"/>
      <c r="P53" s="32"/>
      <c r="R53" s="33">
        <f>$G$4</f>
        <v>1.1384293948126802</v>
      </c>
      <c r="S53" s="33">
        <f>$H$4</f>
        <v>4.0608914728682173</v>
      </c>
      <c r="T53" s="33">
        <f>I$4</f>
        <v>6.7575454545454541</v>
      </c>
      <c r="U53" s="33">
        <f>J$4</f>
        <v>9.8652083333333316</v>
      </c>
      <c r="V53" s="33">
        <f>K$4</f>
        <v>12.37188679245283</v>
      </c>
      <c r="W53" s="33"/>
      <c r="X53" s="33"/>
      <c r="Y53" s="33"/>
      <c r="Z53" s="33"/>
      <c r="AA53" s="33"/>
      <c r="AB53" s="16"/>
      <c r="AC53" s="22">
        <f>data!$C50</f>
        <v>0.25</v>
      </c>
      <c r="AD53" s="22">
        <f>data!$C119</f>
        <v>0.58499999999999996</v>
      </c>
      <c r="AE53" s="22">
        <f>data!$C188</f>
        <v>1.085</v>
      </c>
      <c r="AF53" s="22">
        <f>data!$C257</f>
        <v>1.665</v>
      </c>
      <c r="AG53" s="22">
        <f>data!$C326</f>
        <v>2.5</v>
      </c>
      <c r="AH53" s="22">
        <f>data!$C395</f>
        <v>3.54</v>
      </c>
      <c r="AI53" s="22">
        <f>data!$C464</f>
        <v>5.125</v>
      </c>
      <c r="AJ53" s="22">
        <f>data!$C533</f>
        <v>8.4600000000000009</v>
      </c>
      <c r="AK53" s="22">
        <f>data!$C602</f>
        <v>11</v>
      </c>
      <c r="AL53" s="22">
        <f>data!$C671</f>
        <v>16</v>
      </c>
      <c r="AN53" s="23">
        <f t="shared" si="34"/>
        <v>0.375</v>
      </c>
      <c r="AO53" s="23">
        <f t="shared" si="35"/>
        <v>0.75</v>
      </c>
      <c r="AP53" s="23">
        <f t="shared" si="36"/>
        <v>1.25</v>
      </c>
      <c r="AQ53" s="23">
        <f t="shared" si="37"/>
        <v>1.835</v>
      </c>
      <c r="AR53" s="23">
        <f t="shared" si="38"/>
        <v>2.75</v>
      </c>
      <c r="AS53" s="23">
        <f t="shared" si="39"/>
        <v>4</v>
      </c>
      <c r="AT53" s="23">
        <f t="shared" si="40"/>
        <v>6</v>
      </c>
      <c r="AU53" s="23">
        <f t="shared" si="41"/>
        <v>9.4149999999999991</v>
      </c>
      <c r="AV53" s="23">
        <f t="shared" si="42"/>
        <v>11.835000000000001</v>
      </c>
      <c r="AW53" s="23">
        <f t="shared" si="43"/>
        <v>28</v>
      </c>
    </row>
    <row r="54" spans="7:49" x14ac:dyDescent="0.25">
      <c r="G54" s="15">
        <v>0.25</v>
      </c>
      <c r="H54" s="31">
        <v>3.75</v>
      </c>
      <c r="I54" s="31">
        <v>7.625</v>
      </c>
      <c r="J54" s="31">
        <v>10.25</v>
      </c>
      <c r="K54" s="31">
        <v>13.75</v>
      </c>
      <c r="L54" s="32"/>
      <c r="M54" s="32"/>
      <c r="N54" s="32"/>
      <c r="O54" s="32"/>
      <c r="P54" s="32"/>
      <c r="R54" s="33">
        <f>$G$4</f>
        <v>1.1384293948126802</v>
      </c>
      <c r="S54" s="33">
        <f>$H$4</f>
        <v>4.0608914728682173</v>
      </c>
      <c r="T54" s="33">
        <f>I$4</f>
        <v>6.7575454545454541</v>
      </c>
      <c r="U54" s="33">
        <f>J$4</f>
        <v>9.8652083333333316</v>
      </c>
      <c r="V54" s="33">
        <f>K$4</f>
        <v>12.37188679245283</v>
      </c>
      <c r="W54" s="33"/>
      <c r="X54" s="33"/>
      <c r="Y54" s="33"/>
      <c r="Z54" s="33"/>
      <c r="AA54" s="33"/>
      <c r="AB54" s="16"/>
      <c r="AC54" s="22">
        <f>data!$C51</f>
        <v>0.25</v>
      </c>
      <c r="AD54" s="22">
        <f>data!$C120</f>
        <v>0.625</v>
      </c>
      <c r="AE54" s="22">
        <f>data!$C189</f>
        <v>1.125</v>
      </c>
      <c r="AF54" s="22">
        <f>data!$C258</f>
        <v>1.71</v>
      </c>
      <c r="AG54" s="22">
        <f>data!$C327</f>
        <v>2.5</v>
      </c>
      <c r="AH54" s="22">
        <f>data!$C396</f>
        <v>3.54</v>
      </c>
      <c r="AI54" s="22">
        <f>data!$C465</f>
        <v>5.125</v>
      </c>
      <c r="AJ54" s="22">
        <f>data!$C534</f>
        <v>8.5</v>
      </c>
      <c r="AK54" s="22">
        <f>data!$C603</f>
        <v>11.045</v>
      </c>
      <c r="AL54" s="22">
        <f>data!$C672</f>
        <v>16.164999999999999</v>
      </c>
      <c r="AN54" s="23">
        <f t="shared" si="34"/>
        <v>0.375</v>
      </c>
      <c r="AO54" s="23">
        <f t="shared" si="35"/>
        <v>0.75</v>
      </c>
      <c r="AP54" s="23">
        <f t="shared" si="36"/>
        <v>1.25</v>
      </c>
      <c r="AQ54" s="23">
        <f t="shared" si="37"/>
        <v>1.835</v>
      </c>
      <c r="AR54" s="23">
        <f t="shared" si="38"/>
        <v>2.75</v>
      </c>
      <c r="AS54" s="23">
        <f t="shared" si="39"/>
        <v>4</v>
      </c>
      <c r="AT54" s="23">
        <f t="shared" si="40"/>
        <v>6</v>
      </c>
      <c r="AU54" s="23">
        <f t="shared" si="41"/>
        <v>9.4149999999999991</v>
      </c>
      <c r="AV54" s="23">
        <f t="shared" si="42"/>
        <v>11.835000000000001</v>
      </c>
      <c r="AW54" s="23">
        <f t="shared" si="43"/>
        <v>28</v>
      </c>
    </row>
    <row r="55" spans="7:49" x14ac:dyDescent="0.25">
      <c r="G55" s="31">
        <v>0.25</v>
      </c>
      <c r="H55" s="15">
        <v>3.75</v>
      </c>
      <c r="I55" s="15">
        <v>7.835</v>
      </c>
      <c r="J55" s="15">
        <v>10.29</v>
      </c>
      <c r="K55" s="15">
        <v>13.914999999999999</v>
      </c>
      <c r="L55" s="32"/>
      <c r="M55" s="32"/>
      <c r="N55" s="32"/>
      <c r="O55" s="32"/>
      <c r="P55" s="32"/>
      <c r="R55" s="33">
        <f>$G$4</f>
        <v>1.1384293948126802</v>
      </c>
      <c r="S55" s="33">
        <f>$H$4</f>
        <v>4.0608914728682173</v>
      </c>
      <c r="T55" s="33">
        <f>I$4</f>
        <v>6.7575454545454541</v>
      </c>
      <c r="U55" s="33">
        <f>J$4</f>
        <v>9.8652083333333316</v>
      </c>
      <c r="V55" s="33">
        <f>K$4</f>
        <v>12.37188679245283</v>
      </c>
      <c r="W55" s="33"/>
      <c r="X55" s="33"/>
      <c r="Y55" s="33"/>
      <c r="Z55" s="33"/>
      <c r="AA55" s="33"/>
      <c r="AB55" s="16"/>
      <c r="AC55" s="22">
        <f>data!$C52</f>
        <v>0.25</v>
      </c>
      <c r="AD55" s="22">
        <f>data!$C121</f>
        <v>0.625</v>
      </c>
      <c r="AE55" s="22">
        <f>data!$C190</f>
        <v>1.125</v>
      </c>
      <c r="AF55" s="22">
        <f>data!$C259</f>
        <v>1.71</v>
      </c>
      <c r="AG55" s="22">
        <f>data!$C328</f>
        <v>2.5</v>
      </c>
      <c r="AH55" s="22">
        <f>data!$C397</f>
        <v>3.625</v>
      </c>
      <c r="AI55" s="22">
        <f>data!$C466</f>
        <v>5.25</v>
      </c>
      <c r="AJ55" s="22">
        <f>data!$C535</f>
        <v>8.5</v>
      </c>
      <c r="AK55" s="22">
        <f>data!$C604</f>
        <v>11.125</v>
      </c>
      <c r="AL55" s="22">
        <f>data!$C673</f>
        <v>16.5</v>
      </c>
      <c r="AN55" s="23">
        <f t="shared" si="34"/>
        <v>0.375</v>
      </c>
      <c r="AO55" s="23">
        <f t="shared" si="35"/>
        <v>0.75</v>
      </c>
      <c r="AP55" s="23">
        <f t="shared" si="36"/>
        <v>1.25</v>
      </c>
      <c r="AQ55" s="23">
        <f t="shared" si="37"/>
        <v>1.835</v>
      </c>
      <c r="AR55" s="23">
        <f t="shared" si="38"/>
        <v>2.75</v>
      </c>
      <c r="AS55" s="23">
        <f t="shared" si="39"/>
        <v>4</v>
      </c>
      <c r="AT55" s="23">
        <f t="shared" si="40"/>
        <v>6</v>
      </c>
      <c r="AU55" s="23">
        <f t="shared" si="41"/>
        <v>9.4149999999999991</v>
      </c>
      <c r="AV55" s="23">
        <f t="shared" si="42"/>
        <v>11.835000000000001</v>
      </c>
      <c r="AW55" s="23">
        <f t="shared" si="43"/>
        <v>28</v>
      </c>
    </row>
    <row r="56" spans="7:49" x14ac:dyDescent="0.25">
      <c r="G56" s="15">
        <v>0.25</v>
      </c>
      <c r="H56" s="31">
        <v>3.75</v>
      </c>
      <c r="I56" s="31">
        <v>8</v>
      </c>
      <c r="J56" s="31">
        <v>10.335000000000001</v>
      </c>
      <c r="K56" s="31">
        <v>14</v>
      </c>
      <c r="L56" s="32"/>
      <c r="M56" s="32"/>
      <c r="N56" s="32"/>
      <c r="O56" s="32"/>
      <c r="P56" s="32"/>
      <c r="R56" s="33">
        <f>$G$4</f>
        <v>1.1384293948126802</v>
      </c>
      <c r="S56" s="33">
        <f>$H$4</f>
        <v>4.0608914728682173</v>
      </c>
      <c r="T56" s="33">
        <f>I$4</f>
        <v>6.7575454545454541</v>
      </c>
      <c r="U56" s="33">
        <f>J$4</f>
        <v>9.8652083333333316</v>
      </c>
      <c r="V56" s="33">
        <f>K$4</f>
        <v>12.37188679245283</v>
      </c>
      <c r="W56" s="33"/>
      <c r="X56" s="33"/>
      <c r="Y56" s="33"/>
      <c r="Z56" s="33"/>
      <c r="AA56" s="33"/>
      <c r="AB56" s="16"/>
      <c r="AC56" s="22">
        <f>data!$C53</f>
        <v>0.25</v>
      </c>
      <c r="AD56" s="22">
        <f>data!$C122</f>
        <v>0.625</v>
      </c>
      <c r="AE56" s="22">
        <f>data!$C191</f>
        <v>1.125</v>
      </c>
      <c r="AF56" s="22">
        <f>data!$C260</f>
        <v>1.71</v>
      </c>
      <c r="AG56" s="22">
        <f>data!$C329</f>
        <v>2.5</v>
      </c>
      <c r="AH56" s="22">
        <f>data!$C398</f>
        <v>3.75</v>
      </c>
      <c r="AI56" s="22">
        <f>data!$C467</f>
        <v>5.29</v>
      </c>
      <c r="AJ56" s="22">
        <f>data!$C536</f>
        <v>8.5</v>
      </c>
      <c r="AK56" s="22">
        <f>data!$C605</f>
        <v>11.25</v>
      </c>
      <c r="AL56" s="22">
        <f>data!$C674</f>
        <v>16.5</v>
      </c>
      <c r="AN56" s="23">
        <f t="shared" si="34"/>
        <v>0.375</v>
      </c>
      <c r="AO56" s="23">
        <f t="shared" si="35"/>
        <v>0.75</v>
      </c>
      <c r="AP56" s="23">
        <f t="shared" si="36"/>
        <v>1.25</v>
      </c>
      <c r="AQ56" s="23">
        <f t="shared" si="37"/>
        <v>1.835</v>
      </c>
      <c r="AR56" s="23">
        <f t="shared" si="38"/>
        <v>2.75</v>
      </c>
      <c r="AS56" s="23">
        <f t="shared" si="39"/>
        <v>4</v>
      </c>
      <c r="AT56" s="23">
        <f t="shared" si="40"/>
        <v>6</v>
      </c>
      <c r="AU56" s="23">
        <f t="shared" si="41"/>
        <v>9.4149999999999991</v>
      </c>
      <c r="AV56" s="23">
        <f t="shared" si="42"/>
        <v>11.835000000000001</v>
      </c>
      <c r="AW56" s="23">
        <f t="shared" si="43"/>
        <v>28</v>
      </c>
    </row>
    <row r="57" spans="7:49" x14ac:dyDescent="0.25">
      <c r="G57" s="31">
        <v>0.28999999999999998</v>
      </c>
      <c r="H57" s="15">
        <v>3.75</v>
      </c>
      <c r="I57" s="15">
        <v>8</v>
      </c>
      <c r="J57" s="15">
        <v>10.414999999999999</v>
      </c>
      <c r="K57" s="15">
        <v>14</v>
      </c>
      <c r="L57" s="32"/>
      <c r="M57" s="32"/>
      <c r="N57" s="32"/>
      <c r="O57" s="32"/>
      <c r="P57" s="32"/>
      <c r="R57" s="33">
        <f>$G$4</f>
        <v>1.1384293948126802</v>
      </c>
      <c r="S57" s="33">
        <f>$H$4</f>
        <v>4.0608914728682173</v>
      </c>
      <c r="T57" s="33">
        <f>I$4</f>
        <v>6.7575454545454541</v>
      </c>
      <c r="U57" s="33">
        <f>J$4</f>
        <v>9.8652083333333316</v>
      </c>
      <c r="V57" s="33">
        <f>K$4</f>
        <v>12.37188679245283</v>
      </c>
      <c r="W57" s="33"/>
      <c r="X57" s="33"/>
      <c r="Y57" s="33"/>
      <c r="Z57" s="33"/>
      <c r="AA57" s="33"/>
      <c r="AB57" s="16"/>
      <c r="AC57" s="22">
        <f>data!$C54</f>
        <v>0.28999999999999998</v>
      </c>
      <c r="AD57" s="22">
        <f>data!$C123</f>
        <v>0.66500000000000004</v>
      </c>
      <c r="AE57" s="22">
        <f>data!$C192</f>
        <v>1.125</v>
      </c>
      <c r="AF57" s="22">
        <f>data!$C261</f>
        <v>1.75</v>
      </c>
      <c r="AG57" s="22">
        <f>data!$C330</f>
        <v>2.5</v>
      </c>
      <c r="AH57" s="22">
        <f>data!$C399</f>
        <v>3.75</v>
      </c>
      <c r="AI57" s="22">
        <f>data!$C468</f>
        <v>5.29</v>
      </c>
      <c r="AJ57" s="22">
        <f>data!$C537</f>
        <v>8.5</v>
      </c>
      <c r="AK57" s="22">
        <f>data!$C606</f>
        <v>11.25</v>
      </c>
      <c r="AL57" s="22">
        <f>data!$C675</f>
        <v>17.75</v>
      </c>
      <c r="AN57" s="23">
        <f t="shared" si="34"/>
        <v>0.375</v>
      </c>
      <c r="AO57" s="23">
        <f t="shared" si="35"/>
        <v>0.75</v>
      </c>
      <c r="AP57" s="23">
        <f t="shared" si="36"/>
        <v>1.25</v>
      </c>
      <c r="AQ57" s="23">
        <f t="shared" si="37"/>
        <v>1.835</v>
      </c>
      <c r="AR57" s="23">
        <f t="shared" si="38"/>
        <v>2.75</v>
      </c>
      <c r="AS57" s="23">
        <f t="shared" si="39"/>
        <v>4</v>
      </c>
      <c r="AT57" s="23">
        <f t="shared" si="40"/>
        <v>6</v>
      </c>
      <c r="AU57" s="23">
        <f t="shared" si="41"/>
        <v>9.4149999999999991</v>
      </c>
      <c r="AV57" s="23">
        <f t="shared" si="42"/>
        <v>11.835000000000001</v>
      </c>
      <c r="AW57" s="23">
        <f t="shared" si="43"/>
        <v>28</v>
      </c>
    </row>
    <row r="58" spans="7:49" x14ac:dyDescent="0.25">
      <c r="G58" s="15">
        <v>0.28999999999999998</v>
      </c>
      <c r="H58" s="31">
        <v>3.75</v>
      </c>
      <c r="I58" s="31">
        <v>8.125</v>
      </c>
      <c r="J58" s="31">
        <v>10.5</v>
      </c>
      <c r="K58" s="32"/>
      <c r="L58" s="32"/>
      <c r="M58" s="32"/>
      <c r="N58" s="32"/>
      <c r="O58" s="32"/>
      <c r="P58" s="32"/>
      <c r="R58" s="33">
        <f>$G$4</f>
        <v>1.1384293948126802</v>
      </c>
      <c r="S58" s="33">
        <f>$H$4</f>
        <v>4.0608914728682173</v>
      </c>
      <c r="T58" s="33">
        <f>I$4</f>
        <v>6.7575454545454541</v>
      </c>
      <c r="U58" s="33">
        <f>J$4</f>
        <v>9.8652083333333316</v>
      </c>
      <c r="V58" s="33"/>
      <c r="W58" s="33"/>
      <c r="X58" s="33"/>
      <c r="Y58" s="33"/>
      <c r="Z58" s="33"/>
      <c r="AA58" s="33"/>
      <c r="AB58" s="16"/>
      <c r="AC58" s="22">
        <f>data!$C55</f>
        <v>0.28999999999999998</v>
      </c>
      <c r="AD58" s="22">
        <f>data!$C124</f>
        <v>0.66500000000000004</v>
      </c>
      <c r="AE58" s="22">
        <f>data!$C193</f>
        <v>1.165</v>
      </c>
      <c r="AF58" s="22">
        <f>data!$C262</f>
        <v>1.75</v>
      </c>
      <c r="AG58" s="22">
        <f>data!$C331</f>
        <v>2.5</v>
      </c>
      <c r="AH58" s="22">
        <f>data!$C400</f>
        <v>3.75</v>
      </c>
      <c r="AI58" s="22">
        <f>data!$C469</f>
        <v>5.415</v>
      </c>
      <c r="AJ58" s="22">
        <f>data!$C538</f>
        <v>8.5</v>
      </c>
      <c r="AK58" s="22">
        <f>data!$C607</f>
        <v>11.25</v>
      </c>
      <c r="AL58" s="22">
        <f>data!$C676</f>
        <v>18.125</v>
      </c>
      <c r="AN58" s="23">
        <f t="shared" si="34"/>
        <v>0.375</v>
      </c>
      <c r="AO58" s="23">
        <f t="shared" si="35"/>
        <v>0.75</v>
      </c>
      <c r="AP58" s="23">
        <f t="shared" si="36"/>
        <v>1.25</v>
      </c>
      <c r="AQ58" s="23">
        <f t="shared" si="37"/>
        <v>1.835</v>
      </c>
      <c r="AR58" s="23">
        <f t="shared" si="38"/>
        <v>2.75</v>
      </c>
      <c r="AS58" s="23">
        <f t="shared" si="39"/>
        <v>4</v>
      </c>
      <c r="AT58" s="23">
        <f t="shared" si="40"/>
        <v>6</v>
      </c>
      <c r="AU58" s="23">
        <f t="shared" si="41"/>
        <v>9.4149999999999991</v>
      </c>
      <c r="AV58" s="23">
        <f t="shared" si="42"/>
        <v>11.835000000000001</v>
      </c>
      <c r="AW58" s="23">
        <f t="shared" si="43"/>
        <v>28</v>
      </c>
    </row>
    <row r="59" spans="7:49" x14ac:dyDescent="0.25">
      <c r="G59" s="31">
        <v>0.28999999999999998</v>
      </c>
      <c r="H59" s="15">
        <v>3.79</v>
      </c>
      <c r="I59" s="15">
        <v>8.17</v>
      </c>
      <c r="J59" s="15">
        <v>10.5</v>
      </c>
      <c r="K59" s="32"/>
      <c r="L59" s="32"/>
      <c r="M59" s="32"/>
      <c r="N59" s="32"/>
      <c r="O59" s="32"/>
      <c r="P59" s="32"/>
      <c r="R59" s="33">
        <f>$G$4</f>
        <v>1.1384293948126802</v>
      </c>
      <c r="S59" s="33">
        <f>$H$4</f>
        <v>4.0608914728682173</v>
      </c>
      <c r="T59" s="33">
        <f>I$4</f>
        <v>6.7575454545454541</v>
      </c>
      <c r="U59" s="33">
        <f>J$4</f>
        <v>9.8652083333333316</v>
      </c>
      <c r="V59" s="33"/>
      <c r="W59" s="33"/>
      <c r="X59" s="33"/>
      <c r="Y59" s="33"/>
      <c r="Z59" s="33"/>
      <c r="AA59" s="33"/>
      <c r="AB59" s="16"/>
      <c r="AC59" s="22">
        <f>data!$C56</f>
        <v>0.28999999999999998</v>
      </c>
      <c r="AD59" s="22">
        <f>data!$C125</f>
        <v>0.66500000000000004</v>
      </c>
      <c r="AE59" s="22">
        <f>data!$C194</f>
        <v>1.165</v>
      </c>
      <c r="AF59" s="22">
        <f>data!$C263</f>
        <v>1.75</v>
      </c>
      <c r="AG59" s="22">
        <f>data!$C332</f>
        <v>2.5</v>
      </c>
      <c r="AH59" s="22">
        <f>data!$C401</f>
        <v>3.75</v>
      </c>
      <c r="AI59" s="22">
        <f>data!$C470</f>
        <v>5.5</v>
      </c>
      <c r="AJ59" s="22">
        <f>data!$C539</f>
        <v>8.5850000000000009</v>
      </c>
      <c r="AK59" s="22">
        <f>data!$C608</f>
        <v>11.46</v>
      </c>
      <c r="AL59" s="22">
        <f>data!$C677</f>
        <v>18.5</v>
      </c>
      <c r="AN59" s="23">
        <f t="shared" si="34"/>
        <v>0.375</v>
      </c>
      <c r="AO59" s="23">
        <f t="shared" si="35"/>
        <v>0.75</v>
      </c>
      <c r="AP59" s="23">
        <f t="shared" si="36"/>
        <v>1.25</v>
      </c>
      <c r="AQ59" s="23">
        <f t="shared" si="37"/>
        <v>1.835</v>
      </c>
      <c r="AR59" s="23">
        <f t="shared" si="38"/>
        <v>2.75</v>
      </c>
      <c r="AS59" s="23">
        <f t="shared" si="39"/>
        <v>4</v>
      </c>
      <c r="AT59" s="23">
        <f t="shared" si="40"/>
        <v>6</v>
      </c>
      <c r="AU59" s="23">
        <f t="shared" si="41"/>
        <v>9.4149999999999991</v>
      </c>
      <c r="AV59" s="23">
        <f t="shared" si="42"/>
        <v>11.835000000000001</v>
      </c>
      <c r="AW59" s="23">
        <f t="shared" si="43"/>
        <v>28</v>
      </c>
    </row>
    <row r="60" spans="7:49" x14ac:dyDescent="0.25">
      <c r="G60" s="15">
        <v>0.28999999999999998</v>
      </c>
      <c r="H60" s="31">
        <v>4</v>
      </c>
      <c r="I60" s="32"/>
      <c r="J60" s="31">
        <v>10.5</v>
      </c>
      <c r="K60" s="32"/>
      <c r="L60" s="32"/>
      <c r="M60" s="32"/>
      <c r="N60" s="32"/>
      <c r="O60" s="32"/>
      <c r="P60" s="32"/>
      <c r="R60" s="33">
        <f>$G$4</f>
        <v>1.1384293948126802</v>
      </c>
      <c r="S60" s="33">
        <f>$H$4</f>
        <v>4.0608914728682173</v>
      </c>
      <c r="T60" s="33"/>
      <c r="U60" s="33">
        <f>J$4</f>
        <v>9.8652083333333316</v>
      </c>
      <c r="V60" s="33"/>
      <c r="W60" s="33"/>
      <c r="X60" s="33"/>
      <c r="Y60" s="33"/>
      <c r="Z60" s="33"/>
      <c r="AA60" s="33"/>
      <c r="AB60" s="16"/>
      <c r="AC60" s="22">
        <f>data!$C57</f>
        <v>0.28999999999999998</v>
      </c>
      <c r="AD60" s="22">
        <f>data!$C126</f>
        <v>0.66500000000000004</v>
      </c>
      <c r="AE60" s="22">
        <f>data!$C195</f>
        <v>1.21</v>
      </c>
      <c r="AF60" s="22">
        <f>data!$C264</f>
        <v>1.75</v>
      </c>
      <c r="AG60" s="22">
        <f>data!$C333</f>
        <v>2.54</v>
      </c>
      <c r="AH60" s="22">
        <f>data!$C402</f>
        <v>3.75</v>
      </c>
      <c r="AI60" s="22">
        <f>data!$C471</f>
        <v>5.5</v>
      </c>
      <c r="AJ60" s="22">
        <f>data!$C540</f>
        <v>8.6649999999999991</v>
      </c>
      <c r="AK60" s="22">
        <f>data!$C609</f>
        <v>11.5</v>
      </c>
      <c r="AL60" s="22">
        <f>data!$C678</f>
        <v>19</v>
      </c>
      <c r="AN60" s="23">
        <f t="shared" si="34"/>
        <v>0.375</v>
      </c>
      <c r="AO60" s="23">
        <f t="shared" si="35"/>
        <v>0.75</v>
      </c>
      <c r="AP60" s="23">
        <f t="shared" si="36"/>
        <v>1.25</v>
      </c>
      <c r="AQ60" s="23">
        <f t="shared" si="37"/>
        <v>1.835</v>
      </c>
      <c r="AR60" s="23">
        <f t="shared" si="38"/>
        <v>2.75</v>
      </c>
      <c r="AS60" s="23">
        <f t="shared" si="39"/>
        <v>4</v>
      </c>
      <c r="AT60" s="23">
        <f t="shared" si="40"/>
        <v>6</v>
      </c>
      <c r="AU60" s="23">
        <f t="shared" si="41"/>
        <v>9.4149999999999991</v>
      </c>
      <c r="AV60" s="23">
        <f t="shared" si="42"/>
        <v>11.835000000000001</v>
      </c>
      <c r="AW60" s="23">
        <f t="shared" si="43"/>
        <v>28</v>
      </c>
    </row>
    <row r="61" spans="7:49" x14ac:dyDescent="0.25">
      <c r="G61" s="31">
        <v>0.28999999999999998</v>
      </c>
      <c r="H61" s="15">
        <v>4</v>
      </c>
      <c r="I61" s="32"/>
      <c r="J61" s="15">
        <v>10.5</v>
      </c>
      <c r="K61" s="32"/>
      <c r="L61" s="32"/>
      <c r="M61" s="32"/>
      <c r="N61" s="32"/>
      <c r="O61" s="32"/>
      <c r="P61" s="32"/>
      <c r="R61" s="33">
        <f>$G$4</f>
        <v>1.1384293948126802</v>
      </c>
      <c r="S61" s="33">
        <f>$H$4</f>
        <v>4.0608914728682173</v>
      </c>
      <c r="T61" s="33"/>
      <c r="U61" s="33">
        <f>J$4</f>
        <v>9.8652083333333316</v>
      </c>
      <c r="V61" s="33"/>
      <c r="W61" s="33"/>
      <c r="X61" s="33"/>
      <c r="Y61" s="33"/>
      <c r="Z61" s="33"/>
      <c r="AA61" s="33"/>
      <c r="AB61" s="16"/>
      <c r="AC61" s="22">
        <f>data!$C58</f>
        <v>0.28999999999999998</v>
      </c>
      <c r="AD61" s="22">
        <f>data!$C127</f>
        <v>0.67</v>
      </c>
      <c r="AE61" s="22">
        <f>data!$C196</f>
        <v>1.25</v>
      </c>
      <c r="AF61" s="22">
        <f>data!$C265</f>
        <v>1.75</v>
      </c>
      <c r="AG61" s="22">
        <f>data!$C334</f>
        <v>2.54</v>
      </c>
      <c r="AH61" s="22">
        <f>data!$C403</f>
        <v>3.79</v>
      </c>
      <c r="AI61" s="22">
        <f>data!$C472</f>
        <v>5.5</v>
      </c>
      <c r="AJ61" s="22">
        <f>data!$C541</f>
        <v>9</v>
      </c>
      <c r="AK61" s="22">
        <f>data!$C610</f>
        <v>11.5</v>
      </c>
      <c r="AL61" s="22">
        <f>data!$C679</f>
        <v>19</v>
      </c>
      <c r="AN61" s="23">
        <f t="shared" si="34"/>
        <v>0.375</v>
      </c>
      <c r="AO61" s="23">
        <f t="shared" si="35"/>
        <v>0.75</v>
      </c>
      <c r="AP61" s="23">
        <f t="shared" si="36"/>
        <v>1.25</v>
      </c>
      <c r="AQ61" s="23">
        <f t="shared" si="37"/>
        <v>1.835</v>
      </c>
      <c r="AR61" s="23">
        <f t="shared" si="38"/>
        <v>2.75</v>
      </c>
      <c r="AS61" s="23">
        <f t="shared" si="39"/>
        <v>4</v>
      </c>
      <c r="AT61" s="23">
        <f t="shared" si="40"/>
        <v>6</v>
      </c>
      <c r="AU61" s="23">
        <f t="shared" si="41"/>
        <v>9.4149999999999991</v>
      </c>
      <c r="AV61" s="23">
        <f t="shared" si="42"/>
        <v>11.835000000000001</v>
      </c>
      <c r="AW61" s="23">
        <f t="shared" si="43"/>
        <v>28</v>
      </c>
    </row>
    <row r="62" spans="7:49" x14ac:dyDescent="0.25">
      <c r="G62" s="15">
        <v>0.28999999999999998</v>
      </c>
      <c r="H62" s="31">
        <v>4</v>
      </c>
      <c r="I62" s="32"/>
      <c r="J62" s="31">
        <v>10.5</v>
      </c>
      <c r="K62" s="32"/>
      <c r="L62" s="32"/>
      <c r="M62" s="32"/>
      <c r="N62" s="32"/>
      <c r="O62" s="32"/>
      <c r="P62" s="32"/>
      <c r="R62" s="33">
        <f>$G$4</f>
        <v>1.1384293948126802</v>
      </c>
      <c r="S62" s="33">
        <f>$H$4</f>
        <v>4.0608914728682173</v>
      </c>
      <c r="T62" s="33"/>
      <c r="U62" s="33">
        <f>J$4</f>
        <v>9.8652083333333316</v>
      </c>
      <c r="V62" s="33"/>
      <c r="W62" s="33"/>
      <c r="X62" s="33"/>
      <c r="Y62" s="33"/>
      <c r="Z62" s="33"/>
      <c r="AA62" s="33"/>
      <c r="AB62" s="16"/>
      <c r="AC62" s="22">
        <f>data!$C59</f>
        <v>0.28999999999999998</v>
      </c>
      <c r="AD62" s="22">
        <f>data!$C128</f>
        <v>0.70499999999999996</v>
      </c>
      <c r="AE62" s="22">
        <f>data!$C197</f>
        <v>1.25</v>
      </c>
      <c r="AF62" s="22">
        <f>data!$C266</f>
        <v>1.75</v>
      </c>
      <c r="AG62" s="22">
        <f>data!$C335</f>
        <v>2.54</v>
      </c>
      <c r="AH62" s="22">
        <f>data!$C404</f>
        <v>4</v>
      </c>
      <c r="AI62" s="22">
        <f>data!$C473</f>
        <v>5.5</v>
      </c>
      <c r="AJ62" s="22">
        <f>data!$C542</f>
        <v>9</v>
      </c>
      <c r="AK62" s="22">
        <f>data!$C611</f>
        <v>11.5</v>
      </c>
      <c r="AL62" s="22">
        <f>data!$C680</f>
        <v>19.5</v>
      </c>
      <c r="AN62" s="23">
        <f t="shared" si="34"/>
        <v>0.375</v>
      </c>
      <c r="AO62" s="23">
        <f t="shared" si="35"/>
        <v>0.75</v>
      </c>
      <c r="AP62" s="23">
        <f t="shared" si="36"/>
        <v>1.25</v>
      </c>
      <c r="AQ62" s="23">
        <f t="shared" si="37"/>
        <v>1.835</v>
      </c>
      <c r="AR62" s="23">
        <f t="shared" si="38"/>
        <v>2.75</v>
      </c>
      <c r="AS62" s="23">
        <f t="shared" si="39"/>
        <v>4</v>
      </c>
      <c r="AT62" s="23">
        <f t="shared" si="40"/>
        <v>6</v>
      </c>
      <c r="AU62" s="23">
        <f t="shared" si="41"/>
        <v>9.4149999999999991</v>
      </c>
      <c r="AV62" s="23">
        <f t="shared" si="42"/>
        <v>11.835000000000001</v>
      </c>
      <c r="AW62" s="23">
        <f t="shared" si="43"/>
        <v>28</v>
      </c>
    </row>
    <row r="63" spans="7:49" x14ac:dyDescent="0.25">
      <c r="G63" s="31">
        <v>0.33500000000000002</v>
      </c>
      <c r="H63" s="15">
        <v>4</v>
      </c>
      <c r="I63" s="32"/>
      <c r="J63" s="15">
        <v>10.664999999999999</v>
      </c>
      <c r="K63" s="32"/>
      <c r="L63" s="32"/>
      <c r="M63" s="32"/>
      <c r="N63" s="32"/>
      <c r="O63" s="32"/>
      <c r="P63" s="32"/>
      <c r="R63" s="33">
        <f>$G$4</f>
        <v>1.1384293948126802</v>
      </c>
      <c r="S63" s="33">
        <f>$H$4</f>
        <v>4.0608914728682173</v>
      </c>
      <c r="T63" s="33"/>
      <c r="U63" s="33">
        <f>J$4</f>
        <v>9.8652083333333316</v>
      </c>
      <c r="V63" s="33"/>
      <c r="W63" s="33"/>
      <c r="X63" s="33"/>
      <c r="Y63" s="33"/>
      <c r="Z63" s="33"/>
      <c r="AA63" s="33"/>
      <c r="AB63" s="16"/>
      <c r="AC63" s="22">
        <f>data!$C60</f>
        <v>0.33500000000000002</v>
      </c>
      <c r="AD63" s="22">
        <f>data!$C129</f>
        <v>0.71</v>
      </c>
      <c r="AE63" s="22">
        <f>data!$C198</f>
        <v>1.25</v>
      </c>
      <c r="AF63" s="22">
        <f>data!$C267</f>
        <v>1.75</v>
      </c>
      <c r="AG63" s="22">
        <f>data!$C336</f>
        <v>2.54</v>
      </c>
      <c r="AH63" s="22">
        <f>data!$C405</f>
        <v>4</v>
      </c>
      <c r="AI63" s="22">
        <f>data!$C474</f>
        <v>5.5</v>
      </c>
      <c r="AJ63" s="22">
        <f>data!$C543</f>
        <v>9</v>
      </c>
      <c r="AK63" s="22">
        <f>data!$C612</f>
        <v>11.5</v>
      </c>
      <c r="AL63" s="22">
        <f>data!$C681</f>
        <v>19.5</v>
      </c>
      <c r="AN63" s="23">
        <f t="shared" si="34"/>
        <v>0.375</v>
      </c>
      <c r="AO63" s="23">
        <f t="shared" si="35"/>
        <v>0.75</v>
      </c>
      <c r="AP63" s="23">
        <f t="shared" si="36"/>
        <v>1.25</v>
      </c>
      <c r="AQ63" s="23">
        <f t="shared" si="37"/>
        <v>1.835</v>
      </c>
      <c r="AR63" s="23">
        <f t="shared" si="38"/>
        <v>2.75</v>
      </c>
      <c r="AS63" s="23">
        <f t="shared" si="39"/>
        <v>4</v>
      </c>
      <c r="AT63" s="23">
        <f t="shared" si="40"/>
        <v>6</v>
      </c>
      <c r="AU63" s="23">
        <f t="shared" si="41"/>
        <v>9.4149999999999991</v>
      </c>
      <c r="AV63" s="23">
        <f t="shared" si="42"/>
        <v>11.835000000000001</v>
      </c>
      <c r="AW63" s="23">
        <f t="shared" si="43"/>
        <v>28</v>
      </c>
    </row>
    <row r="64" spans="7:49" x14ac:dyDescent="0.25">
      <c r="G64" s="15">
        <v>0.33500000000000002</v>
      </c>
      <c r="H64" s="31">
        <v>4</v>
      </c>
      <c r="I64" s="32"/>
      <c r="J64" s="31">
        <v>10.75</v>
      </c>
      <c r="K64" s="32"/>
      <c r="L64" s="32"/>
      <c r="M64" s="32"/>
      <c r="N64" s="32"/>
      <c r="O64" s="32"/>
      <c r="P64" s="32"/>
      <c r="R64" s="33">
        <f>$G$4</f>
        <v>1.1384293948126802</v>
      </c>
      <c r="S64" s="33">
        <f>$H$4</f>
        <v>4.0608914728682173</v>
      </c>
      <c r="T64" s="33"/>
      <c r="U64" s="33">
        <f>J$4</f>
        <v>9.8652083333333316</v>
      </c>
      <c r="V64" s="33"/>
      <c r="W64" s="33"/>
      <c r="X64" s="33"/>
      <c r="Y64" s="33"/>
      <c r="Z64" s="33"/>
      <c r="AA64" s="33"/>
      <c r="AB64" s="16"/>
      <c r="AC64" s="22">
        <f>data!$C61</f>
        <v>0.33500000000000002</v>
      </c>
      <c r="AD64" s="22">
        <f>data!$C130</f>
        <v>0.75</v>
      </c>
      <c r="AE64" s="22">
        <f>data!$C199</f>
        <v>1.25</v>
      </c>
      <c r="AF64" s="22">
        <f>data!$C268</f>
        <v>1.75</v>
      </c>
      <c r="AG64" s="22">
        <f>data!$C337</f>
        <v>2.665</v>
      </c>
      <c r="AH64" s="22">
        <f>data!$C406</f>
        <v>4</v>
      </c>
      <c r="AI64" s="22">
        <f>data!$C475</f>
        <v>5.5</v>
      </c>
      <c r="AJ64" s="22">
        <f>data!$C544</f>
        <v>9</v>
      </c>
      <c r="AK64" s="22">
        <f>data!$C613</f>
        <v>11.5</v>
      </c>
      <c r="AL64" s="22">
        <f>data!$C682</f>
        <v>20</v>
      </c>
      <c r="AN64" s="23">
        <f t="shared" si="34"/>
        <v>0.375</v>
      </c>
      <c r="AO64" s="23">
        <f t="shared" si="35"/>
        <v>0.75</v>
      </c>
      <c r="AP64" s="23">
        <f t="shared" si="36"/>
        <v>1.25</v>
      </c>
      <c r="AQ64" s="23">
        <f t="shared" si="37"/>
        <v>1.835</v>
      </c>
      <c r="AR64" s="23">
        <f t="shared" si="38"/>
        <v>2.75</v>
      </c>
      <c r="AS64" s="23">
        <f t="shared" si="39"/>
        <v>4</v>
      </c>
      <c r="AT64" s="23">
        <f t="shared" si="40"/>
        <v>6</v>
      </c>
      <c r="AU64" s="23">
        <f t="shared" si="41"/>
        <v>9.4149999999999991</v>
      </c>
      <c r="AV64" s="23">
        <f t="shared" si="42"/>
        <v>11.835000000000001</v>
      </c>
      <c r="AW64" s="23">
        <f t="shared" si="43"/>
        <v>28</v>
      </c>
    </row>
    <row r="65" spans="7:49" x14ac:dyDescent="0.25">
      <c r="G65" s="31">
        <v>0.33500000000000002</v>
      </c>
      <c r="H65" s="15">
        <v>4</v>
      </c>
      <c r="I65" s="32"/>
      <c r="J65" s="15">
        <v>10.914999999999999</v>
      </c>
      <c r="K65" s="32"/>
      <c r="L65" s="32"/>
      <c r="M65" s="32"/>
      <c r="N65" s="32"/>
      <c r="O65" s="32"/>
      <c r="P65" s="32"/>
      <c r="R65" s="33">
        <f>$G$4</f>
        <v>1.1384293948126802</v>
      </c>
      <c r="S65" s="33">
        <f>$H$4</f>
        <v>4.0608914728682173</v>
      </c>
      <c r="T65" s="33"/>
      <c r="U65" s="33">
        <f>J$4</f>
        <v>9.8652083333333316</v>
      </c>
      <c r="V65" s="33"/>
      <c r="W65" s="33"/>
      <c r="X65" s="33"/>
      <c r="Y65" s="33"/>
      <c r="Z65" s="33"/>
      <c r="AA65" s="33"/>
      <c r="AB65" s="16"/>
      <c r="AC65" s="22">
        <f>data!$C62</f>
        <v>0.33500000000000002</v>
      </c>
      <c r="AD65" s="22">
        <f>data!$C131</f>
        <v>0.75</v>
      </c>
      <c r="AE65" s="22">
        <f>data!$C200</f>
        <v>1.25</v>
      </c>
      <c r="AF65" s="22">
        <f>data!$C269</f>
        <v>1.75</v>
      </c>
      <c r="AG65" s="22">
        <f>data!$C338</f>
        <v>2.71</v>
      </c>
      <c r="AH65" s="22">
        <f>data!$C407</f>
        <v>4</v>
      </c>
      <c r="AI65" s="22">
        <f>data!$C476</f>
        <v>5.5</v>
      </c>
      <c r="AJ65" s="22">
        <f>data!$C545</f>
        <v>9</v>
      </c>
      <c r="AK65" s="22">
        <f>data!$C614</f>
        <v>11.5</v>
      </c>
      <c r="AL65" s="22">
        <f>data!$C683</f>
        <v>21</v>
      </c>
      <c r="AN65" s="23">
        <f t="shared" si="34"/>
        <v>0.375</v>
      </c>
      <c r="AO65" s="23">
        <f t="shared" si="35"/>
        <v>0.75</v>
      </c>
      <c r="AP65" s="23">
        <f t="shared" si="36"/>
        <v>1.25</v>
      </c>
      <c r="AQ65" s="23">
        <f t="shared" si="37"/>
        <v>1.835</v>
      </c>
      <c r="AR65" s="23">
        <f t="shared" si="38"/>
        <v>2.75</v>
      </c>
      <c r="AS65" s="23">
        <f t="shared" si="39"/>
        <v>4</v>
      </c>
      <c r="AT65" s="23">
        <f t="shared" si="40"/>
        <v>6</v>
      </c>
      <c r="AU65" s="23">
        <f t="shared" si="41"/>
        <v>9.4149999999999991</v>
      </c>
      <c r="AV65" s="23">
        <f t="shared" si="42"/>
        <v>11.835000000000001</v>
      </c>
      <c r="AW65" s="23">
        <f t="shared" si="43"/>
        <v>28</v>
      </c>
    </row>
    <row r="66" spans="7:49" x14ac:dyDescent="0.25">
      <c r="G66" s="15">
        <v>0.33500000000000002</v>
      </c>
      <c r="H66" s="31">
        <v>4</v>
      </c>
      <c r="I66" s="32"/>
      <c r="J66" s="31">
        <v>11</v>
      </c>
      <c r="K66" s="32"/>
      <c r="L66" s="32"/>
      <c r="M66" s="32"/>
      <c r="N66" s="32"/>
      <c r="O66" s="32"/>
      <c r="P66" s="32"/>
      <c r="R66" s="33">
        <f>$G$4</f>
        <v>1.1384293948126802</v>
      </c>
      <c r="S66" s="33">
        <f>$H$4</f>
        <v>4.0608914728682173</v>
      </c>
      <c r="T66" s="33"/>
      <c r="U66" s="33">
        <f>J$4</f>
        <v>9.8652083333333316</v>
      </c>
      <c r="V66" s="33"/>
      <c r="W66" s="33"/>
      <c r="X66" s="33"/>
      <c r="Y66" s="33"/>
      <c r="Z66" s="33"/>
      <c r="AA66" s="33"/>
      <c r="AB66" s="16"/>
      <c r="AC66" s="22">
        <f>data!$C63</f>
        <v>0.33500000000000002</v>
      </c>
      <c r="AD66" s="22">
        <f>data!$C132</f>
        <v>0.75</v>
      </c>
      <c r="AE66" s="22">
        <f>data!$C201</f>
        <v>1.25</v>
      </c>
      <c r="AF66" s="22">
        <f>data!$C270</f>
        <v>1.75</v>
      </c>
      <c r="AG66" s="22">
        <f>data!$C339</f>
        <v>2.71</v>
      </c>
      <c r="AH66" s="22">
        <f>data!$C408</f>
        <v>4</v>
      </c>
      <c r="AI66" s="22">
        <f>data!$C477</f>
        <v>5.5</v>
      </c>
      <c r="AJ66" s="22">
        <f>data!$C546</f>
        <v>9</v>
      </c>
      <c r="AK66" s="22">
        <f>data!$C615</f>
        <v>11.5</v>
      </c>
      <c r="AL66" s="22">
        <f>data!$C684</f>
        <v>21.5</v>
      </c>
      <c r="AN66" s="23">
        <f t="shared" si="34"/>
        <v>0.375</v>
      </c>
      <c r="AO66" s="23">
        <f t="shared" si="35"/>
        <v>0.75</v>
      </c>
      <c r="AP66" s="23">
        <f t="shared" si="36"/>
        <v>1.25</v>
      </c>
      <c r="AQ66" s="23">
        <f t="shared" si="37"/>
        <v>1.835</v>
      </c>
      <c r="AR66" s="23">
        <f t="shared" si="38"/>
        <v>2.75</v>
      </c>
      <c r="AS66" s="23">
        <f t="shared" si="39"/>
        <v>4</v>
      </c>
      <c r="AT66" s="23">
        <f t="shared" si="40"/>
        <v>6</v>
      </c>
      <c r="AU66" s="23">
        <f t="shared" si="41"/>
        <v>9.4149999999999991</v>
      </c>
      <c r="AV66" s="23">
        <f t="shared" si="42"/>
        <v>11.835000000000001</v>
      </c>
      <c r="AW66" s="23">
        <f t="shared" si="43"/>
        <v>28</v>
      </c>
    </row>
    <row r="67" spans="7:49" x14ac:dyDescent="0.25">
      <c r="G67" s="31">
        <v>0.33500000000000002</v>
      </c>
      <c r="H67" s="15">
        <v>4</v>
      </c>
      <c r="I67" s="32"/>
      <c r="J67" s="15">
        <v>11</v>
      </c>
      <c r="K67" s="32"/>
      <c r="L67" s="32"/>
      <c r="M67" s="32"/>
      <c r="N67" s="32"/>
      <c r="O67" s="32"/>
      <c r="P67" s="32"/>
      <c r="R67" s="33">
        <f>$G$4</f>
        <v>1.1384293948126802</v>
      </c>
      <c r="S67" s="33">
        <f>$H$4</f>
        <v>4.0608914728682173</v>
      </c>
      <c r="T67" s="33"/>
      <c r="U67" s="33">
        <f>J$4</f>
        <v>9.8652083333333316</v>
      </c>
      <c r="V67" s="33"/>
      <c r="W67" s="33"/>
      <c r="X67" s="33"/>
      <c r="Y67" s="33"/>
      <c r="Z67" s="33"/>
      <c r="AA67" s="33"/>
      <c r="AB67" s="16"/>
      <c r="AC67" s="22">
        <f>data!$C64</f>
        <v>0.33500000000000002</v>
      </c>
      <c r="AD67" s="22">
        <f>data!$C133</f>
        <v>0.75</v>
      </c>
      <c r="AE67" s="22">
        <f>data!$C202</f>
        <v>1.25</v>
      </c>
      <c r="AF67" s="22">
        <f>data!$C271</f>
        <v>1.75</v>
      </c>
      <c r="AG67" s="22">
        <f>data!$C340</f>
        <v>2.71</v>
      </c>
      <c r="AH67" s="22">
        <f>data!$C409</f>
        <v>4</v>
      </c>
      <c r="AI67" s="22">
        <f>data!$C478</f>
        <v>5.625</v>
      </c>
      <c r="AJ67" s="22">
        <f>data!$C547</f>
        <v>9</v>
      </c>
      <c r="AK67" s="22">
        <f>data!$C616</f>
        <v>11.5</v>
      </c>
      <c r="AL67" s="22">
        <f>data!$C685</f>
        <v>22</v>
      </c>
      <c r="AN67" s="23">
        <f t="shared" si="34"/>
        <v>0.375</v>
      </c>
      <c r="AO67" s="23">
        <f t="shared" si="35"/>
        <v>0.75</v>
      </c>
      <c r="AP67" s="23">
        <f t="shared" si="36"/>
        <v>1.25</v>
      </c>
      <c r="AQ67" s="23">
        <f t="shared" si="37"/>
        <v>1.835</v>
      </c>
      <c r="AR67" s="23">
        <f t="shared" si="38"/>
        <v>2.75</v>
      </c>
      <c r="AS67" s="23">
        <f t="shared" si="39"/>
        <v>4</v>
      </c>
      <c r="AT67" s="23">
        <f t="shared" si="40"/>
        <v>6</v>
      </c>
      <c r="AU67" s="23">
        <f t="shared" si="41"/>
        <v>9.4149999999999991</v>
      </c>
      <c r="AV67" s="23">
        <f t="shared" si="42"/>
        <v>11.835000000000001</v>
      </c>
      <c r="AW67" s="23">
        <f t="shared" si="43"/>
        <v>28</v>
      </c>
    </row>
    <row r="68" spans="7:49" x14ac:dyDescent="0.25">
      <c r="G68" s="15">
        <v>0.33500000000000002</v>
      </c>
      <c r="H68" s="31">
        <v>4</v>
      </c>
      <c r="I68" s="32"/>
      <c r="J68" s="31">
        <v>11</v>
      </c>
      <c r="K68" s="32"/>
      <c r="L68" s="32"/>
      <c r="M68" s="32"/>
      <c r="N68" s="32"/>
      <c r="O68" s="32"/>
      <c r="P68" s="32"/>
      <c r="R68" s="33">
        <f>$G$4</f>
        <v>1.1384293948126802</v>
      </c>
      <c r="S68" s="33">
        <f>$H$4</f>
        <v>4.0608914728682173</v>
      </c>
      <c r="T68" s="33"/>
      <c r="U68" s="33">
        <f>J$4</f>
        <v>9.8652083333333316</v>
      </c>
      <c r="V68" s="33"/>
      <c r="W68" s="33"/>
      <c r="X68" s="33"/>
      <c r="Y68" s="33"/>
      <c r="Z68" s="33"/>
      <c r="AA68" s="33"/>
      <c r="AB68" s="16"/>
      <c r="AC68" s="22">
        <f>data!$C65</f>
        <v>0.33500000000000002</v>
      </c>
      <c r="AD68" s="22">
        <f>data!$C134</f>
        <v>0.75</v>
      </c>
      <c r="AE68" s="22">
        <f>data!$C203</f>
        <v>1.25</v>
      </c>
      <c r="AF68" s="22">
        <f>data!$C272</f>
        <v>1.75</v>
      </c>
      <c r="AG68" s="22">
        <f>data!$C341</f>
        <v>2.71</v>
      </c>
      <c r="AH68" s="22">
        <f>data!$C410</f>
        <v>4</v>
      </c>
      <c r="AI68" s="22">
        <f>data!$C479</f>
        <v>5.665</v>
      </c>
      <c r="AJ68" s="22">
        <f>data!$C548</f>
        <v>9.17</v>
      </c>
      <c r="AK68" s="22">
        <f>data!$C617</f>
        <v>11.585000000000001</v>
      </c>
      <c r="AL68" s="22">
        <f>data!$C686</f>
        <v>22.29</v>
      </c>
      <c r="AN68" s="23">
        <f t="shared" si="34"/>
        <v>0.375</v>
      </c>
      <c r="AO68" s="23">
        <f t="shared" si="35"/>
        <v>0.75</v>
      </c>
      <c r="AP68" s="23">
        <f t="shared" si="36"/>
        <v>1.25</v>
      </c>
      <c r="AQ68" s="23">
        <f t="shared" si="37"/>
        <v>1.835</v>
      </c>
      <c r="AR68" s="23">
        <f t="shared" si="38"/>
        <v>2.75</v>
      </c>
      <c r="AS68" s="23">
        <f t="shared" si="39"/>
        <v>4</v>
      </c>
      <c r="AT68" s="23">
        <f t="shared" si="40"/>
        <v>6</v>
      </c>
      <c r="AU68" s="23">
        <f t="shared" si="41"/>
        <v>9.4149999999999991</v>
      </c>
      <c r="AV68" s="23">
        <f t="shared" si="42"/>
        <v>11.835000000000001</v>
      </c>
      <c r="AW68" s="23">
        <f t="shared" si="43"/>
        <v>28</v>
      </c>
    </row>
    <row r="69" spans="7:49" x14ac:dyDescent="0.25">
      <c r="G69" s="31">
        <v>0.375</v>
      </c>
      <c r="H69" s="15">
        <v>4</v>
      </c>
      <c r="I69" s="32"/>
      <c r="J69" s="15">
        <v>11</v>
      </c>
      <c r="K69" s="32"/>
      <c r="L69" s="32"/>
      <c r="M69" s="32"/>
      <c r="N69" s="32"/>
      <c r="O69" s="32"/>
      <c r="P69" s="32"/>
      <c r="R69" s="33">
        <f>$G$4</f>
        <v>1.1384293948126802</v>
      </c>
      <c r="S69" s="33">
        <f>$H$4</f>
        <v>4.0608914728682173</v>
      </c>
      <c r="T69" s="33"/>
      <c r="U69" s="33">
        <f>J$4</f>
        <v>9.8652083333333316</v>
      </c>
      <c r="V69" s="33"/>
      <c r="W69" s="33"/>
      <c r="X69" s="33"/>
      <c r="Y69" s="33"/>
      <c r="Z69" s="33"/>
      <c r="AA69" s="33"/>
      <c r="AB69" s="16"/>
      <c r="AC69" s="22">
        <f>data!$C66</f>
        <v>0.375</v>
      </c>
      <c r="AD69" s="22">
        <f>data!$C135</f>
        <v>0.75</v>
      </c>
      <c r="AE69" s="22">
        <f>data!$C204</f>
        <v>1.25</v>
      </c>
      <c r="AF69" s="22">
        <f>data!$C273</f>
        <v>1.79</v>
      </c>
      <c r="AG69" s="22">
        <f>data!$C342</f>
        <v>2.75</v>
      </c>
      <c r="AH69" s="22">
        <f>data!$C411</f>
        <v>4</v>
      </c>
      <c r="AI69" s="22">
        <f>data!$C480</f>
        <v>5.71</v>
      </c>
      <c r="AJ69" s="22">
        <f>data!$C549</f>
        <v>9.25</v>
      </c>
      <c r="AK69" s="22">
        <f>data!$C618</f>
        <v>11.625</v>
      </c>
      <c r="AL69" s="22">
        <f>data!$C687</f>
        <v>25.085000000000001</v>
      </c>
      <c r="AN69" s="23">
        <f t="shared" si="34"/>
        <v>0.375</v>
      </c>
      <c r="AO69" s="23">
        <f t="shared" si="35"/>
        <v>0.75</v>
      </c>
      <c r="AP69" s="23">
        <f t="shared" si="36"/>
        <v>1.25</v>
      </c>
      <c r="AQ69" s="23">
        <f t="shared" si="37"/>
        <v>1.835</v>
      </c>
      <c r="AR69" s="23">
        <f t="shared" si="38"/>
        <v>2.75</v>
      </c>
      <c r="AS69" s="23">
        <f t="shared" si="39"/>
        <v>4</v>
      </c>
      <c r="AT69" s="23">
        <f t="shared" si="40"/>
        <v>6</v>
      </c>
      <c r="AU69" s="23">
        <f t="shared" si="41"/>
        <v>9.4149999999999991</v>
      </c>
      <c r="AV69" s="23">
        <f t="shared" si="42"/>
        <v>11.835000000000001</v>
      </c>
      <c r="AW69" s="23">
        <f t="shared" si="43"/>
        <v>28</v>
      </c>
    </row>
    <row r="70" spans="7:49" x14ac:dyDescent="0.25">
      <c r="G70" s="15">
        <v>0.375</v>
      </c>
      <c r="H70" s="31">
        <v>4</v>
      </c>
      <c r="I70" s="32"/>
      <c r="J70" s="31">
        <v>11</v>
      </c>
      <c r="K70" s="32"/>
      <c r="L70" s="32"/>
      <c r="M70" s="32"/>
      <c r="N70" s="32"/>
      <c r="O70" s="32"/>
      <c r="P70" s="32"/>
      <c r="R70" s="33">
        <f>$G$4</f>
        <v>1.1384293948126802</v>
      </c>
      <c r="S70" s="33">
        <f>$H$4</f>
        <v>4.0608914728682173</v>
      </c>
      <c r="T70" s="33"/>
      <c r="U70" s="33">
        <f>J$4</f>
        <v>9.8652083333333316</v>
      </c>
      <c r="V70" s="33"/>
      <c r="W70" s="33"/>
      <c r="X70" s="33"/>
      <c r="Y70" s="33"/>
      <c r="Z70" s="33"/>
      <c r="AA70" s="33"/>
      <c r="AB70" s="16"/>
      <c r="AC70" s="22">
        <f>data!$C67</f>
        <v>0.375</v>
      </c>
      <c r="AD70" s="22">
        <f>data!$C136</f>
        <v>0.75</v>
      </c>
      <c r="AE70" s="22">
        <f>data!$C205</f>
        <v>1.25</v>
      </c>
      <c r="AF70" s="22">
        <f>data!$C274</f>
        <v>1.835</v>
      </c>
      <c r="AG70" s="22">
        <f>data!$C343</f>
        <v>2.75</v>
      </c>
      <c r="AH70" s="22">
        <f>data!$C412</f>
        <v>4</v>
      </c>
      <c r="AI70" s="22">
        <f>data!$C481</f>
        <v>5.835</v>
      </c>
      <c r="AJ70" s="22">
        <f>data!$C550</f>
        <v>9.25</v>
      </c>
      <c r="AK70" s="22">
        <f>data!$C619</f>
        <v>11.664999999999999</v>
      </c>
      <c r="AL70" s="22">
        <f>data!$C688</f>
        <v>25.125</v>
      </c>
      <c r="AN70" s="23">
        <f t="shared" si="34"/>
        <v>0.375</v>
      </c>
      <c r="AO70" s="23">
        <f t="shared" si="35"/>
        <v>0.75</v>
      </c>
      <c r="AP70" s="23">
        <f t="shared" si="36"/>
        <v>1.25</v>
      </c>
      <c r="AQ70" s="23">
        <f t="shared" si="37"/>
        <v>1.835</v>
      </c>
      <c r="AR70" s="23">
        <f t="shared" si="38"/>
        <v>2.75</v>
      </c>
      <c r="AS70" s="23">
        <f t="shared" si="39"/>
        <v>4</v>
      </c>
      <c r="AT70" s="23">
        <f t="shared" si="40"/>
        <v>6</v>
      </c>
      <c r="AU70" s="23">
        <f t="shared" si="41"/>
        <v>9.4149999999999991</v>
      </c>
      <c r="AV70" s="23">
        <f t="shared" si="42"/>
        <v>11.835000000000001</v>
      </c>
      <c r="AW70" s="23">
        <f t="shared" si="43"/>
        <v>28</v>
      </c>
    </row>
    <row r="71" spans="7:49" x14ac:dyDescent="0.25">
      <c r="G71" s="31">
        <v>0.375</v>
      </c>
      <c r="H71" s="15">
        <v>4</v>
      </c>
      <c r="I71" s="32"/>
      <c r="J71" s="15">
        <v>11</v>
      </c>
      <c r="K71" s="32"/>
      <c r="L71" s="32"/>
      <c r="M71" s="32"/>
      <c r="N71" s="32"/>
      <c r="O71" s="32"/>
      <c r="P71" s="32"/>
      <c r="R71" s="33">
        <f>$G$4</f>
        <v>1.1384293948126802</v>
      </c>
      <c r="S71" s="33">
        <f>$H$4</f>
        <v>4.0608914728682173</v>
      </c>
      <c r="T71" s="33"/>
      <c r="U71" s="33">
        <f>J$4</f>
        <v>9.8652083333333316</v>
      </c>
      <c r="V71" s="33"/>
      <c r="W71" s="33"/>
      <c r="X71" s="33"/>
      <c r="Y71" s="33"/>
      <c r="Z71" s="33"/>
      <c r="AA71" s="33"/>
      <c r="AB71" s="16"/>
      <c r="AC71" s="22">
        <f>data!$C68</f>
        <v>0.375</v>
      </c>
      <c r="AD71" s="22">
        <f>data!$C137</f>
        <v>0.75</v>
      </c>
      <c r="AE71" s="22">
        <f>data!$C206</f>
        <v>1.25</v>
      </c>
      <c r="AF71" s="22">
        <f>data!$C275</f>
        <v>1.835</v>
      </c>
      <c r="AG71" s="22">
        <f>data!$C344</f>
        <v>2.75</v>
      </c>
      <c r="AH71" s="22">
        <f>data!$C413</f>
        <v>4</v>
      </c>
      <c r="AI71" s="22">
        <f>data!$C482</f>
        <v>5.875</v>
      </c>
      <c r="AJ71" s="22">
        <f>data!$C551</f>
        <v>9.25</v>
      </c>
      <c r="AK71" s="22">
        <f>data!$C620</f>
        <v>11.75</v>
      </c>
      <c r="AL71" s="22">
        <f>data!$C689</f>
        <v>25.21</v>
      </c>
      <c r="AN71" s="23">
        <f t="shared" si="34"/>
        <v>0.375</v>
      </c>
      <c r="AO71" s="23">
        <f t="shared" si="35"/>
        <v>0.75</v>
      </c>
      <c r="AP71" s="23">
        <f t="shared" si="36"/>
        <v>1.25</v>
      </c>
      <c r="AQ71" s="23">
        <f t="shared" si="37"/>
        <v>1.835</v>
      </c>
      <c r="AR71" s="23">
        <f t="shared" si="38"/>
        <v>2.75</v>
      </c>
      <c r="AS71" s="23">
        <f t="shared" si="39"/>
        <v>4</v>
      </c>
      <c r="AT71" s="23">
        <f t="shared" si="40"/>
        <v>6</v>
      </c>
      <c r="AU71" s="23">
        <f t="shared" si="41"/>
        <v>9.4149999999999991</v>
      </c>
      <c r="AV71" s="23">
        <f t="shared" si="42"/>
        <v>11.835000000000001</v>
      </c>
      <c r="AW71" s="23">
        <f t="shared" si="43"/>
        <v>28</v>
      </c>
    </row>
    <row r="72" spans="7:49" x14ac:dyDescent="0.25">
      <c r="G72" s="15">
        <v>0.375</v>
      </c>
      <c r="H72" s="31">
        <v>4.04</v>
      </c>
      <c r="I72" s="32"/>
      <c r="J72" s="31">
        <v>11</v>
      </c>
      <c r="K72" s="32"/>
      <c r="L72" s="32"/>
      <c r="M72" s="32"/>
      <c r="N72" s="32"/>
      <c r="O72" s="32"/>
      <c r="P72" s="32"/>
      <c r="R72" s="33">
        <f>$G$4</f>
        <v>1.1384293948126802</v>
      </c>
      <c r="S72" s="33">
        <f>$H$4</f>
        <v>4.0608914728682173</v>
      </c>
      <c r="T72" s="33"/>
      <c r="U72" s="33">
        <f>J$4</f>
        <v>9.8652083333333316</v>
      </c>
      <c r="V72" s="33"/>
      <c r="W72" s="33"/>
      <c r="X72" s="33"/>
      <c r="Y72" s="33"/>
      <c r="Z72" s="33"/>
      <c r="AA72" s="33"/>
      <c r="AB72" s="16"/>
      <c r="AC72" s="22">
        <f>data!$C69</f>
        <v>0.375</v>
      </c>
      <c r="AD72" s="22">
        <f>data!$C138</f>
        <v>0.75</v>
      </c>
      <c r="AE72" s="22">
        <f>data!$C207</f>
        <v>1.25</v>
      </c>
      <c r="AF72" s="22">
        <f>data!$C276</f>
        <v>1.835</v>
      </c>
      <c r="AG72" s="22">
        <f>data!$C345</f>
        <v>2.75</v>
      </c>
      <c r="AH72" s="22">
        <f>data!$C414</f>
        <v>4</v>
      </c>
      <c r="AI72" s="22">
        <f>data!$C483</f>
        <v>5.875</v>
      </c>
      <c r="AJ72" s="22">
        <f>data!$C552</f>
        <v>9.3350000000000009</v>
      </c>
      <c r="AK72" s="22">
        <f>data!$C621</f>
        <v>11.75</v>
      </c>
      <c r="AL72" s="22">
        <f>data!$C690</f>
        <v>26.335000000000001</v>
      </c>
      <c r="AN72" s="23">
        <f t="shared" si="34"/>
        <v>0.375</v>
      </c>
      <c r="AO72" s="23">
        <f t="shared" si="35"/>
        <v>0.75</v>
      </c>
      <c r="AP72" s="23">
        <f t="shared" si="36"/>
        <v>1.25</v>
      </c>
      <c r="AQ72" s="23">
        <f t="shared" si="37"/>
        <v>1.835</v>
      </c>
      <c r="AR72" s="23">
        <f t="shared" si="38"/>
        <v>2.75</v>
      </c>
      <c r="AS72" s="23">
        <f t="shared" si="39"/>
        <v>4</v>
      </c>
      <c r="AT72" s="23">
        <f t="shared" si="40"/>
        <v>6</v>
      </c>
      <c r="AU72" s="23">
        <f t="shared" si="41"/>
        <v>9.4149999999999991</v>
      </c>
      <c r="AV72" s="23">
        <f t="shared" si="42"/>
        <v>11.835000000000001</v>
      </c>
      <c r="AW72" s="23">
        <f t="shared" si="43"/>
        <v>28</v>
      </c>
    </row>
    <row r="73" spans="7:49" x14ac:dyDescent="0.25">
      <c r="G73" s="31">
        <v>0.375</v>
      </c>
      <c r="H73" s="15">
        <v>4.04</v>
      </c>
      <c r="I73" s="32"/>
      <c r="J73" s="15">
        <v>11</v>
      </c>
      <c r="K73" s="32"/>
      <c r="L73" s="32"/>
      <c r="M73" s="32"/>
      <c r="N73" s="32"/>
      <c r="O73" s="32"/>
      <c r="P73" s="32"/>
      <c r="R73" s="33">
        <f>$G$4</f>
        <v>1.1384293948126802</v>
      </c>
      <c r="S73" s="33">
        <f>$H$4</f>
        <v>4.0608914728682173</v>
      </c>
      <c r="T73" s="33"/>
      <c r="U73" s="33">
        <f>J$4</f>
        <v>9.8652083333333316</v>
      </c>
      <c r="V73" s="33"/>
      <c r="W73" s="33"/>
      <c r="X73" s="33"/>
      <c r="Y73" s="33"/>
      <c r="Z73" s="33"/>
      <c r="AA73" s="33"/>
      <c r="AB73" s="16"/>
      <c r="AC73" s="22">
        <f>data!$C70</f>
        <v>0.375</v>
      </c>
      <c r="AD73" s="22">
        <f>data!$C139</f>
        <v>0.75</v>
      </c>
      <c r="AE73" s="22">
        <f>data!$C208</f>
        <v>1.25</v>
      </c>
      <c r="AF73" s="22">
        <f>data!$C277</f>
        <v>1.835</v>
      </c>
      <c r="AG73" s="22">
        <f>data!$C346</f>
        <v>2.75</v>
      </c>
      <c r="AH73" s="22">
        <f>data!$C415</f>
        <v>4</v>
      </c>
      <c r="AI73" s="22">
        <f>data!$C484</f>
        <v>6</v>
      </c>
      <c r="AJ73" s="22">
        <f>data!$C553</f>
        <v>9.4149999999999991</v>
      </c>
      <c r="AK73" s="22">
        <f>data!$C622</f>
        <v>11.835000000000001</v>
      </c>
      <c r="AL73" s="22">
        <f>data!$C691</f>
        <v>28</v>
      </c>
      <c r="AN73" s="23">
        <f t="shared" si="34"/>
        <v>0.375</v>
      </c>
      <c r="AO73" s="23">
        <f t="shared" si="35"/>
        <v>0.75</v>
      </c>
      <c r="AP73" s="23">
        <f t="shared" si="36"/>
        <v>1.25</v>
      </c>
      <c r="AQ73" s="23">
        <f t="shared" si="37"/>
        <v>1.835</v>
      </c>
      <c r="AR73" s="23">
        <f t="shared" si="38"/>
        <v>2.75</v>
      </c>
      <c r="AS73" s="23">
        <f t="shared" si="39"/>
        <v>4</v>
      </c>
      <c r="AT73" s="23">
        <f t="shared" si="40"/>
        <v>6</v>
      </c>
      <c r="AU73" s="23">
        <f t="shared" si="41"/>
        <v>9.4149999999999991</v>
      </c>
      <c r="AV73" s="23">
        <f t="shared" si="42"/>
        <v>11.835000000000001</v>
      </c>
      <c r="AW73" s="23">
        <f t="shared" si="43"/>
        <v>28</v>
      </c>
    </row>
    <row r="74" spans="7:49" x14ac:dyDescent="0.25">
      <c r="G74" s="15">
        <v>0.375</v>
      </c>
      <c r="H74" s="31">
        <v>4.085</v>
      </c>
      <c r="I74" s="32"/>
      <c r="J74" s="31">
        <v>11</v>
      </c>
      <c r="K74" s="32"/>
      <c r="L74" s="32"/>
      <c r="M74" s="32"/>
      <c r="N74" s="32"/>
      <c r="O74" s="32"/>
      <c r="P74" s="32"/>
      <c r="R74" s="33">
        <f>$G$4</f>
        <v>1.1384293948126802</v>
      </c>
      <c r="S74" s="33">
        <f>$H$4</f>
        <v>4.0608914728682173</v>
      </c>
      <c r="T74" s="33"/>
      <c r="U74" s="33">
        <f>J$4</f>
        <v>9.8652083333333316</v>
      </c>
      <c r="V74" s="33"/>
      <c r="W74" s="33"/>
      <c r="X74" s="33"/>
      <c r="Y74" s="33"/>
      <c r="Z74" s="33"/>
      <c r="AA74" s="33"/>
      <c r="AB74" s="16"/>
      <c r="AC74" s="16"/>
    </row>
    <row r="75" spans="7:49" x14ac:dyDescent="0.25">
      <c r="G75" s="31">
        <v>0.375</v>
      </c>
      <c r="H75" s="15">
        <v>4.085</v>
      </c>
      <c r="I75" s="32"/>
      <c r="J75" s="15">
        <v>11.045</v>
      </c>
      <c r="K75" s="32"/>
      <c r="L75" s="32"/>
      <c r="M75" s="32"/>
      <c r="N75" s="32"/>
      <c r="O75" s="32"/>
      <c r="P75" s="32"/>
      <c r="R75" s="33">
        <f>$G$4</f>
        <v>1.1384293948126802</v>
      </c>
      <c r="S75" s="33">
        <f>$H$4</f>
        <v>4.0608914728682173</v>
      </c>
      <c r="T75" s="33"/>
      <c r="U75" s="33">
        <f>J$4</f>
        <v>9.8652083333333316</v>
      </c>
      <c r="V75" s="33"/>
      <c r="W75" s="33"/>
      <c r="X75" s="33"/>
      <c r="Y75" s="33"/>
      <c r="Z75" s="33"/>
      <c r="AA75" s="33"/>
      <c r="AB75" s="16"/>
      <c r="AC75" s="16"/>
    </row>
    <row r="76" spans="7:49" x14ac:dyDescent="0.25">
      <c r="G76" s="15">
        <v>0.375</v>
      </c>
      <c r="H76" s="31">
        <v>4.125</v>
      </c>
      <c r="I76" s="32"/>
      <c r="J76" s="31">
        <v>11.125</v>
      </c>
      <c r="K76" s="32"/>
      <c r="L76" s="32"/>
      <c r="M76" s="32"/>
      <c r="N76" s="32"/>
      <c r="O76" s="32"/>
      <c r="P76" s="32"/>
      <c r="R76" s="33">
        <f>$G$4</f>
        <v>1.1384293948126802</v>
      </c>
      <c r="S76" s="33">
        <f>$H$4</f>
        <v>4.0608914728682173</v>
      </c>
      <c r="T76" s="33"/>
      <c r="U76" s="33">
        <f>J$4</f>
        <v>9.8652083333333316</v>
      </c>
      <c r="V76" s="33"/>
      <c r="W76" s="33"/>
      <c r="X76" s="33"/>
      <c r="Y76" s="33"/>
      <c r="Z76" s="33"/>
      <c r="AA76" s="33"/>
      <c r="AB76" s="16"/>
      <c r="AC76" s="16"/>
    </row>
    <row r="77" spans="7:49" x14ac:dyDescent="0.25">
      <c r="G77" s="31">
        <v>0.375</v>
      </c>
      <c r="H77" s="15">
        <v>4.165</v>
      </c>
      <c r="I77" s="32"/>
      <c r="J77" s="32"/>
      <c r="K77" s="32"/>
      <c r="L77" s="32"/>
      <c r="M77" s="32"/>
      <c r="N77" s="32"/>
      <c r="O77" s="32"/>
      <c r="P77" s="32"/>
      <c r="R77" s="33">
        <f>$G$4</f>
        <v>1.1384293948126802</v>
      </c>
      <c r="S77" s="33">
        <f>$H$4</f>
        <v>4.0608914728682173</v>
      </c>
      <c r="T77" s="33"/>
      <c r="U77" s="33"/>
      <c r="V77" s="33"/>
      <c r="W77" s="33"/>
      <c r="X77" s="33"/>
      <c r="Y77" s="33"/>
      <c r="Z77" s="33"/>
      <c r="AA77" s="33"/>
      <c r="AB77" s="16"/>
      <c r="AC77" s="16"/>
    </row>
    <row r="78" spans="7:49" x14ac:dyDescent="0.25">
      <c r="G78" s="15">
        <v>0.41499999999999998</v>
      </c>
      <c r="H78" s="31">
        <v>4.25</v>
      </c>
      <c r="I78" s="32"/>
      <c r="J78" s="32"/>
      <c r="K78" s="32"/>
      <c r="L78" s="32"/>
      <c r="M78" s="32"/>
      <c r="N78" s="32"/>
      <c r="O78" s="32"/>
      <c r="P78" s="32"/>
      <c r="R78" s="33">
        <f>$G$4</f>
        <v>1.1384293948126802</v>
      </c>
      <c r="S78" s="33">
        <f>$H$4</f>
        <v>4.0608914728682173</v>
      </c>
      <c r="T78" s="33"/>
      <c r="U78" s="33"/>
      <c r="V78" s="33"/>
      <c r="W78" s="33"/>
      <c r="X78" s="33"/>
      <c r="Y78" s="33"/>
      <c r="Z78" s="33"/>
      <c r="AA78" s="33"/>
      <c r="AB78" s="16"/>
      <c r="AC78" s="16"/>
    </row>
    <row r="79" spans="7:49" x14ac:dyDescent="0.25">
      <c r="G79" s="31">
        <v>0.41499999999999998</v>
      </c>
      <c r="H79" s="15">
        <v>4.25</v>
      </c>
      <c r="I79" s="32"/>
      <c r="J79" s="32"/>
      <c r="K79" s="32"/>
      <c r="L79" s="32"/>
      <c r="M79" s="32"/>
      <c r="N79" s="32"/>
      <c r="O79" s="32"/>
      <c r="P79" s="32"/>
      <c r="R79" s="33">
        <f>$G$4</f>
        <v>1.1384293948126802</v>
      </c>
      <c r="S79" s="33">
        <f>$H$4</f>
        <v>4.0608914728682173</v>
      </c>
      <c r="T79" s="33"/>
      <c r="U79" s="33"/>
      <c r="V79" s="33"/>
      <c r="W79" s="33"/>
      <c r="X79" s="33"/>
      <c r="Y79" s="33"/>
      <c r="Z79" s="33"/>
      <c r="AA79" s="33"/>
      <c r="AB79" s="16"/>
      <c r="AC79" s="16"/>
    </row>
    <row r="80" spans="7:49" x14ac:dyDescent="0.25">
      <c r="G80" s="15">
        <v>0.41499999999999998</v>
      </c>
      <c r="H80" s="31">
        <v>4.25</v>
      </c>
      <c r="I80" s="32"/>
      <c r="J80" s="32"/>
      <c r="K80" s="32"/>
      <c r="L80" s="32"/>
      <c r="M80" s="32"/>
      <c r="N80" s="32"/>
      <c r="O80" s="32"/>
      <c r="P80" s="32"/>
      <c r="R80" s="33">
        <f>$G$4</f>
        <v>1.1384293948126802</v>
      </c>
      <c r="S80" s="33">
        <f>$H$4</f>
        <v>4.0608914728682173</v>
      </c>
      <c r="T80" s="33"/>
      <c r="U80" s="33"/>
      <c r="V80" s="33"/>
      <c r="W80" s="33"/>
      <c r="X80" s="33"/>
      <c r="Y80" s="33"/>
      <c r="Z80" s="33"/>
      <c r="AA80" s="33"/>
      <c r="AB80" s="16"/>
      <c r="AC80" s="16"/>
    </row>
    <row r="81" spans="7:29" x14ac:dyDescent="0.25">
      <c r="G81" s="31">
        <v>0.41499999999999998</v>
      </c>
      <c r="H81" s="15">
        <v>4.25</v>
      </c>
      <c r="I81" s="32"/>
      <c r="J81" s="32"/>
      <c r="K81" s="32"/>
      <c r="L81" s="32"/>
      <c r="M81" s="32"/>
      <c r="N81" s="32"/>
      <c r="O81" s="32"/>
      <c r="P81" s="32"/>
      <c r="R81" s="33">
        <f>$G$4</f>
        <v>1.1384293948126802</v>
      </c>
      <c r="S81" s="33">
        <f>$H$4</f>
        <v>4.0608914728682173</v>
      </c>
      <c r="T81" s="33"/>
      <c r="U81" s="33"/>
      <c r="V81" s="33"/>
      <c r="W81" s="33"/>
      <c r="X81" s="33"/>
      <c r="Y81" s="33"/>
      <c r="Z81" s="33"/>
      <c r="AA81" s="33"/>
      <c r="AB81" s="16"/>
      <c r="AC81" s="16"/>
    </row>
    <row r="82" spans="7:29" x14ac:dyDescent="0.25">
      <c r="G82" s="15">
        <v>0.42</v>
      </c>
      <c r="H82" s="31">
        <v>4.25</v>
      </c>
      <c r="I82" s="32"/>
      <c r="J82" s="32"/>
      <c r="K82" s="32"/>
      <c r="L82" s="32"/>
      <c r="M82" s="32"/>
      <c r="N82" s="32"/>
      <c r="O82" s="32"/>
      <c r="P82" s="32"/>
      <c r="R82" s="33">
        <f>$G$4</f>
        <v>1.1384293948126802</v>
      </c>
      <c r="S82" s="33">
        <f>$H$4</f>
        <v>4.0608914728682173</v>
      </c>
      <c r="T82" s="33"/>
      <c r="U82" s="33"/>
      <c r="V82" s="33"/>
      <c r="W82" s="33"/>
      <c r="X82" s="33"/>
      <c r="Y82" s="33"/>
      <c r="Z82" s="33"/>
      <c r="AA82" s="33"/>
      <c r="AB82" s="16"/>
      <c r="AC82" s="16"/>
    </row>
    <row r="83" spans="7:29" x14ac:dyDescent="0.25">
      <c r="G83" s="31">
        <v>0.42</v>
      </c>
      <c r="H83" s="15">
        <v>4.25</v>
      </c>
      <c r="I83" s="32"/>
      <c r="J83" s="32"/>
      <c r="K83" s="32"/>
      <c r="L83" s="32"/>
      <c r="M83" s="32"/>
      <c r="N83" s="32"/>
      <c r="O83" s="32"/>
      <c r="P83" s="32"/>
      <c r="R83" s="33">
        <f>$G$4</f>
        <v>1.1384293948126802</v>
      </c>
      <c r="S83" s="33">
        <f>$H$4</f>
        <v>4.0608914728682173</v>
      </c>
      <c r="T83" s="33"/>
      <c r="U83" s="33"/>
      <c r="V83" s="33"/>
      <c r="W83" s="33"/>
      <c r="X83" s="33"/>
      <c r="Y83" s="33"/>
      <c r="Z83" s="33"/>
      <c r="AA83" s="33"/>
      <c r="AB83" s="16"/>
      <c r="AC83" s="16"/>
    </row>
    <row r="84" spans="7:29" x14ac:dyDescent="0.25">
      <c r="G84" s="15">
        <v>0.46</v>
      </c>
      <c r="H84" s="31">
        <v>4.415</v>
      </c>
      <c r="I84" s="32"/>
      <c r="J84" s="32"/>
      <c r="K84" s="32"/>
      <c r="L84" s="32"/>
      <c r="M84" s="32"/>
      <c r="N84" s="32"/>
      <c r="O84" s="32"/>
      <c r="P84" s="32"/>
      <c r="R84" s="33">
        <f>$G$4</f>
        <v>1.1384293948126802</v>
      </c>
      <c r="S84" s="33">
        <f>$H$4</f>
        <v>4.0608914728682173</v>
      </c>
      <c r="T84" s="33"/>
      <c r="U84" s="33"/>
      <c r="V84" s="33"/>
      <c r="W84" s="33"/>
      <c r="X84" s="33"/>
      <c r="Y84" s="33"/>
      <c r="Z84" s="33"/>
      <c r="AA84" s="33"/>
      <c r="AB84" s="16"/>
      <c r="AC84" s="16"/>
    </row>
    <row r="85" spans="7:29" x14ac:dyDescent="0.25">
      <c r="G85" s="31">
        <v>0.46</v>
      </c>
      <c r="H85" s="15">
        <v>4.415</v>
      </c>
      <c r="I85" s="32"/>
      <c r="J85" s="32"/>
      <c r="K85" s="32"/>
      <c r="L85" s="32"/>
      <c r="M85" s="32"/>
      <c r="N85" s="32"/>
      <c r="O85" s="32"/>
      <c r="P85" s="32"/>
      <c r="R85" s="33">
        <f>$G$4</f>
        <v>1.1384293948126802</v>
      </c>
      <c r="S85" s="33">
        <f>$H$4</f>
        <v>4.0608914728682173</v>
      </c>
      <c r="T85" s="33"/>
      <c r="U85" s="33"/>
      <c r="V85" s="33"/>
      <c r="W85" s="33"/>
      <c r="X85" s="33"/>
      <c r="Y85" s="33"/>
      <c r="Z85" s="33"/>
      <c r="AA85" s="33"/>
      <c r="AB85" s="16"/>
      <c r="AC85" s="16"/>
    </row>
    <row r="86" spans="7:29" x14ac:dyDescent="0.25">
      <c r="G86" s="15">
        <v>0.46</v>
      </c>
      <c r="H86" s="31">
        <v>4.415</v>
      </c>
      <c r="I86" s="32"/>
      <c r="J86" s="32"/>
      <c r="K86" s="32"/>
      <c r="L86" s="32"/>
      <c r="M86" s="32"/>
      <c r="N86" s="32"/>
      <c r="O86" s="32"/>
      <c r="P86" s="32"/>
      <c r="R86" s="33">
        <f>$G$4</f>
        <v>1.1384293948126802</v>
      </c>
      <c r="S86" s="33">
        <f>$H$4</f>
        <v>4.0608914728682173</v>
      </c>
      <c r="T86" s="33"/>
      <c r="U86" s="33"/>
      <c r="V86" s="33"/>
      <c r="W86" s="33"/>
      <c r="X86" s="33"/>
      <c r="Y86" s="33"/>
      <c r="Z86" s="33"/>
      <c r="AA86" s="33"/>
      <c r="AB86" s="16"/>
      <c r="AC86" s="16"/>
    </row>
    <row r="87" spans="7:29" x14ac:dyDescent="0.25">
      <c r="G87" s="31">
        <v>0.46</v>
      </c>
      <c r="H87" s="15">
        <v>4.46</v>
      </c>
      <c r="I87" s="32"/>
      <c r="J87" s="32"/>
      <c r="K87" s="32"/>
      <c r="L87" s="32"/>
      <c r="M87" s="32"/>
      <c r="N87" s="32"/>
      <c r="O87" s="32"/>
      <c r="P87" s="32"/>
      <c r="R87" s="33">
        <f>$G$4</f>
        <v>1.1384293948126802</v>
      </c>
      <c r="S87" s="33">
        <f>$H$4</f>
        <v>4.0608914728682173</v>
      </c>
      <c r="T87" s="33"/>
      <c r="U87" s="33"/>
      <c r="V87" s="33"/>
      <c r="W87" s="33"/>
      <c r="X87" s="33"/>
      <c r="Y87" s="33"/>
      <c r="Z87" s="33"/>
      <c r="AA87" s="33"/>
      <c r="AB87" s="16"/>
      <c r="AC87" s="16"/>
    </row>
    <row r="88" spans="7:29" x14ac:dyDescent="0.25">
      <c r="G88" s="15">
        <v>0.5</v>
      </c>
      <c r="H88" s="31">
        <v>4.46</v>
      </c>
      <c r="I88" s="32"/>
      <c r="J88" s="32"/>
      <c r="K88" s="32"/>
      <c r="L88" s="32"/>
      <c r="M88" s="32"/>
      <c r="N88" s="32"/>
      <c r="O88" s="32"/>
      <c r="P88" s="32"/>
      <c r="R88" s="33">
        <f>$G$4</f>
        <v>1.1384293948126802</v>
      </c>
      <c r="S88" s="33">
        <f>$H$4</f>
        <v>4.0608914728682173</v>
      </c>
      <c r="T88" s="33"/>
      <c r="U88" s="33"/>
      <c r="V88" s="33"/>
      <c r="W88" s="33"/>
      <c r="X88" s="33"/>
      <c r="Y88" s="33"/>
      <c r="Z88" s="33"/>
      <c r="AA88" s="33"/>
      <c r="AB88" s="16"/>
      <c r="AC88" s="16"/>
    </row>
    <row r="89" spans="7:29" x14ac:dyDescent="0.25">
      <c r="G89" s="31">
        <v>0.5</v>
      </c>
      <c r="H89" s="15">
        <v>4.46</v>
      </c>
      <c r="I89" s="32"/>
      <c r="J89" s="32"/>
      <c r="K89" s="32"/>
      <c r="L89" s="32"/>
      <c r="M89" s="32"/>
      <c r="N89" s="32"/>
      <c r="O89" s="32"/>
      <c r="P89" s="32"/>
      <c r="R89" s="33">
        <f>$G$4</f>
        <v>1.1384293948126802</v>
      </c>
      <c r="S89" s="33">
        <f>$H$4</f>
        <v>4.0608914728682173</v>
      </c>
      <c r="T89" s="33"/>
      <c r="U89" s="33"/>
      <c r="V89" s="33"/>
      <c r="W89" s="33"/>
      <c r="X89" s="33"/>
      <c r="Y89" s="33"/>
      <c r="Z89" s="33"/>
      <c r="AA89" s="33"/>
      <c r="AB89" s="16"/>
      <c r="AC89" s="16"/>
    </row>
    <row r="90" spans="7:29" x14ac:dyDescent="0.25">
      <c r="G90" s="15">
        <v>0.5</v>
      </c>
      <c r="H90" s="31">
        <v>4.5</v>
      </c>
      <c r="I90" s="32"/>
      <c r="J90" s="32"/>
      <c r="K90" s="32"/>
      <c r="L90" s="32"/>
      <c r="M90" s="32"/>
      <c r="N90" s="32"/>
      <c r="O90" s="32"/>
      <c r="P90" s="32"/>
      <c r="R90" s="33">
        <f>$G$4</f>
        <v>1.1384293948126802</v>
      </c>
      <c r="S90" s="33">
        <f>$H$4</f>
        <v>4.0608914728682173</v>
      </c>
      <c r="T90" s="33"/>
      <c r="U90" s="33"/>
      <c r="V90" s="33"/>
      <c r="W90" s="33"/>
      <c r="X90" s="33"/>
      <c r="Y90" s="33"/>
      <c r="Z90" s="33"/>
      <c r="AA90" s="33"/>
      <c r="AB90" s="16"/>
      <c r="AC90" s="16"/>
    </row>
    <row r="91" spans="7:29" x14ac:dyDescent="0.25">
      <c r="G91" s="31">
        <v>0.5</v>
      </c>
      <c r="H91" s="15">
        <v>4.5</v>
      </c>
      <c r="I91" s="32"/>
      <c r="J91" s="32"/>
      <c r="K91" s="32"/>
      <c r="L91" s="32"/>
      <c r="M91" s="32"/>
      <c r="N91" s="32"/>
      <c r="O91" s="32"/>
      <c r="P91" s="32"/>
      <c r="R91" s="33">
        <f>$G$4</f>
        <v>1.1384293948126802</v>
      </c>
      <c r="S91" s="33">
        <f>$H$4</f>
        <v>4.0608914728682173</v>
      </c>
      <c r="T91" s="33"/>
      <c r="U91" s="33"/>
      <c r="V91" s="33"/>
      <c r="W91" s="33"/>
      <c r="X91" s="33"/>
      <c r="Y91" s="33"/>
      <c r="Z91" s="33"/>
      <c r="AA91" s="33"/>
      <c r="AB91" s="16"/>
      <c r="AC91" s="16"/>
    </row>
    <row r="92" spans="7:29" x14ac:dyDescent="0.25">
      <c r="G92" s="15">
        <v>0.5</v>
      </c>
      <c r="H92" s="31">
        <v>4.5</v>
      </c>
      <c r="I92" s="32"/>
      <c r="J92" s="32"/>
      <c r="K92" s="32"/>
      <c r="L92" s="32"/>
      <c r="M92" s="32"/>
      <c r="N92" s="32"/>
      <c r="O92" s="32"/>
      <c r="P92" s="32"/>
      <c r="R92" s="33">
        <f>$G$4</f>
        <v>1.1384293948126802</v>
      </c>
      <c r="S92" s="33">
        <f>$H$4</f>
        <v>4.0608914728682173</v>
      </c>
      <c r="T92" s="33"/>
      <c r="U92" s="33"/>
      <c r="V92" s="33"/>
      <c r="W92" s="33"/>
      <c r="X92" s="33"/>
      <c r="Y92" s="33"/>
      <c r="Z92" s="33"/>
      <c r="AA92" s="33"/>
      <c r="AB92" s="16"/>
      <c r="AC92" s="16"/>
    </row>
    <row r="93" spans="7:29" x14ac:dyDescent="0.25">
      <c r="G93" s="31">
        <v>0.5</v>
      </c>
      <c r="H93" s="15">
        <v>4.5</v>
      </c>
      <c r="I93" s="32"/>
      <c r="J93" s="32"/>
      <c r="K93" s="32"/>
      <c r="L93" s="32"/>
      <c r="M93" s="32"/>
      <c r="N93" s="32"/>
      <c r="O93" s="32"/>
      <c r="P93" s="32"/>
      <c r="R93" s="33">
        <f>$G$4</f>
        <v>1.1384293948126802</v>
      </c>
      <c r="S93" s="33">
        <f>$H$4</f>
        <v>4.0608914728682173</v>
      </c>
      <c r="T93" s="33"/>
      <c r="U93" s="33"/>
      <c r="V93" s="33"/>
      <c r="W93" s="33"/>
      <c r="X93" s="33"/>
      <c r="Y93" s="33"/>
      <c r="Z93" s="33"/>
      <c r="AA93" s="33"/>
      <c r="AB93" s="16"/>
      <c r="AC93" s="16"/>
    </row>
    <row r="94" spans="7:29" x14ac:dyDescent="0.25">
      <c r="G94" s="15">
        <v>0.5</v>
      </c>
      <c r="H94" s="31">
        <v>4.5</v>
      </c>
      <c r="I94" s="32"/>
      <c r="J94" s="32"/>
      <c r="K94" s="32"/>
      <c r="L94" s="32"/>
      <c r="M94" s="32"/>
      <c r="N94" s="32"/>
      <c r="O94" s="32"/>
      <c r="P94" s="32"/>
      <c r="R94" s="33">
        <f>$G$4</f>
        <v>1.1384293948126802</v>
      </c>
      <c r="S94" s="33">
        <f>$H$4</f>
        <v>4.0608914728682173</v>
      </c>
      <c r="T94" s="33"/>
      <c r="U94" s="33"/>
      <c r="V94" s="33"/>
      <c r="W94" s="33"/>
      <c r="X94" s="33"/>
      <c r="Y94" s="33"/>
      <c r="Z94" s="33"/>
      <c r="AA94" s="33"/>
      <c r="AB94" s="16"/>
      <c r="AC94" s="16"/>
    </row>
    <row r="95" spans="7:29" x14ac:dyDescent="0.25">
      <c r="G95" s="31">
        <v>0.5</v>
      </c>
      <c r="H95" s="15">
        <v>4.585</v>
      </c>
      <c r="I95" s="32"/>
      <c r="J95" s="32"/>
      <c r="K95" s="32"/>
      <c r="L95" s="32"/>
      <c r="M95" s="32"/>
      <c r="N95" s="32"/>
      <c r="O95" s="32"/>
      <c r="P95" s="32"/>
      <c r="R95" s="33">
        <f>$G$4</f>
        <v>1.1384293948126802</v>
      </c>
      <c r="S95" s="33">
        <f>$H$4</f>
        <v>4.0608914728682173</v>
      </c>
      <c r="T95" s="33"/>
      <c r="U95" s="33"/>
      <c r="V95" s="33"/>
      <c r="W95" s="33"/>
      <c r="X95" s="33"/>
      <c r="Y95" s="33"/>
      <c r="Z95" s="33"/>
      <c r="AA95" s="33"/>
      <c r="AB95" s="16"/>
      <c r="AC95" s="16"/>
    </row>
    <row r="96" spans="7:29" x14ac:dyDescent="0.25">
      <c r="G96" s="15">
        <v>0.5</v>
      </c>
      <c r="H96" s="31">
        <v>4.625</v>
      </c>
      <c r="I96" s="32"/>
      <c r="J96" s="32"/>
      <c r="K96" s="32"/>
      <c r="L96" s="32"/>
      <c r="M96" s="32"/>
      <c r="N96" s="32"/>
      <c r="O96" s="32"/>
      <c r="P96" s="32"/>
      <c r="R96" s="33">
        <f>$G$4</f>
        <v>1.1384293948126802</v>
      </c>
      <c r="S96" s="33">
        <f>$H$4</f>
        <v>4.0608914728682173</v>
      </c>
      <c r="T96" s="33"/>
      <c r="U96" s="33"/>
      <c r="V96" s="33"/>
      <c r="W96" s="33"/>
      <c r="X96" s="33"/>
      <c r="Y96" s="33"/>
      <c r="Z96" s="33"/>
      <c r="AA96" s="33"/>
      <c r="AB96" s="16"/>
      <c r="AC96" s="16"/>
    </row>
    <row r="97" spans="7:29" x14ac:dyDescent="0.25">
      <c r="G97" s="31">
        <v>0.5</v>
      </c>
      <c r="H97" s="15">
        <v>4.625</v>
      </c>
      <c r="I97" s="32"/>
      <c r="J97" s="32"/>
      <c r="K97" s="32"/>
      <c r="L97" s="32"/>
      <c r="M97" s="32"/>
      <c r="N97" s="32"/>
      <c r="O97" s="32"/>
      <c r="P97" s="32"/>
      <c r="R97" s="33">
        <f>$G$4</f>
        <v>1.1384293948126802</v>
      </c>
      <c r="S97" s="33">
        <f>$H$4</f>
        <v>4.0608914728682173</v>
      </c>
      <c r="T97" s="33"/>
      <c r="U97" s="33"/>
      <c r="V97" s="33"/>
      <c r="W97" s="33"/>
      <c r="X97" s="33"/>
      <c r="Y97" s="33"/>
      <c r="Z97" s="33"/>
      <c r="AA97" s="33"/>
      <c r="AB97" s="16"/>
      <c r="AC97" s="16"/>
    </row>
    <row r="98" spans="7:29" x14ac:dyDescent="0.25">
      <c r="G98" s="15">
        <v>0.5</v>
      </c>
      <c r="H98" s="31">
        <v>4.71</v>
      </c>
      <c r="I98" s="32"/>
      <c r="J98" s="32"/>
      <c r="K98" s="32"/>
      <c r="L98" s="32"/>
      <c r="M98" s="32"/>
      <c r="N98" s="32"/>
      <c r="O98" s="32"/>
      <c r="P98" s="32"/>
      <c r="R98" s="33">
        <f>$G$4</f>
        <v>1.1384293948126802</v>
      </c>
      <c r="S98" s="33">
        <f>$H$4</f>
        <v>4.0608914728682173</v>
      </c>
      <c r="T98" s="33"/>
      <c r="U98" s="33"/>
      <c r="V98" s="33"/>
      <c r="W98" s="33"/>
      <c r="X98" s="33"/>
      <c r="Y98" s="33"/>
      <c r="Z98" s="33"/>
      <c r="AA98" s="33"/>
      <c r="AB98" s="16"/>
      <c r="AC98" s="16"/>
    </row>
    <row r="99" spans="7:29" x14ac:dyDescent="0.25">
      <c r="G99" s="31">
        <v>0.5</v>
      </c>
      <c r="H99" s="15">
        <v>4.75</v>
      </c>
      <c r="I99" s="32"/>
      <c r="J99" s="32"/>
      <c r="K99" s="32"/>
      <c r="L99" s="32"/>
      <c r="M99" s="32"/>
      <c r="N99" s="32"/>
      <c r="O99" s="32"/>
      <c r="P99" s="32"/>
      <c r="R99" s="33">
        <f>$G$4</f>
        <v>1.1384293948126802</v>
      </c>
      <c r="S99" s="33">
        <f>$H$4</f>
        <v>4.0608914728682173</v>
      </c>
      <c r="T99" s="33"/>
      <c r="U99" s="33"/>
      <c r="V99" s="33"/>
      <c r="W99" s="33"/>
      <c r="X99" s="33"/>
      <c r="Y99" s="33"/>
      <c r="Z99" s="33"/>
      <c r="AA99" s="33"/>
      <c r="AB99" s="16"/>
      <c r="AC99" s="16"/>
    </row>
    <row r="100" spans="7:29" x14ac:dyDescent="0.25">
      <c r="G100" s="15">
        <v>0.5</v>
      </c>
      <c r="H100" s="31">
        <v>4.79</v>
      </c>
      <c r="I100" s="32"/>
      <c r="J100" s="32"/>
      <c r="K100" s="32"/>
      <c r="L100" s="32"/>
      <c r="M100" s="32"/>
      <c r="N100" s="32"/>
      <c r="O100" s="32"/>
      <c r="P100" s="32"/>
      <c r="R100" s="33">
        <f>$G$4</f>
        <v>1.1384293948126802</v>
      </c>
      <c r="S100" s="33">
        <f>$H$4</f>
        <v>4.0608914728682173</v>
      </c>
      <c r="T100" s="33"/>
      <c r="U100" s="33"/>
      <c r="V100" s="33"/>
      <c r="W100" s="33"/>
      <c r="X100" s="33"/>
      <c r="Y100" s="33"/>
      <c r="Z100" s="33"/>
      <c r="AA100" s="33"/>
      <c r="AB100" s="16"/>
      <c r="AC100" s="16"/>
    </row>
    <row r="101" spans="7:29" x14ac:dyDescent="0.25">
      <c r="G101" s="31">
        <v>0.5</v>
      </c>
      <c r="H101" s="15">
        <v>4.915</v>
      </c>
      <c r="I101" s="32"/>
      <c r="J101" s="32"/>
      <c r="K101" s="32"/>
      <c r="L101" s="32"/>
      <c r="M101" s="32"/>
      <c r="N101" s="32"/>
      <c r="O101" s="32"/>
      <c r="P101" s="32"/>
      <c r="R101" s="33">
        <f>$G$4</f>
        <v>1.1384293948126802</v>
      </c>
      <c r="S101" s="33">
        <f>$H$4</f>
        <v>4.0608914728682173</v>
      </c>
      <c r="T101" s="33"/>
      <c r="U101" s="33"/>
      <c r="V101" s="33"/>
      <c r="W101" s="33"/>
      <c r="X101" s="33"/>
      <c r="Y101" s="33"/>
      <c r="Z101" s="33"/>
      <c r="AA101" s="33"/>
      <c r="AB101" s="16"/>
      <c r="AC101" s="16"/>
    </row>
    <row r="102" spans="7:29" x14ac:dyDescent="0.25">
      <c r="G102" s="15">
        <v>0.5</v>
      </c>
      <c r="H102" s="31">
        <v>5</v>
      </c>
      <c r="I102" s="32"/>
      <c r="J102" s="32"/>
      <c r="K102" s="32"/>
      <c r="L102" s="32"/>
      <c r="M102" s="32"/>
      <c r="N102" s="32"/>
      <c r="O102" s="32"/>
      <c r="P102" s="32"/>
      <c r="R102" s="33">
        <f>$G$4</f>
        <v>1.1384293948126802</v>
      </c>
      <c r="S102" s="33">
        <f>$H$4</f>
        <v>4.0608914728682173</v>
      </c>
      <c r="T102" s="33"/>
      <c r="U102" s="33"/>
      <c r="V102" s="33"/>
      <c r="W102" s="33"/>
      <c r="X102" s="33"/>
      <c r="Y102" s="33"/>
      <c r="Z102" s="33"/>
      <c r="AA102" s="33"/>
      <c r="AB102" s="16"/>
      <c r="AC102" s="16"/>
    </row>
    <row r="103" spans="7:29" x14ac:dyDescent="0.25">
      <c r="G103" s="31">
        <v>0.54</v>
      </c>
      <c r="H103" s="15">
        <v>5</v>
      </c>
      <c r="I103" s="32"/>
      <c r="J103" s="32"/>
      <c r="K103" s="32"/>
      <c r="L103" s="32"/>
      <c r="M103" s="32"/>
      <c r="N103" s="32"/>
      <c r="O103" s="32"/>
      <c r="P103" s="32"/>
      <c r="R103" s="33">
        <f>$G$4</f>
        <v>1.1384293948126802</v>
      </c>
      <c r="S103" s="33">
        <f>$H$4</f>
        <v>4.0608914728682173</v>
      </c>
      <c r="T103" s="33"/>
      <c r="U103" s="33"/>
      <c r="V103" s="33"/>
      <c r="W103" s="33"/>
      <c r="X103" s="33"/>
      <c r="Y103" s="33"/>
      <c r="Z103" s="33"/>
      <c r="AA103" s="33"/>
      <c r="AB103" s="16"/>
      <c r="AC103" s="16"/>
    </row>
    <row r="104" spans="7:29" x14ac:dyDescent="0.25">
      <c r="G104" s="15">
        <v>0.54</v>
      </c>
      <c r="H104" s="31">
        <v>5</v>
      </c>
      <c r="I104" s="32"/>
      <c r="J104" s="32"/>
      <c r="K104" s="32"/>
      <c r="L104" s="32"/>
      <c r="M104" s="32"/>
      <c r="N104" s="32"/>
      <c r="O104" s="32"/>
      <c r="P104" s="32"/>
      <c r="R104" s="33">
        <f>$G$4</f>
        <v>1.1384293948126802</v>
      </c>
      <c r="S104" s="33">
        <f>$H$4</f>
        <v>4.0608914728682173</v>
      </c>
      <c r="T104" s="33"/>
      <c r="U104" s="33"/>
      <c r="V104" s="33"/>
      <c r="W104" s="33"/>
      <c r="X104" s="33"/>
      <c r="Y104" s="33"/>
      <c r="Z104" s="33"/>
      <c r="AA104" s="33"/>
      <c r="AB104" s="16"/>
      <c r="AC104" s="16"/>
    </row>
    <row r="105" spans="7:29" x14ac:dyDescent="0.25">
      <c r="G105" s="31">
        <v>0.54</v>
      </c>
      <c r="H105" s="15">
        <v>5</v>
      </c>
      <c r="I105" s="32"/>
      <c r="J105" s="32"/>
      <c r="K105" s="32"/>
      <c r="L105" s="32"/>
      <c r="M105" s="32"/>
      <c r="N105" s="32"/>
      <c r="O105" s="32"/>
      <c r="P105" s="32"/>
      <c r="R105" s="33">
        <f>$G$4</f>
        <v>1.1384293948126802</v>
      </c>
      <c r="S105" s="33">
        <f>$H$4</f>
        <v>4.0608914728682173</v>
      </c>
      <c r="T105" s="33"/>
      <c r="U105" s="33"/>
      <c r="V105" s="33"/>
      <c r="W105" s="33"/>
      <c r="X105" s="33"/>
      <c r="Y105" s="33"/>
      <c r="Z105" s="33"/>
      <c r="AA105" s="33"/>
      <c r="AB105" s="16"/>
      <c r="AC105" s="16"/>
    </row>
    <row r="106" spans="7:29" x14ac:dyDescent="0.25">
      <c r="G106" s="15">
        <v>0.54</v>
      </c>
      <c r="H106" s="31">
        <v>5</v>
      </c>
      <c r="I106" s="32"/>
      <c r="J106" s="32"/>
      <c r="K106" s="32"/>
      <c r="L106" s="32"/>
      <c r="M106" s="32"/>
      <c r="N106" s="32"/>
      <c r="O106" s="32"/>
      <c r="P106" s="32"/>
      <c r="R106" s="33">
        <f>$G$4</f>
        <v>1.1384293948126802</v>
      </c>
      <c r="S106" s="33">
        <f>$H$4</f>
        <v>4.0608914728682173</v>
      </c>
      <c r="T106" s="33"/>
      <c r="U106" s="33"/>
      <c r="V106" s="33"/>
      <c r="W106" s="33"/>
      <c r="X106" s="33"/>
      <c r="Y106" s="33"/>
      <c r="Z106" s="33"/>
      <c r="AA106" s="33"/>
      <c r="AB106" s="16"/>
      <c r="AC106" s="16"/>
    </row>
    <row r="107" spans="7:29" x14ac:dyDescent="0.25">
      <c r="G107" s="31">
        <v>0.54</v>
      </c>
      <c r="H107" s="15">
        <v>5</v>
      </c>
      <c r="I107" s="32"/>
      <c r="J107" s="32"/>
      <c r="K107" s="32"/>
      <c r="L107" s="32"/>
      <c r="M107" s="32"/>
      <c r="N107" s="32"/>
      <c r="O107" s="32"/>
      <c r="P107" s="32"/>
      <c r="R107" s="33">
        <f>$G$4</f>
        <v>1.1384293948126802</v>
      </c>
      <c r="S107" s="33">
        <f>$H$4</f>
        <v>4.0608914728682173</v>
      </c>
      <c r="T107" s="33"/>
      <c r="U107" s="33"/>
      <c r="V107" s="33"/>
      <c r="W107" s="33"/>
      <c r="X107" s="33"/>
      <c r="Y107" s="33"/>
      <c r="Z107" s="33"/>
      <c r="AA107" s="33"/>
      <c r="AB107" s="16"/>
      <c r="AC107" s="16"/>
    </row>
    <row r="108" spans="7:29" x14ac:dyDescent="0.25">
      <c r="G108" s="15">
        <v>0.54</v>
      </c>
      <c r="H108" s="31">
        <v>5</v>
      </c>
      <c r="I108" s="32"/>
      <c r="J108" s="32"/>
      <c r="K108" s="32"/>
      <c r="L108" s="32"/>
      <c r="M108" s="32"/>
      <c r="N108" s="32"/>
      <c r="O108" s="32"/>
      <c r="P108" s="32"/>
      <c r="R108" s="33">
        <f>$G$4</f>
        <v>1.1384293948126802</v>
      </c>
      <c r="S108" s="33">
        <f>$H$4</f>
        <v>4.0608914728682173</v>
      </c>
      <c r="T108" s="33"/>
      <c r="U108" s="33"/>
      <c r="V108" s="33"/>
      <c r="W108" s="33"/>
      <c r="X108" s="33"/>
      <c r="Y108" s="33"/>
      <c r="Z108" s="33"/>
      <c r="AA108" s="33"/>
      <c r="AB108" s="16"/>
      <c r="AC108" s="16"/>
    </row>
    <row r="109" spans="7:29" x14ac:dyDescent="0.25">
      <c r="G109" s="31">
        <v>0.54</v>
      </c>
      <c r="H109" s="15">
        <v>5</v>
      </c>
      <c r="I109" s="32"/>
      <c r="J109" s="32"/>
      <c r="K109" s="32"/>
      <c r="L109" s="32"/>
      <c r="M109" s="32"/>
      <c r="N109" s="32"/>
      <c r="O109" s="32"/>
      <c r="P109" s="32"/>
      <c r="R109" s="33">
        <f>$G$4</f>
        <v>1.1384293948126802</v>
      </c>
      <c r="S109" s="33">
        <f>$H$4</f>
        <v>4.0608914728682173</v>
      </c>
      <c r="T109" s="33"/>
      <c r="U109" s="33"/>
      <c r="V109" s="33"/>
      <c r="W109" s="33"/>
      <c r="X109" s="33"/>
      <c r="Y109" s="33"/>
      <c r="Z109" s="33"/>
      <c r="AA109" s="33"/>
      <c r="AB109" s="16"/>
      <c r="AC109" s="16"/>
    </row>
    <row r="110" spans="7:29" x14ac:dyDescent="0.25">
      <c r="G110" s="15">
        <v>0.54</v>
      </c>
      <c r="H110" s="31">
        <v>5</v>
      </c>
      <c r="I110" s="32"/>
      <c r="J110" s="32"/>
      <c r="K110" s="32"/>
      <c r="L110" s="32"/>
      <c r="M110" s="32"/>
      <c r="N110" s="32"/>
      <c r="O110" s="32"/>
      <c r="P110" s="32"/>
      <c r="R110" s="33">
        <f>$G$4</f>
        <v>1.1384293948126802</v>
      </c>
      <c r="S110" s="33">
        <f>$H$4</f>
        <v>4.0608914728682173</v>
      </c>
      <c r="T110" s="33"/>
      <c r="U110" s="33"/>
      <c r="V110" s="33"/>
      <c r="W110" s="33"/>
      <c r="X110" s="33"/>
      <c r="Y110" s="33"/>
      <c r="Z110" s="33"/>
      <c r="AA110" s="33"/>
      <c r="AB110" s="16"/>
      <c r="AC110" s="16"/>
    </row>
    <row r="111" spans="7:29" x14ac:dyDescent="0.25">
      <c r="G111" s="31">
        <v>0.57999999999999996</v>
      </c>
      <c r="H111" s="15">
        <v>5</v>
      </c>
      <c r="I111" s="32"/>
      <c r="J111" s="32"/>
      <c r="K111" s="32"/>
      <c r="L111" s="32"/>
      <c r="M111" s="32"/>
      <c r="N111" s="32"/>
      <c r="O111" s="32"/>
      <c r="P111" s="32"/>
      <c r="R111" s="33">
        <f>$G$4</f>
        <v>1.1384293948126802</v>
      </c>
      <c r="S111" s="33">
        <f>$H$4</f>
        <v>4.0608914728682173</v>
      </c>
      <c r="T111" s="33"/>
      <c r="U111" s="33"/>
      <c r="V111" s="33"/>
      <c r="W111" s="33"/>
      <c r="X111" s="33"/>
      <c r="Y111" s="33"/>
      <c r="Z111" s="33"/>
      <c r="AA111" s="33"/>
      <c r="AB111" s="16"/>
      <c r="AC111" s="16"/>
    </row>
    <row r="112" spans="7:29" x14ac:dyDescent="0.25">
      <c r="G112" s="15">
        <v>0.57999999999999996</v>
      </c>
      <c r="H112" s="31">
        <v>5</v>
      </c>
      <c r="I112" s="32"/>
      <c r="J112" s="32"/>
      <c r="K112" s="32"/>
      <c r="L112" s="32"/>
      <c r="M112" s="32"/>
      <c r="N112" s="32"/>
      <c r="O112" s="32"/>
      <c r="P112" s="32"/>
      <c r="R112" s="33">
        <f>$G$4</f>
        <v>1.1384293948126802</v>
      </c>
      <c r="S112" s="33">
        <f>$H$4</f>
        <v>4.0608914728682173</v>
      </c>
      <c r="T112" s="33"/>
      <c r="U112" s="33"/>
      <c r="V112" s="33"/>
      <c r="W112" s="33"/>
      <c r="X112" s="33"/>
      <c r="Y112" s="33"/>
      <c r="Z112" s="33"/>
      <c r="AA112" s="33"/>
      <c r="AB112" s="16"/>
      <c r="AC112" s="16"/>
    </row>
    <row r="113" spans="7:29" x14ac:dyDescent="0.25">
      <c r="G113" s="31">
        <v>0.58499999999999996</v>
      </c>
      <c r="H113" s="15">
        <v>5</v>
      </c>
      <c r="I113" s="32"/>
      <c r="J113" s="32"/>
      <c r="K113" s="32"/>
      <c r="L113" s="32"/>
      <c r="M113" s="32"/>
      <c r="N113" s="32"/>
      <c r="O113" s="32"/>
      <c r="P113" s="32"/>
      <c r="R113" s="33">
        <f>$G$4</f>
        <v>1.1384293948126802</v>
      </c>
      <c r="S113" s="33">
        <f>$H$4</f>
        <v>4.0608914728682173</v>
      </c>
      <c r="T113" s="33"/>
      <c r="U113" s="33"/>
      <c r="V113" s="33"/>
      <c r="W113" s="33"/>
      <c r="X113" s="33"/>
      <c r="Y113" s="33"/>
      <c r="Z113" s="33"/>
      <c r="AA113" s="33"/>
      <c r="AB113" s="16"/>
      <c r="AC113" s="16"/>
    </row>
    <row r="114" spans="7:29" x14ac:dyDescent="0.25">
      <c r="G114" s="15">
        <v>0.58499999999999996</v>
      </c>
      <c r="H114" s="31">
        <v>5</v>
      </c>
      <c r="I114" s="32"/>
      <c r="J114" s="32"/>
      <c r="K114" s="32"/>
      <c r="L114" s="32"/>
      <c r="M114" s="32"/>
      <c r="N114" s="32"/>
      <c r="O114" s="32"/>
      <c r="P114" s="32"/>
      <c r="R114" s="33">
        <f>$G$4</f>
        <v>1.1384293948126802</v>
      </c>
      <c r="S114" s="33">
        <f>$H$4</f>
        <v>4.0608914728682173</v>
      </c>
      <c r="T114" s="33"/>
      <c r="U114" s="33"/>
      <c r="V114" s="33"/>
      <c r="W114" s="33"/>
      <c r="X114" s="33"/>
      <c r="Y114" s="33"/>
      <c r="Z114" s="33"/>
      <c r="AA114" s="33"/>
      <c r="AB114" s="16"/>
      <c r="AC114" s="16"/>
    </row>
    <row r="115" spans="7:29" x14ac:dyDescent="0.25">
      <c r="G115" s="31">
        <v>0.58499999999999996</v>
      </c>
      <c r="H115" s="15">
        <v>5</v>
      </c>
      <c r="I115" s="32"/>
      <c r="J115" s="32"/>
      <c r="K115" s="32"/>
      <c r="L115" s="32"/>
      <c r="M115" s="32"/>
      <c r="N115" s="32"/>
      <c r="O115" s="32"/>
      <c r="P115" s="32"/>
      <c r="R115" s="33">
        <f>$G$4</f>
        <v>1.1384293948126802</v>
      </c>
      <c r="S115" s="33">
        <f>$H$4</f>
        <v>4.0608914728682173</v>
      </c>
      <c r="T115" s="33"/>
      <c r="U115" s="33"/>
      <c r="V115" s="33"/>
      <c r="W115" s="33"/>
      <c r="X115" s="33"/>
      <c r="Y115" s="33"/>
      <c r="Z115" s="33"/>
      <c r="AA115" s="33"/>
      <c r="AB115" s="16"/>
      <c r="AC115" s="16"/>
    </row>
    <row r="116" spans="7:29" x14ac:dyDescent="0.25">
      <c r="G116" s="15">
        <v>0.58499999999999996</v>
      </c>
      <c r="H116" s="31">
        <v>5.04</v>
      </c>
      <c r="I116" s="32"/>
      <c r="J116" s="32"/>
      <c r="K116" s="32"/>
      <c r="L116" s="32"/>
      <c r="M116" s="32"/>
      <c r="N116" s="32"/>
      <c r="O116" s="32"/>
      <c r="P116" s="32"/>
      <c r="R116" s="33">
        <f>$G$4</f>
        <v>1.1384293948126802</v>
      </c>
      <c r="S116" s="33">
        <f>$H$4</f>
        <v>4.0608914728682173</v>
      </c>
      <c r="T116" s="33"/>
      <c r="U116" s="33"/>
      <c r="V116" s="33"/>
      <c r="W116" s="33"/>
      <c r="X116" s="33"/>
      <c r="Y116" s="33"/>
      <c r="Z116" s="33"/>
      <c r="AA116" s="33"/>
      <c r="AB116" s="16"/>
      <c r="AC116" s="16"/>
    </row>
    <row r="117" spans="7:29" x14ac:dyDescent="0.25">
      <c r="G117" s="31">
        <v>0.58499999999999996</v>
      </c>
      <c r="H117" s="15">
        <v>5.04</v>
      </c>
      <c r="I117" s="32"/>
      <c r="J117" s="32"/>
      <c r="K117" s="32"/>
      <c r="L117" s="32"/>
      <c r="M117" s="32"/>
      <c r="N117" s="32"/>
      <c r="O117" s="32"/>
      <c r="P117" s="32"/>
      <c r="R117" s="33">
        <f>$G$4</f>
        <v>1.1384293948126802</v>
      </c>
      <c r="S117" s="33">
        <f>$H$4</f>
        <v>4.0608914728682173</v>
      </c>
      <c r="T117" s="33"/>
      <c r="U117" s="33"/>
      <c r="V117" s="33"/>
      <c r="W117" s="33"/>
      <c r="X117" s="33"/>
      <c r="Y117" s="33"/>
      <c r="Z117" s="33"/>
      <c r="AA117" s="33"/>
      <c r="AB117" s="16"/>
      <c r="AC117" s="16"/>
    </row>
    <row r="118" spans="7:29" x14ac:dyDescent="0.25">
      <c r="G118" s="15">
        <v>0.58499999999999996</v>
      </c>
      <c r="H118" s="31">
        <v>5.085</v>
      </c>
      <c r="I118" s="32"/>
      <c r="J118" s="32"/>
      <c r="K118" s="32"/>
      <c r="L118" s="32"/>
      <c r="M118" s="32"/>
      <c r="N118" s="32"/>
      <c r="O118" s="32"/>
      <c r="P118" s="32"/>
      <c r="R118" s="33">
        <f>$G$4</f>
        <v>1.1384293948126802</v>
      </c>
      <c r="S118" s="33">
        <f>$H$4</f>
        <v>4.0608914728682173</v>
      </c>
      <c r="T118" s="33"/>
      <c r="U118" s="33"/>
      <c r="V118" s="33"/>
      <c r="W118" s="33"/>
      <c r="X118" s="33"/>
      <c r="Y118" s="33"/>
      <c r="Z118" s="33"/>
      <c r="AA118" s="33"/>
      <c r="AB118" s="16"/>
      <c r="AC118" s="16"/>
    </row>
    <row r="119" spans="7:29" x14ac:dyDescent="0.25">
      <c r="G119" s="31">
        <v>0.58499999999999996</v>
      </c>
      <c r="H119" s="15">
        <v>5.085</v>
      </c>
      <c r="I119" s="32"/>
      <c r="J119" s="32"/>
      <c r="K119" s="32"/>
      <c r="L119" s="32"/>
      <c r="M119" s="32"/>
      <c r="N119" s="32"/>
      <c r="O119" s="32"/>
      <c r="P119" s="32"/>
      <c r="R119" s="33">
        <f>$G$4</f>
        <v>1.1384293948126802</v>
      </c>
      <c r="S119" s="33">
        <f>$H$4</f>
        <v>4.0608914728682173</v>
      </c>
      <c r="T119" s="33"/>
      <c r="U119" s="33"/>
      <c r="V119" s="33"/>
      <c r="W119" s="33"/>
      <c r="X119" s="33"/>
      <c r="Y119" s="33"/>
      <c r="Z119" s="33"/>
      <c r="AA119" s="33"/>
      <c r="AB119" s="16"/>
      <c r="AC119" s="16"/>
    </row>
    <row r="120" spans="7:29" x14ac:dyDescent="0.25">
      <c r="G120" s="15">
        <v>0.58499999999999996</v>
      </c>
      <c r="H120" s="31">
        <v>5.125</v>
      </c>
      <c r="I120" s="32"/>
      <c r="J120" s="32"/>
      <c r="K120" s="32"/>
      <c r="L120" s="32"/>
      <c r="M120" s="32"/>
      <c r="N120" s="32"/>
      <c r="O120" s="32"/>
      <c r="P120" s="32"/>
      <c r="R120" s="33">
        <f>$G$4</f>
        <v>1.1384293948126802</v>
      </c>
      <c r="S120" s="33">
        <f>$H$4</f>
        <v>4.0608914728682173</v>
      </c>
      <c r="T120" s="33"/>
      <c r="U120" s="33"/>
      <c r="V120" s="33"/>
      <c r="W120" s="33"/>
      <c r="X120" s="33"/>
      <c r="Y120" s="33"/>
      <c r="Z120" s="33"/>
      <c r="AA120" s="33"/>
      <c r="AB120" s="16"/>
      <c r="AC120" s="16"/>
    </row>
    <row r="121" spans="7:29" x14ac:dyDescent="0.25">
      <c r="G121" s="31">
        <v>0.58499999999999996</v>
      </c>
      <c r="H121" s="15">
        <v>5.125</v>
      </c>
      <c r="I121" s="32"/>
      <c r="J121" s="32"/>
      <c r="K121" s="32"/>
      <c r="L121" s="32"/>
      <c r="M121" s="32"/>
      <c r="N121" s="32"/>
      <c r="O121" s="32"/>
      <c r="P121" s="32"/>
      <c r="R121" s="33">
        <f>$G$4</f>
        <v>1.1384293948126802</v>
      </c>
      <c r="S121" s="33">
        <f>$H$4</f>
        <v>4.0608914728682173</v>
      </c>
      <c r="T121" s="33"/>
      <c r="U121" s="33"/>
      <c r="V121" s="33"/>
      <c r="W121" s="33"/>
      <c r="X121" s="33"/>
      <c r="Y121" s="33"/>
      <c r="Z121" s="33"/>
      <c r="AA121" s="33"/>
      <c r="AB121" s="16"/>
      <c r="AC121" s="16"/>
    </row>
    <row r="122" spans="7:29" x14ac:dyDescent="0.25">
      <c r="G122" s="15">
        <v>0.58499999999999996</v>
      </c>
      <c r="H122" s="31">
        <v>5.25</v>
      </c>
      <c r="I122" s="32"/>
      <c r="J122" s="32"/>
      <c r="K122" s="32"/>
      <c r="L122" s="32"/>
      <c r="M122" s="32"/>
      <c r="N122" s="32"/>
      <c r="O122" s="32"/>
      <c r="P122" s="32"/>
      <c r="R122" s="33">
        <f>$G$4</f>
        <v>1.1384293948126802</v>
      </c>
      <c r="S122" s="33">
        <f>$H$4</f>
        <v>4.0608914728682173</v>
      </c>
      <c r="T122" s="33"/>
      <c r="U122" s="33"/>
      <c r="V122" s="33"/>
      <c r="W122" s="33"/>
      <c r="X122" s="33"/>
      <c r="Y122" s="33"/>
      <c r="Z122" s="33"/>
      <c r="AA122" s="33"/>
      <c r="AB122" s="16"/>
      <c r="AC122" s="16"/>
    </row>
    <row r="123" spans="7:29" x14ac:dyDescent="0.25">
      <c r="G123" s="31">
        <v>0.625</v>
      </c>
      <c r="H123" s="15">
        <v>5.29</v>
      </c>
      <c r="I123" s="32"/>
      <c r="J123" s="32"/>
      <c r="K123" s="32"/>
      <c r="L123" s="32"/>
      <c r="M123" s="32"/>
      <c r="N123" s="32"/>
      <c r="O123" s="32"/>
      <c r="P123" s="32"/>
      <c r="R123" s="33">
        <f>$G$4</f>
        <v>1.1384293948126802</v>
      </c>
      <c r="S123" s="33">
        <f>$H$4</f>
        <v>4.0608914728682173</v>
      </c>
      <c r="T123" s="33"/>
      <c r="U123" s="33"/>
      <c r="V123" s="33"/>
      <c r="W123" s="33"/>
      <c r="X123" s="33"/>
      <c r="Y123" s="33"/>
      <c r="Z123" s="33"/>
      <c r="AA123" s="33"/>
      <c r="AB123" s="16"/>
      <c r="AC123" s="16"/>
    </row>
    <row r="124" spans="7:29" x14ac:dyDescent="0.25">
      <c r="G124" s="15">
        <v>0.625</v>
      </c>
      <c r="H124" s="31">
        <v>5.29</v>
      </c>
      <c r="I124" s="32"/>
      <c r="J124" s="32"/>
      <c r="K124" s="32"/>
      <c r="L124" s="32"/>
      <c r="M124" s="32"/>
      <c r="N124" s="32"/>
      <c r="O124" s="32"/>
      <c r="P124" s="32"/>
      <c r="R124" s="33">
        <f>$G$4</f>
        <v>1.1384293948126802</v>
      </c>
      <c r="S124" s="33">
        <f>$H$4</f>
        <v>4.0608914728682173</v>
      </c>
      <c r="T124" s="33"/>
      <c r="U124" s="33"/>
      <c r="V124" s="33"/>
      <c r="W124" s="33"/>
      <c r="X124" s="33"/>
      <c r="Y124" s="33"/>
      <c r="Z124" s="33"/>
      <c r="AA124" s="33"/>
      <c r="AB124" s="16"/>
      <c r="AC124" s="16"/>
    </row>
    <row r="125" spans="7:29" x14ac:dyDescent="0.25">
      <c r="G125" s="31">
        <v>0.625</v>
      </c>
      <c r="H125" s="15">
        <v>5.415</v>
      </c>
      <c r="I125" s="32"/>
      <c r="J125" s="32"/>
      <c r="K125" s="32"/>
      <c r="L125" s="32"/>
      <c r="M125" s="32"/>
      <c r="N125" s="32"/>
      <c r="O125" s="32"/>
      <c r="P125" s="32"/>
      <c r="R125" s="33">
        <f>$G$4</f>
        <v>1.1384293948126802</v>
      </c>
      <c r="S125" s="33">
        <f>$H$4</f>
        <v>4.0608914728682173</v>
      </c>
      <c r="T125" s="33"/>
      <c r="U125" s="33"/>
      <c r="V125" s="33"/>
      <c r="W125" s="33"/>
      <c r="X125" s="33"/>
      <c r="Y125" s="33"/>
      <c r="Z125" s="33"/>
      <c r="AA125" s="33"/>
      <c r="AB125" s="16"/>
      <c r="AC125" s="16"/>
    </row>
    <row r="126" spans="7:29" x14ac:dyDescent="0.25">
      <c r="G126" s="15">
        <v>0.66500000000000004</v>
      </c>
      <c r="H126" s="31">
        <v>5.5</v>
      </c>
      <c r="I126" s="32"/>
      <c r="J126" s="32"/>
      <c r="K126" s="32"/>
      <c r="L126" s="32"/>
      <c r="M126" s="32"/>
      <c r="N126" s="32"/>
      <c r="O126" s="32"/>
      <c r="P126" s="32"/>
      <c r="R126" s="33">
        <f>$G$4</f>
        <v>1.1384293948126802</v>
      </c>
      <c r="S126" s="33">
        <f>$H$4</f>
        <v>4.0608914728682173</v>
      </c>
      <c r="T126" s="33"/>
      <c r="U126" s="33"/>
      <c r="V126" s="33"/>
      <c r="W126" s="33"/>
      <c r="X126" s="33"/>
      <c r="Y126" s="33"/>
      <c r="Z126" s="33"/>
      <c r="AA126" s="33"/>
      <c r="AB126" s="16"/>
      <c r="AC126" s="16"/>
    </row>
    <row r="127" spans="7:29" x14ac:dyDescent="0.25">
      <c r="G127" s="31">
        <v>0.66500000000000004</v>
      </c>
      <c r="H127" s="15">
        <v>5.5</v>
      </c>
      <c r="I127" s="32"/>
      <c r="J127" s="32"/>
      <c r="K127" s="32"/>
      <c r="L127" s="32"/>
      <c r="M127" s="32"/>
      <c r="N127" s="32"/>
      <c r="O127" s="32"/>
      <c r="P127" s="32"/>
      <c r="R127" s="33">
        <f>$G$4</f>
        <v>1.1384293948126802</v>
      </c>
      <c r="S127" s="33">
        <f>$H$4</f>
        <v>4.0608914728682173</v>
      </c>
      <c r="T127" s="33"/>
      <c r="U127" s="33"/>
      <c r="V127" s="33"/>
      <c r="W127" s="33"/>
      <c r="X127" s="33"/>
      <c r="Y127" s="33"/>
      <c r="Z127" s="33"/>
      <c r="AA127" s="33"/>
      <c r="AB127" s="16"/>
      <c r="AC127" s="16"/>
    </row>
    <row r="128" spans="7:29" x14ac:dyDescent="0.25">
      <c r="G128" s="15">
        <v>0.66500000000000004</v>
      </c>
      <c r="H128" s="31">
        <v>5.5</v>
      </c>
      <c r="I128" s="32"/>
      <c r="J128" s="32"/>
      <c r="K128" s="32"/>
      <c r="L128" s="32"/>
      <c r="M128" s="32"/>
      <c r="N128" s="32"/>
      <c r="O128" s="32"/>
      <c r="P128" s="32"/>
      <c r="R128" s="33">
        <f>$G$4</f>
        <v>1.1384293948126802</v>
      </c>
      <c r="S128" s="33">
        <f>$H$4</f>
        <v>4.0608914728682173</v>
      </c>
      <c r="T128" s="33"/>
      <c r="U128" s="33"/>
      <c r="V128" s="33"/>
      <c r="W128" s="33"/>
      <c r="X128" s="33"/>
      <c r="Y128" s="33"/>
      <c r="Z128" s="33"/>
      <c r="AA128" s="33"/>
      <c r="AB128" s="16"/>
      <c r="AC128" s="16"/>
    </row>
    <row r="129" spans="7:29" x14ac:dyDescent="0.25">
      <c r="G129" s="31">
        <v>0.66500000000000004</v>
      </c>
      <c r="H129" s="15">
        <v>5.5</v>
      </c>
      <c r="I129" s="32"/>
      <c r="J129" s="32"/>
      <c r="K129" s="32"/>
      <c r="L129" s="32"/>
      <c r="M129" s="32"/>
      <c r="N129" s="32"/>
      <c r="O129" s="32"/>
      <c r="P129" s="32"/>
      <c r="R129" s="33">
        <f>$G$4</f>
        <v>1.1384293948126802</v>
      </c>
      <c r="S129" s="33">
        <f>$H$4</f>
        <v>4.0608914728682173</v>
      </c>
      <c r="T129" s="33"/>
      <c r="U129" s="33"/>
      <c r="V129" s="33"/>
      <c r="W129" s="33"/>
      <c r="X129" s="33"/>
      <c r="Y129" s="33"/>
      <c r="Z129" s="33"/>
      <c r="AA129" s="33"/>
      <c r="AB129" s="16"/>
      <c r="AC129" s="16"/>
    </row>
    <row r="130" spans="7:29" x14ac:dyDescent="0.25">
      <c r="G130" s="15">
        <v>0.67</v>
      </c>
      <c r="H130" s="31">
        <v>5.5</v>
      </c>
      <c r="I130" s="32"/>
      <c r="J130" s="32"/>
      <c r="K130" s="32"/>
      <c r="L130" s="32"/>
      <c r="M130" s="32"/>
      <c r="N130" s="32"/>
      <c r="O130" s="32"/>
      <c r="P130" s="32"/>
      <c r="R130" s="33">
        <f>$G$4</f>
        <v>1.1384293948126802</v>
      </c>
      <c r="S130" s="33">
        <f>$H$4</f>
        <v>4.0608914728682173</v>
      </c>
      <c r="T130" s="33"/>
      <c r="U130" s="33"/>
      <c r="V130" s="33"/>
      <c r="W130" s="33"/>
      <c r="X130" s="33"/>
      <c r="Y130" s="33"/>
      <c r="Z130" s="33"/>
      <c r="AA130" s="33"/>
      <c r="AB130" s="16"/>
      <c r="AC130" s="16"/>
    </row>
    <row r="131" spans="7:29" x14ac:dyDescent="0.25">
      <c r="G131" s="31">
        <v>0.70499999999999996</v>
      </c>
      <c r="H131" s="15">
        <v>5.5</v>
      </c>
      <c r="I131" s="32"/>
      <c r="J131" s="32"/>
      <c r="K131" s="32"/>
      <c r="L131" s="32"/>
      <c r="M131" s="32"/>
      <c r="N131" s="32"/>
      <c r="O131" s="32"/>
      <c r="P131" s="32"/>
      <c r="R131" s="33">
        <f>$G$4</f>
        <v>1.1384293948126802</v>
      </c>
      <c r="S131" s="33">
        <f>$H$4</f>
        <v>4.0608914728682173</v>
      </c>
      <c r="T131" s="33"/>
      <c r="U131" s="33"/>
      <c r="V131" s="33"/>
      <c r="W131" s="33"/>
      <c r="X131" s="33"/>
      <c r="Y131" s="33"/>
      <c r="Z131" s="33"/>
      <c r="AA131" s="33"/>
      <c r="AB131" s="16"/>
      <c r="AC131" s="16"/>
    </row>
    <row r="132" spans="7:29" x14ac:dyDescent="0.25">
      <c r="G132" s="15">
        <v>0.71</v>
      </c>
      <c r="H132" s="31">
        <v>5.5</v>
      </c>
      <c r="I132" s="32"/>
      <c r="J132" s="32"/>
      <c r="K132" s="32"/>
      <c r="L132" s="32"/>
      <c r="M132" s="32"/>
      <c r="N132" s="32"/>
      <c r="O132" s="32"/>
      <c r="P132" s="32"/>
      <c r="R132" s="33">
        <f>$G$4</f>
        <v>1.1384293948126802</v>
      </c>
      <c r="S132" s="33">
        <f>$H$4</f>
        <v>4.0608914728682173</v>
      </c>
      <c r="T132" s="33"/>
      <c r="U132" s="33"/>
      <c r="V132" s="33"/>
      <c r="W132" s="33"/>
      <c r="X132" s="33"/>
      <c r="Y132" s="33"/>
      <c r="Z132" s="33"/>
      <c r="AA132" s="33"/>
      <c r="AB132" s="16"/>
      <c r="AC132" s="16"/>
    </row>
    <row r="133" spans="7:29" x14ac:dyDescent="0.25">
      <c r="G133" s="31">
        <v>0.75</v>
      </c>
      <c r="H133" s="15">
        <v>5.5</v>
      </c>
      <c r="I133" s="32"/>
      <c r="J133" s="32"/>
      <c r="K133" s="32"/>
      <c r="L133" s="32"/>
      <c r="M133" s="32"/>
      <c r="N133" s="32"/>
      <c r="O133" s="32"/>
      <c r="P133" s="32"/>
      <c r="R133" s="33">
        <f>$G$4</f>
        <v>1.1384293948126802</v>
      </c>
      <c r="S133" s="33">
        <f>$H$4</f>
        <v>4.0608914728682173</v>
      </c>
      <c r="T133" s="33"/>
      <c r="U133" s="33"/>
      <c r="V133" s="33"/>
      <c r="W133" s="33"/>
      <c r="X133" s="33"/>
      <c r="Y133" s="33"/>
      <c r="Z133" s="33"/>
      <c r="AA133" s="33"/>
      <c r="AB133" s="16"/>
      <c r="AC133" s="16"/>
    </row>
    <row r="134" spans="7:29" x14ac:dyDescent="0.25">
      <c r="G134" s="15">
        <v>0.75</v>
      </c>
      <c r="H134" s="32"/>
      <c r="I134" s="32"/>
      <c r="J134" s="32"/>
      <c r="K134" s="32"/>
      <c r="L134" s="32"/>
      <c r="M134" s="32"/>
      <c r="N134" s="32"/>
      <c r="O134" s="32"/>
      <c r="P134" s="32"/>
      <c r="R134" s="33">
        <f>$G$4</f>
        <v>1.1384293948126802</v>
      </c>
      <c r="S134" s="33"/>
      <c r="T134" s="33"/>
      <c r="U134" s="33"/>
      <c r="V134" s="33"/>
      <c r="W134" s="33"/>
      <c r="X134" s="33"/>
      <c r="Y134" s="33"/>
      <c r="Z134" s="33"/>
      <c r="AA134" s="33"/>
      <c r="AB134" s="16"/>
      <c r="AC134" s="16"/>
    </row>
    <row r="135" spans="7:29" x14ac:dyDescent="0.25">
      <c r="G135" s="31">
        <v>0.75</v>
      </c>
      <c r="H135" s="32"/>
      <c r="I135" s="32"/>
      <c r="J135" s="32"/>
      <c r="K135" s="32"/>
      <c r="L135" s="32"/>
      <c r="M135" s="32"/>
      <c r="N135" s="32"/>
      <c r="O135" s="32"/>
      <c r="P135" s="32"/>
      <c r="R135" s="33">
        <f>$G$4</f>
        <v>1.1384293948126802</v>
      </c>
      <c r="S135" s="33"/>
      <c r="T135" s="33"/>
      <c r="U135" s="33"/>
      <c r="V135" s="33"/>
      <c r="W135" s="33"/>
      <c r="X135" s="33"/>
      <c r="Y135" s="33"/>
      <c r="Z135" s="33"/>
      <c r="AA135" s="33"/>
      <c r="AB135" s="16"/>
      <c r="AC135" s="16"/>
    </row>
    <row r="136" spans="7:29" x14ac:dyDescent="0.25">
      <c r="G136" s="15">
        <v>0.75</v>
      </c>
      <c r="H136" s="32"/>
      <c r="I136" s="32"/>
      <c r="J136" s="32"/>
      <c r="K136" s="32"/>
      <c r="L136" s="32"/>
      <c r="M136" s="32"/>
      <c r="N136" s="32"/>
      <c r="O136" s="32"/>
      <c r="P136" s="32"/>
      <c r="R136" s="33">
        <f>$G$4</f>
        <v>1.1384293948126802</v>
      </c>
      <c r="S136" s="33"/>
      <c r="T136" s="33"/>
      <c r="U136" s="33"/>
      <c r="V136" s="33"/>
      <c r="W136" s="33"/>
      <c r="X136" s="33"/>
      <c r="Y136" s="33"/>
      <c r="Z136" s="33"/>
      <c r="AA136" s="33"/>
      <c r="AB136" s="16"/>
      <c r="AC136" s="16"/>
    </row>
    <row r="137" spans="7:29" x14ac:dyDescent="0.25">
      <c r="G137" s="31">
        <v>0.75</v>
      </c>
      <c r="H137" s="32"/>
      <c r="I137" s="32"/>
      <c r="J137" s="32"/>
      <c r="K137" s="32"/>
      <c r="L137" s="32"/>
      <c r="M137" s="32"/>
      <c r="N137" s="32"/>
      <c r="O137" s="32"/>
      <c r="P137" s="32"/>
      <c r="R137" s="33">
        <f>$G$4</f>
        <v>1.1384293948126802</v>
      </c>
      <c r="S137" s="33"/>
      <c r="T137" s="33"/>
      <c r="U137" s="33"/>
      <c r="V137" s="33"/>
      <c r="W137" s="33"/>
      <c r="X137" s="33"/>
      <c r="Y137" s="33"/>
      <c r="Z137" s="33"/>
      <c r="AA137" s="33"/>
      <c r="AB137" s="16"/>
      <c r="AC137" s="16"/>
    </row>
    <row r="138" spans="7:29" x14ac:dyDescent="0.25">
      <c r="G138" s="15">
        <v>0.75</v>
      </c>
      <c r="H138" s="32"/>
      <c r="I138" s="32"/>
      <c r="J138" s="32"/>
      <c r="K138" s="32"/>
      <c r="L138" s="32"/>
      <c r="M138" s="32"/>
      <c r="N138" s="32"/>
      <c r="O138" s="32"/>
      <c r="P138" s="32"/>
      <c r="R138" s="33">
        <f>$G$4</f>
        <v>1.1384293948126802</v>
      </c>
      <c r="S138" s="33"/>
      <c r="T138" s="33"/>
      <c r="U138" s="33"/>
      <c r="V138" s="33"/>
      <c r="W138" s="33"/>
      <c r="X138" s="33"/>
      <c r="Y138" s="33"/>
      <c r="Z138" s="33"/>
      <c r="AA138" s="33"/>
      <c r="AB138" s="16"/>
      <c r="AC138" s="16"/>
    </row>
    <row r="139" spans="7:29" x14ac:dyDescent="0.25">
      <c r="G139" s="31">
        <v>0.75</v>
      </c>
      <c r="H139" s="32"/>
      <c r="I139" s="32"/>
      <c r="J139" s="32"/>
      <c r="K139" s="32"/>
      <c r="L139" s="32"/>
      <c r="M139" s="32"/>
      <c r="N139" s="32"/>
      <c r="O139" s="32"/>
      <c r="P139" s="32"/>
      <c r="R139" s="33">
        <f>$G$4</f>
        <v>1.1384293948126802</v>
      </c>
      <c r="S139" s="33"/>
      <c r="T139" s="33"/>
      <c r="U139" s="33"/>
      <c r="V139" s="33"/>
      <c r="W139" s="33"/>
      <c r="X139" s="33"/>
      <c r="Y139" s="33"/>
      <c r="Z139" s="33"/>
      <c r="AA139" s="33"/>
      <c r="AB139" s="16"/>
      <c r="AC139" s="16"/>
    </row>
    <row r="140" spans="7:29" x14ac:dyDescent="0.25">
      <c r="G140" s="15">
        <v>0.75</v>
      </c>
      <c r="H140" s="32"/>
      <c r="I140" s="32"/>
      <c r="J140" s="32"/>
      <c r="K140" s="32"/>
      <c r="L140" s="32"/>
      <c r="M140" s="32"/>
      <c r="N140" s="32"/>
      <c r="O140" s="32"/>
      <c r="P140" s="32"/>
      <c r="R140" s="33">
        <f>$G$4</f>
        <v>1.1384293948126802</v>
      </c>
      <c r="S140" s="33"/>
      <c r="T140" s="33"/>
      <c r="U140" s="33"/>
      <c r="V140" s="33"/>
      <c r="W140" s="33"/>
      <c r="X140" s="33"/>
      <c r="Y140" s="33"/>
      <c r="Z140" s="33"/>
      <c r="AA140" s="33"/>
      <c r="AB140" s="16"/>
      <c r="AC140" s="16"/>
    </row>
    <row r="141" spans="7:29" x14ac:dyDescent="0.25">
      <c r="G141" s="31">
        <v>0.75</v>
      </c>
      <c r="H141" s="32"/>
      <c r="I141" s="32"/>
      <c r="J141" s="32"/>
      <c r="K141" s="32"/>
      <c r="L141" s="32"/>
      <c r="M141" s="32"/>
      <c r="N141" s="32"/>
      <c r="O141" s="32"/>
      <c r="P141" s="32"/>
      <c r="R141" s="33">
        <f>$G$4</f>
        <v>1.1384293948126802</v>
      </c>
      <c r="S141" s="33"/>
      <c r="T141" s="33"/>
      <c r="U141" s="33"/>
      <c r="V141" s="33"/>
      <c r="W141" s="33"/>
      <c r="X141" s="33"/>
      <c r="Y141" s="33"/>
      <c r="Z141" s="33"/>
      <c r="AA141" s="33"/>
      <c r="AB141" s="16"/>
      <c r="AC141" s="16"/>
    </row>
    <row r="142" spans="7:29" x14ac:dyDescent="0.25">
      <c r="G142" s="15">
        <v>0.75</v>
      </c>
      <c r="H142" s="32"/>
      <c r="I142" s="32"/>
      <c r="J142" s="32"/>
      <c r="K142" s="32"/>
      <c r="L142" s="32"/>
      <c r="M142" s="32"/>
      <c r="N142" s="32"/>
      <c r="O142" s="32"/>
      <c r="P142" s="32"/>
      <c r="R142" s="33">
        <f>$G$4</f>
        <v>1.1384293948126802</v>
      </c>
      <c r="S142" s="33"/>
      <c r="T142" s="33"/>
      <c r="U142" s="33"/>
      <c r="V142" s="33"/>
      <c r="W142" s="33"/>
      <c r="X142" s="33"/>
      <c r="Y142" s="33"/>
      <c r="Z142" s="33"/>
      <c r="AA142" s="33"/>
      <c r="AB142" s="16"/>
      <c r="AC142" s="16"/>
    </row>
    <row r="143" spans="7:29" x14ac:dyDescent="0.25">
      <c r="G143" s="31">
        <v>0.75</v>
      </c>
      <c r="H143" s="32"/>
      <c r="I143" s="32"/>
      <c r="J143" s="32"/>
      <c r="K143" s="32"/>
      <c r="L143" s="32"/>
      <c r="M143" s="32"/>
      <c r="N143" s="32"/>
      <c r="O143" s="32"/>
      <c r="P143" s="32"/>
      <c r="R143" s="33">
        <f>$G$4</f>
        <v>1.1384293948126802</v>
      </c>
      <c r="S143" s="33"/>
      <c r="T143" s="33"/>
      <c r="U143" s="33"/>
      <c r="V143" s="33"/>
      <c r="W143" s="33"/>
      <c r="X143" s="33"/>
      <c r="Y143" s="33"/>
      <c r="Z143" s="33"/>
      <c r="AA143" s="33"/>
      <c r="AB143" s="16"/>
      <c r="AC143" s="16"/>
    </row>
    <row r="144" spans="7:29" x14ac:dyDescent="0.25">
      <c r="G144" s="15">
        <v>0.75</v>
      </c>
      <c r="H144" s="32"/>
      <c r="I144" s="32"/>
      <c r="J144" s="32"/>
      <c r="K144" s="32"/>
      <c r="L144" s="32"/>
      <c r="M144" s="32"/>
      <c r="N144" s="32"/>
      <c r="O144" s="32"/>
      <c r="P144" s="32"/>
      <c r="R144" s="33">
        <f>$G$4</f>
        <v>1.1384293948126802</v>
      </c>
      <c r="S144" s="33"/>
      <c r="T144" s="33"/>
      <c r="U144" s="33"/>
      <c r="V144" s="33"/>
      <c r="W144" s="33"/>
      <c r="X144" s="33"/>
      <c r="Y144" s="33"/>
      <c r="Z144" s="33"/>
      <c r="AA144" s="33"/>
      <c r="AB144" s="16"/>
      <c r="AC144" s="16"/>
    </row>
    <row r="145" spans="7:29" x14ac:dyDescent="0.25">
      <c r="G145" s="31">
        <v>0.75</v>
      </c>
      <c r="H145" s="32"/>
      <c r="I145" s="32"/>
      <c r="J145" s="32"/>
      <c r="K145" s="32"/>
      <c r="L145" s="32"/>
      <c r="M145" s="32"/>
      <c r="N145" s="32"/>
      <c r="O145" s="32"/>
      <c r="P145" s="32"/>
      <c r="R145" s="33">
        <f>$G$4</f>
        <v>1.1384293948126802</v>
      </c>
      <c r="S145" s="33"/>
      <c r="T145" s="33"/>
      <c r="U145" s="33"/>
      <c r="V145" s="33"/>
      <c r="W145" s="33"/>
      <c r="X145" s="33"/>
      <c r="Y145" s="33"/>
      <c r="Z145" s="33"/>
      <c r="AA145" s="33"/>
      <c r="AB145" s="16"/>
      <c r="AC145" s="16"/>
    </row>
    <row r="146" spans="7:29" x14ac:dyDescent="0.25">
      <c r="G146" s="15">
        <v>0.75</v>
      </c>
      <c r="H146" s="32"/>
      <c r="I146" s="32"/>
      <c r="J146" s="32"/>
      <c r="K146" s="32"/>
      <c r="L146" s="32"/>
      <c r="M146" s="32"/>
      <c r="N146" s="32"/>
      <c r="O146" s="32"/>
      <c r="P146" s="32"/>
      <c r="R146" s="33">
        <f>$G$4</f>
        <v>1.1384293948126802</v>
      </c>
      <c r="S146" s="33"/>
      <c r="T146" s="33"/>
      <c r="U146" s="33"/>
      <c r="V146" s="33"/>
      <c r="W146" s="33"/>
      <c r="X146" s="33"/>
      <c r="Y146" s="33"/>
      <c r="Z146" s="33"/>
      <c r="AA146" s="33"/>
      <c r="AB146" s="16"/>
      <c r="AC146" s="16"/>
    </row>
    <row r="147" spans="7:29" x14ac:dyDescent="0.25">
      <c r="G147" s="31">
        <v>0.75</v>
      </c>
      <c r="H147" s="32"/>
      <c r="I147" s="32"/>
      <c r="J147" s="32"/>
      <c r="K147" s="32"/>
      <c r="L147" s="32"/>
      <c r="M147" s="32"/>
      <c r="N147" s="32"/>
      <c r="O147" s="32"/>
      <c r="P147" s="32"/>
      <c r="R147" s="33">
        <f>$G$4</f>
        <v>1.1384293948126802</v>
      </c>
      <c r="S147" s="33"/>
      <c r="T147" s="33"/>
      <c r="U147" s="33"/>
      <c r="V147" s="33"/>
      <c r="W147" s="33"/>
      <c r="X147" s="33"/>
      <c r="Y147" s="33"/>
      <c r="Z147" s="33"/>
      <c r="AA147" s="33"/>
      <c r="AB147" s="16"/>
      <c r="AC147" s="16"/>
    </row>
    <row r="148" spans="7:29" x14ac:dyDescent="0.25">
      <c r="G148" s="15">
        <v>0.75</v>
      </c>
      <c r="H148" s="32"/>
      <c r="I148" s="32"/>
      <c r="J148" s="32"/>
      <c r="K148" s="32"/>
      <c r="L148" s="32"/>
      <c r="M148" s="32"/>
      <c r="N148" s="32"/>
      <c r="O148" s="32"/>
      <c r="P148" s="32"/>
      <c r="R148" s="33">
        <f>$G$4</f>
        <v>1.1384293948126802</v>
      </c>
      <c r="S148" s="33"/>
      <c r="T148" s="33"/>
      <c r="U148" s="33"/>
      <c r="V148" s="33"/>
      <c r="W148" s="33"/>
      <c r="X148" s="33"/>
      <c r="Y148" s="33"/>
      <c r="Z148" s="33"/>
      <c r="AA148" s="33"/>
      <c r="AB148" s="16"/>
      <c r="AC148" s="16"/>
    </row>
    <row r="149" spans="7:29" x14ac:dyDescent="0.25">
      <c r="G149" s="31">
        <v>0.79</v>
      </c>
      <c r="H149" s="32"/>
      <c r="I149" s="32"/>
      <c r="J149" s="32"/>
      <c r="K149" s="32"/>
      <c r="L149" s="32"/>
      <c r="M149" s="32"/>
      <c r="N149" s="32"/>
      <c r="O149" s="32"/>
      <c r="P149" s="32"/>
      <c r="R149" s="33">
        <f>$G$4</f>
        <v>1.1384293948126802</v>
      </c>
      <c r="S149" s="33"/>
      <c r="T149" s="33"/>
      <c r="U149" s="33"/>
      <c r="V149" s="33"/>
      <c r="W149" s="33"/>
      <c r="X149" s="33"/>
      <c r="Y149" s="33"/>
      <c r="Z149" s="33"/>
      <c r="AA149" s="33"/>
      <c r="AB149" s="16"/>
      <c r="AC149" s="16"/>
    </row>
    <row r="150" spans="7:29" x14ac:dyDescent="0.25">
      <c r="G150" s="15">
        <v>0.79</v>
      </c>
      <c r="H150" s="32"/>
      <c r="I150" s="32"/>
      <c r="J150" s="32"/>
      <c r="K150" s="32"/>
      <c r="L150" s="32"/>
      <c r="M150" s="32"/>
      <c r="N150" s="32"/>
      <c r="O150" s="32"/>
      <c r="P150" s="32"/>
      <c r="R150" s="33">
        <f>$G$4</f>
        <v>1.1384293948126802</v>
      </c>
      <c r="S150" s="33"/>
      <c r="T150" s="33"/>
      <c r="U150" s="33"/>
      <c r="V150" s="33"/>
      <c r="W150" s="33"/>
      <c r="X150" s="33"/>
      <c r="Y150" s="33"/>
      <c r="Z150" s="33"/>
      <c r="AA150" s="33"/>
      <c r="AB150" s="16"/>
      <c r="AC150" s="16"/>
    </row>
    <row r="151" spans="7:29" x14ac:dyDescent="0.25">
      <c r="G151" s="31">
        <v>0.79</v>
      </c>
      <c r="H151" s="32"/>
      <c r="I151" s="32"/>
      <c r="J151" s="32"/>
      <c r="K151" s="32"/>
      <c r="L151" s="32"/>
      <c r="M151" s="32"/>
      <c r="N151" s="32"/>
      <c r="O151" s="32"/>
      <c r="P151" s="32"/>
      <c r="R151" s="33">
        <f>$G$4</f>
        <v>1.1384293948126802</v>
      </c>
      <c r="S151" s="33"/>
      <c r="T151" s="33"/>
      <c r="U151" s="33"/>
      <c r="V151" s="33"/>
      <c r="W151" s="33"/>
      <c r="X151" s="33"/>
      <c r="Y151" s="33"/>
      <c r="Z151" s="33"/>
      <c r="AA151" s="33"/>
      <c r="AB151" s="16"/>
      <c r="AC151" s="16"/>
    </row>
    <row r="152" spans="7:29" x14ac:dyDescent="0.25">
      <c r="G152" s="15">
        <v>0.79</v>
      </c>
      <c r="H152" s="32"/>
      <c r="I152" s="32"/>
      <c r="J152" s="32"/>
      <c r="K152" s="32"/>
      <c r="L152" s="32"/>
      <c r="M152" s="32"/>
      <c r="N152" s="32"/>
      <c r="O152" s="32"/>
      <c r="P152" s="32"/>
      <c r="R152" s="33">
        <f>$G$4</f>
        <v>1.1384293948126802</v>
      </c>
      <c r="S152" s="33"/>
      <c r="T152" s="33"/>
      <c r="U152" s="33"/>
      <c r="V152" s="33"/>
      <c r="W152" s="33"/>
      <c r="X152" s="33"/>
      <c r="Y152" s="33"/>
      <c r="Z152" s="33"/>
      <c r="AA152" s="33"/>
      <c r="AB152" s="16"/>
      <c r="AC152" s="16"/>
    </row>
    <row r="153" spans="7:29" x14ac:dyDescent="0.25">
      <c r="G153" s="31">
        <v>0.83</v>
      </c>
      <c r="H153" s="32"/>
      <c r="I153" s="32"/>
      <c r="J153" s="32"/>
      <c r="K153" s="32"/>
      <c r="L153" s="32"/>
      <c r="M153" s="32"/>
      <c r="N153" s="32"/>
      <c r="O153" s="32"/>
      <c r="P153" s="32"/>
      <c r="R153" s="33">
        <f>$G$4</f>
        <v>1.1384293948126802</v>
      </c>
      <c r="S153" s="33"/>
      <c r="T153" s="33"/>
      <c r="U153" s="33"/>
      <c r="V153" s="33"/>
      <c r="W153" s="33"/>
      <c r="X153" s="33"/>
      <c r="Y153" s="33"/>
      <c r="Z153" s="33"/>
      <c r="AA153" s="33"/>
      <c r="AB153" s="16"/>
      <c r="AC153" s="16"/>
    </row>
    <row r="154" spans="7:29" x14ac:dyDescent="0.25">
      <c r="G154" s="15">
        <v>0.83</v>
      </c>
      <c r="H154" s="32"/>
      <c r="I154" s="32"/>
      <c r="J154" s="32"/>
      <c r="K154" s="32"/>
      <c r="L154" s="32"/>
      <c r="M154" s="32"/>
      <c r="N154" s="32"/>
      <c r="O154" s="32"/>
      <c r="P154" s="32"/>
      <c r="R154" s="33">
        <f>$G$4</f>
        <v>1.1384293948126802</v>
      </c>
      <c r="S154" s="33"/>
      <c r="T154" s="33"/>
      <c r="U154" s="33"/>
      <c r="V154" s="33"/>
      <c r="W154" s="33"/>
      <c r="X154" s="33"/>
      <c r="Y154" s="33"/>
      <c r="Z154" s="33"/>
      <c r="AA154" s="33"/>
      <c r="AB154" s="16"/>
      <c r="AC154" s="16"/>
    </row>
    <row r="155" spans="7:29" x14ac:dyDescent="0.25">
      <c r="G155" s="31">
        <v>0.83</v>
      </c>
      <c r="H155" s="32"/>
      <c r="I155" s="32"/>
      <c r="J155" s="32"/>
      <c r="K155" s="32"/>
      <c r="L155" s="32"/>
      <c r="M155" s="32"/>
      <c r="N155" s="32"/>
      <c r="O155" s="32"/>
      <c r="P155" s="32"/>
      <c r="R155" s="33">
        <f>$G$4</f>
        <v>1.1384293948126802</v>
      </c>
      <c r="S155" s="33"/>
      <c r="T155" s="33"/>
      <c r="U155" s="33"/>
      <c r="V155" s="33"/>
      <c r="W155" s="33"/>
      <c r="X155" s="33"/>
      <c r="Y155" s="33"/>
      <c r="Z155" s="33"/>
      <c r="AA155" s="33"/>
      <c r="AB155" s="16"/>
      <c r="AC155" s="16"/>
    </row>
    <row r="156" spans="7:29" x14ac:dyDescent="0.25">
      <c r="G156" s="15">
        <v>0.83499999999999996</v>
      </c>
      <c r="H156" s="32"/>
      <c r="I156" s="32"/>
      <c r="J156" s="32"/>
      <c r="K156" s="32"/>
      <c r="L156" s="32"/>
      <c r="M156" s="32"/>
      <c r="N156" s="32"/>
      <c r="O156" s="32"/>
      <c r="P156" s="32"/>
      <c r="R156" s="33">
        <f>$G$4</f>
        <v>1.1384293948126802</v>
      </c>
      <c r="S156" s="33"/>
      <c r="T156" s="33"/>
      <c r="U156" s="33"/>
      <c r="V156" s="33"/>
      <c r="W156" s="33"/>
      <c r="X156" s="33"/>
      <c r="Y156" s="33"/>
      <c r="Z156" s="33"/>
      <c r="AA156" s="33"/>
      <c r="AB156" s="16"/>
      <c r="AC156" s="16"/>
    </row>
    <row r="157" spans="7:29" x14ac:dyDescent="0.25">
      <c r="G157" s="31">
        <v>0.83499999999999996</v>
      </c>
      <c r="H157" s="32"/>
      <c r="I157" s="32"/>
      <c r="J157" s="32"/>
      <c r="K157" s="32"/>
      <c r="L157" s="32"/>
      <c r="M157" s="32"/>
      <c r="N157" s="32"/>
      <c r="O157" s="32"/>
      <c r="P157" s="32"/>
      <c r="R157" s="33">
        <f>$G$4</f>
        <v>1.1384293948126802</v>
      </c>
      <c r="S157" s="33"/>
      <c r="T157" s="33"/>
      <c r="U157" s="33"/>
      <c r="V157" s="33"/>
      <c r="W157" s="33"/>
      <c r="X157" s="33"/>
      <c r="Y157" s="33"/>
      <c r="Z157" s="33"/>
      <c r="AA157" s="33"/>
      <c r="AB157" s="16"/>
      <c r="AC157" s="16"/>
    </row>
    <row r="158" spans="7:29" x14ac:dyDescent="0.25">
      <c r="G158" s="15">
        <v>0.83499999999999996</v>
      </c>
      <c r="H158" s="32"/>
      <c r="I158" s="32"/>
      <c r="J158" s="32"/>
      <c r="K158" s="32"/>
      <c r="L158" s="32"/>
      <c r="M158" s="32"/>
      <c r="N158" s="32"/>
      <c r="O158" s="32"/>
      <c r="P158" s="32"/>
      <c r="R158" s="33">
        <f>$G$4</f>
        <v>1.1384293948126802</v>
      </c>
      <c r="S158" s="33"/>
      <c r="T158" s="33"/>
      <c r="U158" s="33"/>
      <c r="V158" s="33"/>
      <c r="W158" s="33"/>
      <c r="X158" s="33"/>
      <c r="Y158" s="33"/>
      <c r="Z158" s="33"/>
      <c r="AA158" s="33"/>
      <c r="AB158" s="16"/>
      <c r="AC158" s="16"/>
    </row>
    <row r="159" spans="7:29" x14ac:dyDescent="0.25">
      <c r="G159" s="31">
        <v>0.83499999999999996</v>
      </c>
      <c r="H159" s="32"/>
      <c r="I159" s="32"/>
      <c r="J159" s="32"/>
      <c r="K159" s="32"/>
      <c r="L159" s="32"/>
      <c r="M159" s="32"/>
      <c r="N159" s="32"/>
      <c r="O159" s="32"/>
      <c r="P159" s="32"/>
      <c r="R159" s="33">
        <f>$G$4</f>
        <v>1.1384293948126802</v>
      </c>
      <c r="S159" s="33"/>
      <c r="T159" s="33"/>
      <c r="U159" s="33"/>
      <c r="V159" s="33"/>
      <c r="W159" s="33"/>
      <c r="X159" s="33"/>
      <c r="Y159" s="33"/>
      <c r="Z159" s="33"/>
      <c r="AA159" s="33"/>
      <c r="AB159" s="16"/>
      <c r="AC159" s="16"/>
    </row>
    <row r="160" spans="7:29" x14ac:dyDescent="0.25">
      <c r="G160" s="15">
        <v>0.83499999999999996</v>
      </c>
      <c r="H160" s="32"/>
      <c r="I160" s="32"/>
      <c r="J160" s="32"/>
      <c r="K160" s="32"/>
      <c r="L160" s="32"/>
      <c r="M160" s="32"/>
      <c r="N160" s="32"/>
      <c r="O160" s="32"/>
      <c r="P160" s="32"/>
      <c r="R160" s="33">
        <f>$G$4</f>
        <v>1.1384293948126802</v>
      </c>
      <c r="S160" s="33"/>
      <c r="T160" s="33"/>
      <c r="U160" s="33"/>
      <c r="V160" s="33"/>
      <c r="W160" s="33"/>
      <c r="X160" s="33"/>
      <c r="Y160" s="33"/>
      <c r="Z160" s="33"/>
      <c r="AA160" s="33"/>
      <c r="AB160" s="16"/>
      <c r="AC160" s="16"/>
    </row>
    <row r="161" spans="7:29" x14ac:dyDescent="0.25">
      <c r="G161" s="31">
        <v>0.83499999999999996</v>
      </c>
      <c r="H161" s="32"/>
      <c r="I161" s="32"/>
      <c r="J161" s="32"/>
      <c r="K161" s="32"/>
      <c r="L161" s="32"/>
      <c r="M161" s="32"/>
      <c r="N161" s="32"/>
      <c r="O161" s="32"/>
      <c r="P161" s="32"/>
      <c r="R161" s="33">
        <f>$G$4</f>
        <v>1.1384293948126802</v>
      </c>
      <c r="S161" s="33"/>
      <c r="T161" s="33"/>
      <c r="U161" s="33"/>
      <c r="V161" s="33"/>
      <c r="W161" s="33"/>
      <c r="X161" s="33"/>
      <c r="Y161" s="33"/>
      <c r="Z161" s="33"/>
      <c r="AA161" s="33"/>
      <c r="AB161" s="16"/>
      <c r="AC161" s="16"/>
    </row>
    <row r="162" spans="7:29" x14ac:dyDescent="0.25">
      <c r="G162" s="15">
        <v>0.83499999999999996</v>
      </c>
      <c r="H162" s="32"/>
      <c r="I162" s="32"/>
      <c r="J162" s="32"/>
      <c r="K162" s="32"/>
      <c r="L162" s="32"/>
      <c r="M162" s="32"/>
      <c r="N162" s="32"/>
      <c r="O162" s="32"/>
      <c r="P162" s="32"/>
      <c r="R162" s="33">
        <f>$G$4</f>
        <v>1.1384293948126802</v>
      </c>
      <c r="S162" s="33"/>
      <c r="T162" s="33"/>
      <c r="U162" s="33"/>
      <c r="V162" s="33"/>
      <c r="W162" s="33"/>
      <c r="X162" s="33"/>
      <c r="Y162" s="33"/>
      <c r="Z162" s="33"/>
      <c r="AA162" s="33"/>
      <c r="AB162" s="16"/>
      <c r="AC162" s="16"/>
    </row>
    <row r="163" spans="7:29" x14ac:dyDescent="0.25">
      <c r="G163" s="31">
        <v>0.83499999999999996</v>
      </c>
      <c r="H163" s="32"/>
      <c r="I163" s="32"/>
      <c r="J163" s="32"/>
      <c r="K163" s="32"/>
      <c r="L163" s="32"/>
      <c r="M163" s="32"/>
      <c r="N163" s="32"/>
      <c r="O163" s="32"/>
      <c r="P163" s="32"/>
      <c r="R163" s="33">
        <f>$G$4</f>
        <v>1.1384293948126802</v>
      </c>
      <c r="S163" s="33"/>
      <c r="T163" s="33"/>
      <c r="U163" s="33"/>
      <c r="V163" s="33"/>
      <c r="W163" s="33"/>
      <c r="X163" s="33"/>
      <c r="Y163" s="33"/>
      <c r="Z163" s="33"/>
      <c r="AA163" s="33"/>
      <c r="AB163" s="16"/>
      <c r="AC163" s="16"/>
    </row>
    <row r="164" spans="7:29" x14ac:dyDescent="0.25">
      <c r="G164" s="15">
        <v>0.875</v>
      </c>
      <c r="H164" s="32"/>
      <c r="I164" s="32"/>
      <c r="J164" s="32"/>
      <c r="K164" s="32"/>
      <c r="L164" s="32"/>
      <c r="M164" s="32"/>
      <c r="N164" s="32"/>
      <c r="O164" s="32"/>
      <c r="P164" s="32"/>
      <c r="R164" s="33">
        <f>$G$4</f>
        <v>1.1384293948126802</v>
      </c>
      <c r="S164" s="33"/>
      <c r="T164" s="33"/>
      <c r="U164" s="33"/>
      <c r="V164" s="33"/>
      <c r="W164" s="33"/>
      <c r="X164" s="33"/>
      <c r="Y164" s="33"/>
      <c r="Z164" s="33"/>
      <c r="AA164" s="33"/>
      <c r="AB164" s="16"/>
      <c r="AC164" s="16"/>
    </row>
    <row r="165" spans="7:29" x14ac:dyDescent="0.25">
      <c r="G165" s="31">
        <v>0.875</v>
      </c>
      <c r="H165" s="32"/>
      <c r="I165" s="32"/>
      <c r="J165" s="32"/>
      <c r="K165" s="32"/>
      <c r="L165" s="32"/>
      <c r="M165" s="32"/>
      <c r="N165" s="32"/>
      <c r="O165" s="32"/>
      <c r="P165" s="32"/>
      <c r="R165" s="33">
        <f>$G$4</f>
        <v>1.1384293948126802</v>
      </c>
      <c r="S165" s="33"/>
      <c r="T165" s="33"/>
      <c r="U165" s="33"/>
      <c r="V165" s="33"/>
      <c r="W165" s="33"/>
      <c r="X165" s="33"/>
      <c r="Y165" s="33"/>
      <c r="Z165" s="33"/>
      <c r="AA165" s="33"/>
      <c r="AB165" s="16"/>
      <c r="AC165" s="16"/>
    </row>
    <row r="166" spans="7:29" x14ac:dyDescent="0.25">
      <c r="G166" s="15">
        <v>0.875</v>
      </c>
      <c r="H166" s="32"/>
      <c r="I166" s="32"/>
      <c r="J166" s="32"/>
      <c r="K166" s="32"/>
      <c r="L166" s="32"/>
      <c r="M166" s="32"/>
      <c r="N166" s="32"/>
      <c r="O166" s="32"/>
      <c r="P166" s="32"/>
      <c r="R166" s="33">
        <f>$G$4</f>
        <v>1.1384293948126802</v>
      </c>
      <c r="S166" s="33"/>
      <c r="T166" s="33"/>
      <c r="U166" s="33"/>
      <c r="V166" s="33"/>
      <c r="W166" s="33"/>
      <c r="X166" s="33"/>
      <c r="Y166" s="33"/>
      <c r="Z166" s="33"/>
      <c r="AA166" s="33"/>
      <c r="AB166" s="16"/>
      <c r="AC166" s="16"/>
    </row>
    <row r="167" spans="7:29" x14ac:dyDescent="0.25">
      <c r="G167" s="31">
        <v>0.875</v>
      </c>
      <c r="H167" s="32"/>
      <c r="I167" s="32"/>
      <c r="J167" s="32"/>
      <c r="K167" s="32"/>
      <c r="L167" s="32"/>
      <c r="M167" s="32"/>
      <c r="N167" s="32"/>
      <c r="O167" s="32"/>
      <c r="P167" s="32"/>
      <c r="R167" s="33">
        <f>$G$4</f>
        <v>1.1384293948126802</v>
      </c>
      <c r="S167" s="33"/>
      <c r="T167" s="33"/>
      <c r="U167" s="33"/>
      <c r="V167" s="33"/>
      <c r="W167" s="33"/>
      <c r="X167" s="33"/>
      <c r="Y167" s="33"/>
      <c r="Z167" s="33"/>
      <c r="AA167" s="33"/>
      <c r="AB167" s="16"/>
      <c r="AC167" s="16"/>
    </row>
    <row r="168" spans="7:29" x14ac:dyDescent="0.25">
      <c r="G168" s="15">
        <v>0.875</v>
      </c>
      <c r="H168" s="32"/>
      <c r="I168" s="32"/>
      <c r="J168" s="32"/>
      <c r="K168" s="32"/>
      <c r="L168" s="32"/>
      <c r="M168" s="32"/>
      <c r="N168" s="32"/>
      <c r="O168" s="32"/>
      <c r="P168" s="32"/>
      <c r="R168" s="33">
        <f>$G$4</f>
        <v>1.1384293948126802</v>
      </c>
      <c r="S168" s="33"/>
      <c r="T168" s="33"/>
      <c r="U168" s="33"/>
      <c r="V168" s="33"/>
      <c r="W168" s="33"/>
      <c r="X168" s="33"/>
      <c r="Y168" s="33"/>
      <c r="Z168" s="33"/>
      <c r="AA168" s="33"/>
      <c r="AB168" s="16"/>
      <c r="AC168" s="16"/>
    </row>
    <row r="169" spans="7:29" x14ac:dyDescent="0.25">
      <c r="G169" s="31">
        <v>0.875</v>
      </c>
      <c r="H169" s="32"/>
      <c r="I169" s="32"/>
      <c r="J169" s="32"/>
      <c r="K169" s="32"/>
      <c r="L169" s="32"/>
      <c r="M169" s="32"/>
      <c r="N169" s="32"/>
      <c r="O169" s="32"/>
      <c r="P169" s="32"/>
      <c r="R169" s="33">
        <f>$G$4</f>
        <v>1.1384293948126802</v>
      </c>
      <c r="S169" s="33"/>
      <c r="T169" s="33"/>
      <c r="U169" s="33"/>
      <c r="V169" s="33"/>
      <c r="W169" s="33"/>
      <c r="X169" s="33"/>
      <c r="Y169" s="33"/>
      <c r="Z169" s="33"/>
      <c r="AA169" s="33"/>
      <c r="AB169" s="16"/>
      <c r="AC169" s="16"/>
    </row>
    <row r="170" spans="7:29" x14ac:dyDescent="0.25">
      <c r="G170" s="15">
        <v>0.91500000000000004</v>
      </c>
      <c r="H170" s="32"/>
      <c r="I170" s="32"/>
      <c r="J170" s="32"/>
      <c r="K170" s="32"/>
      <c r="L170" s="32"/>
      <c r="M170" s="32"/>
      <c r="N170" s="32"/>
      <c r="O170" s="32"/>
      <c r="P170" s="32"/>
      <c r="R170" s="33">
        <f>$G$4</f>
        <v>1.1384293948126802</v>
      </c>
      <c r="S170" s="33"/>
      <c r="T170" s="33"/>
      <c r="U170" s="33"/>
      <c r="V170" s="33"/>
      <c r="W170" s="33"/>
      <c r="X170" s="33"/>
      <c r="Y170" s="33"/>
      <c r="Z170" s="33"/>
      <c r="AA170" s="33"/>
      <c r="AB170" s="16"/>
      <c r="AC170" s="16"/>
    </row>
    <row r="171" spans="7:29" x14ac:dyDescent="0.25">
      <c r="G171" s="31">
        <v>0.96</v>
      </c>
      <c r="H171" s="32"/>
      <c r="I171" s="32"/>
      <c r="J171" s="32"/>
      <c r="K171" s="32"/>
      <c r="L171" s="32"/>
      <c r="M171" s="32"/>
      <c r="N171" s="32"/>
      <c r="O171" s="32"/>
      <c r="P171" s="32"/>
      <c r="R171" s="33">
        <f>$G$4</f>
        <v>1.1384293948126802</v>
      </c>
      <c r="S171" s="33"/>
      <c r="T171" s="33"/>
      <c r="U171" s="33"/>
      <c r="V171" s="33"/>
      <c r="W171" s="33"/>
      <c r="X171" s="33"/>
      <c r="Y171" s="33"/>
      <c r="Z171" s="33"/>
      <c r="AA171" s="33"/>
      <c r="AB171" s="16"/>
      <c r="AC171" s="16"/>
    </row>
    <row r="172" spans="7:29" x14ac:dyDescent="0.25">
      <c r="G172" s="15">
        <v>1</v>
      </c>
      <c r="H172" s="32"/>
      <c r="I172" s="32"/>
      <c r="J172" s="32"/>
      <c r="K172" s="32"/>
      <c r="L172" s="32"/>
      <c r="M172" s="32"/>
      <c r="N172" s="32"/>
      <c r="O172" s="32"/>
      <c r="P172" s="32"/>
      <c r="R172" s="33">
        <f>$G$4</f>
        <v>1.1384293948126802</v>
      </c>
      <c r="S172" s="33"/>
      <c r="T172" s="33"/>
      <c r="U172" s="33"/>
      <c r="V172" s="33"/>
      <c r="W172" s="33"/>
      <c r="X172" s="33"/>
      <c r="Y172" s="33"/>
      <c r="Z172" s="33"/>
      <c r="AA172" s="33"/>
      <c r="AB172" s="16"/>
      <c r="AC172" s="16"/>
    </row>
    <row r="173" spans="7:29" x14ac:dyDescent="0.25">
      <c r="G173" s="31">
        <v>1</v>
      </c>
      <c r="H173" s="32"/>
      <c r="I173" s="32"/>
      <c r="J173" s="32"/>
      <c r="K173" s="32"/>
      <c r="L173" s="32"/>
      <c r="M173" s="32"/>
      <c r="N173" s="32"/>
      <c r="O173" s="32"/>
      <c r="P173" s="32"/>
      <c r="R173" s="33">
        <f>$G$4</f>
        <v>1.1384293948126802</v>
      </c>
      <c r="S173" s="33"/>
      <c r="T173" s="33"/>
      <c r="U173" s="33"/>
      <c r="V173" s="33"/>
      <c r="W173" s="33"/>
      <c r="X173" s="33"/>
      <c r="Y173" s="33"/>
      <c r="Z173" s="33"/>
      <c r="AA173" s="33"/>
      <c r="AB173" s="16"/>
      <c r="AC173" s="16"/>
    </row>
    <row r="174" spans="7:29" x14ac:dyDescent="0.25">
      <c r="G174" s="15">
        <v>1</v>
      </c>
      <c r="H174" s="32"/>
      <c r="I174" s="32"/>
      <c r="J174" s="32"/>
      <c r="K174" s="32"/>
      <c r="L174" s="32"/>
      <c r="M174" s="32"/>
      <c r="N174" s="32"/>
      <c r="O174" s="32"/>
      <c r="P174" s="32"/>
      <c r="R174" s="33">
        <f>$G$4</f>
        <v>1.1384293948126802</v>
      </c>
      <c r="S174" s="33"/>
      <c r="T174" s="33"/>
      <c r="U174" s="33"/>
      <c r="V174" s="33"/>
      <c r="W174" s="33"/>
      <c r="X174" s="33"/>
      <c r="Y174" s="33"/>
      <c r="Z174" s="33"/>
      <c r="AA174" s="33"/>
      <c r="AB174" s="16"/>
      <c r="AC174" s="16"/>
    </row>
    <row r="175" spans="7:29" x14ac:dyDescent="0.25">
      <c r="G175" s="31">
        <v>1</v>
      </c>
      <c r="H175" s="32"/>
      <c r="I175" s="32"/>
      <c r="J175" s="32"/>
      <c r="K175" s="32"/>
      <c r="L175" s="32"/>
      <c r="M175" s="32"/>
      <c r="N175" s="32"/>
      <c r="O175" s="32"/>
      <c r="P175" s="32"/>
      <c r="R175" s="33">
        <f>$G$4</f>
        <v>1.1384293948126802</v>
      </c>
      <c r="S175" s="33"/>
      <c r="T175" s="33"/>
      <c r="U175" s="33"/>
      <c r="V175" s="33"/>
      <c r="W175" s="33"/>
      <c r="X175" s="33"/>
      <c r="Y175" s="33"/>
      <c r="Z175" s="33"/>
      <c r="AA175" s="33"/>
      <c r="AB175" s="16"/>
      <c r="AC175" s="16"/>
    </row>
    <row r="176" spans="7:29" x14ac:dyDescent="0.25">
      <c r="G176" s="15">
        <v>1</v>
      </c>
      <c r="H176" s="32"/>
      <c r="I176" s="32"/>
      <c r="J176" s="32"/>
      <c r="K176" s="32"/>
      <c r="L176" s="32"/>
      <c r="M176" s="32"/>
      <c r="N176" s="32"/>
      <c r="O176" s="32"/>
      <c r="P176" s="32"/>
      <c r="R176" s="33">
        <f>$G$4</f>
        <v>1.1384293948126802</v>
      </c>
      <c r="S176" s="33"/>
      <c r="T176" s="33"/>
      <c r="U176" s="33"/>
      <c r="V176" s="33"/>
      <c r="W176" s="33"/>
      <c r="X176" s="33"/>
      <c r="Y176" s="33"/>
      <c r="Z176" s="33"/>
      <c r="AA176" s="33"/>
      <c r="AB176" s="16"/>
      <c r="AC176" s="16"/>
    </row>
    <row r="177" spans="7:29" x14ac:dyDescent="0.25">
      <c r="G177" s="31">
        <v>1</v>
      </c>
      <c r="H177" s="32"/>
      <c r="I177" s="32"/>
      <c r="J177" s="32"/>
      <c r="K177" s="32"/>
      <c r="L177" s="32"/>
      <c r="M177" s="32"/>
      <c r="N177" s="32"/>
      <c r="O177" s="32"/>
      <c r="P177" s="32"/>
      <c r="R177" s="33">
        <f>$G$4</f>
        <v>1.1384293948126802</v>
      </c>
      <c r="S177" s="33"/>
      <c r="T177" s="33"/>
      <c r="U177" s="33"/>
      <c r="V177" s="33"/>
      <c r="W177" s="33"/>
      <c r="X177" s="33"/>
      <c r="Y177" s="33"/>
      <c r="Z177" s="33"/>
      <c r="AA177" s="33"/>
      <c r="AB177" s="16"/>
      <c r="AC177" s="16"/>
    </row>
    <row r="178" spans="7:29" x14ac:dyDescent="0.25">
      <c r="G178" s="15">
        <v>1</v>
      </c>
      <c r="H178" s="32"/>
      <c r="I178" s="32"/>
      <c r="J178" s="32"/>
      <c r="K178" s="32"/>
      <c r="L178" s="32"/>
      <c r="M178" s="32"/>
      <c r="N178" s="32"/>
      <c r="O178" s="32"/>
      <c r="P178" s="32"/>
      <c r="R178" s="33">
        <f>$G$4</f>
        <v>1.1384293948126802</v>
      </c>
      <c r="S178" s="33"/>
      <c r="T178" s="33"/>
      <c r="U178" s="33"/>
      <c r="V178" s="33"/>
      <c r="W178" s="33"/>
      <c r="X178" s="33"/>
      <c r="Y178" s="33"/>
      <c r="Z178" s="33"/>
      <c r="AA178" s="33"/>
      <c r="AB178" s="16"/>
      <c r="AC178" s="16"/>
    </row>
    <row r="179" spans="7:29" x14ac:dyDescent="0.25">
      <c r="G179" s="31">
        <v>1</v>
      </c>
      <c r="H179" s="32"/>
      <c r="I179" s="32"/>
      <c r="J179" s="32"/>
      <c r="K179" s="32"/>
      <c r="L179" s="32"/>
      <c r="M179" s="32"/>
      <c r="N179" s="32"/>
      <c r="O179" s="32"/>
      <c r="P179" s="32"/>
      <c r="R179" s="33">
        <f>$G$4</f>
        <v>1.1384293948126802</v>
      </c>
      <c r="S179" s="33"/>
      <c r="T179" s="33"/>
      <c r="U179" s="33"/>
      <c r="V179" s="33"/>
      <c r="W179" s="33"/>
      <c r="X179" s="33"/>
      <c r="Y179" s="33"/>
      <c r="Z179" s="33"/>
      <c r="AA179" s="33"/>
      <c r="AB179" s="16"/>
      <c r="AC179" s="16"/>
    </row>
    <row r="180" spans="7:29" x14ac:dyDescent="0.25">
      <c r="G180" s="15">
        <v>1</v>
      </c>
      <c r="H180" s="32"/>
      <c r="I180" s="32"/>
      <c r="J180" s="32"/>
      <c r="K180" s="32"/>
      <c r="L180" s="32"/>
      <c r="M180" s="32"/>
      <c r="N180" s="32"/>
      <c r="O180" s="32"/>
      <c r="P180" s="32"/>
      <c r="R180" s="33">
        <f>$G$4</f>
        <v>1.1384293948126802</v>
      </c>
      <c r="S180" s="33"/>
      <c r="T180" s="33"/>
      <c r="U180" s="33"/>
      <c r="V180" s="33"/>
      <c r="W180" s="33"/>
      <c r="X180" s="33"/>
      <c r="Y180" s="33"/>
      <c r="Z180" s="33"/>
      <c r="AA180" s="33"/>
      <c r="AB180" s="16"/>
      <c r="AC180" s="16"/>
    </row>
    <row r="181" spans="7:29" x14ac:dyDescent="0.25">
      <c r="G181" s="31">
        <v>1</v>
      </c>
      <c r="H181" s="32"/>
      <c r="I181" s="32"/>
      <c r="J181" s="32"/>
      <c r="K181" s="32"/>
      <c r="L181" s="32"/>
      <c r="M181" s="32"/>
      <c r="N181" s="32"/>
      <c r="O181" s="32"/>
      <c r="P181" s="32"/>
      <c r="R181" s="33">
        <f>$G$4</f>
        <v>1.1384293948126802</v>
      </c>
      <c r="S181" s="33"/>
      <c r="T181" s="33"/>
      <c r="U181" s="33"/>
      <c r="V181" s="33"/>
      <c r="W181" s="33"/>
      <c r="X181" s="33"/>
      <c r="Y181" s="33"/>
      <c r="Z181" s="33"/>
      <c r="AA181" s="33"/>
      <c r="AB181" s="16"/>
      <c r="AC181" s="16"/>
    </row>
    <row r="182" spans="7:29" x14ac:dyDescent="0.25">
      <c r="G182" s="15">
        <v>1.04</v>
      </c>
      <c r="H182" s="32"/>
      <c r="I182" s="32"/>
      <c r="J182" s="32"/>
      <c r="K182" s="32"/>
      <c r="L182" s="32"/>
      <c r="M182" s="32"/>
      <c r="N182" s="32"/>
      <c r="O182" s="32"/>
      <c r="P182" s="32"/>
      <c r="R182" s="33">
        <f>$G$4</f>
        <v>1.1384293948126802</v>
      </c>
      <c r="S182" s="33"/>
      <c r="T182" s="33"/>
      <c r="U182" s="33"/>
      <c r="V182" s="33"/>
      <c r="W182" s="33"/>
      <c r="X182" s="33"/>
      <c r="Y182" s="33"/>
      <c r="Z182" s="33"/>
      <c r="AA182" s="33"/>
      <c r="AB182" s="16"/>
      <c r="AC182" s="16"/>
    </row>
    <row r="183" spans="7:29" x14ac:dyDescent="0.25">
      <c r="G183" s="31">
        <v>1.04</v>
      </c>
      <c r="H183" s="32"/>
      <c r="I183" s="32"/>
      <c r="J183" s="32"/>
      <c r="K183" s="32"/>
      <c r="L183" s="32"/>
      <c r="M183" s="32"/>
      <c r="N183" s="32"/>
      <c r="O183" s="32"/>
      <c r="P183" s="32"/>
      <c r="R183" s="33">
        <f>$G$4</f>
        <v>1.1384293948126802</v>
      </c>
      <c r="S183" s="33"/>
      <c r="T183" s="33"/>
      <c r="U183" s="33"/>
      <c r="V183" s="33"/>
      <c r="W183" s="33"/>
      <c r="X183" s="33"/>
      <c r="Y183" s="33"/>
      <c r="Z183" s="33"/>
      <c r="AA183" s="33"/>
      <c r="AB183" s="16"/>
      <c r="AC183" s="16"/>
    </row>
    <row r="184" spans="7:29" x14ac:dyDescent="0.25">
      <c r="G184" s="15">
        <v>1.04</v>
      </c>
      <c r="H184" s="32"/>
      <c r="I184" s="32"/>
      <c r="J184" s="32"/>
      <c r="K184" s="32"/>
      <c r="L184" s="32"/>
      <c r="M184" s="32"/>
      <c r="N184" s="32"/>
      <c r="O184" s="32"/>
      <c r="P184" s="32"/>
      <c r="R184" s="33">
        <f>$G$4</f>
        <v>1.1384293948126802</v>
      </c>
      <c r="S184" s="33"/>
      <c r="T184" s="33"/>
      <c r="U184" s="33"/>
      <c r="V184" s="33"/>
      <c r="W184" s="33"/>
      <c r="X184" s="33"/>
      <c r="Y184" s="33"/>
      <c r="Z184" s="33"/>
      <c r="AA184" s="33"/>
      <c r="AB184" s="16"/>
      <c r="AC184" s="16"/>
    </row>
    <row r="185" spans="7:29" x14ac:dyDescent="0.25">
      <c r="G185" s="31">
        <v>1.04</v>
      </c>
      <c r="H185" s="32"/>
      <c r="I185" s="32"/>
      <c r="J185" s="32"/>
      <c r="K185" s="32"/>
      <c r="L185" s="32"/>
      <c r="M185" s="32"/>
      <c r="N185" s="32"/>
      <c r="O185" s="32"/>
      <c r="P185" s="32"/>
      <c r="R185" s="33">
        <f>$G$4</f>
        <v>1.1384293948126802</v>
      </c>
      <c r="S185" s="33"/>
      <c r="T185" s="33"/>
      <c r="U185" s="33"/>
      <c r="V185" s="33"/>
      <c r="W185" s="33"/>
      <c r="X185" s="33"/>
      <c r="Y185" s="33"/>
      <c r="Z185" s="33"/>
      <c r="AA185" s="33"/>
      <c r="AB185" s="16"/>
      <c r="AC185" s="16"/>
    </row>
    <row r="186" spans="7:29" x14ac:dyDescent="0.25">
      <c r="G186" s="15">
        <v>1.04</v>
      </c>
      <c r="H186" s="32"/>
      <c r="I186" s="32"/>
      <c r="J186" s="32"/>
      <c r="K186" s="32"/>
      <c r="L186" s="32"/>
      <c r="M186" s="32"/>
      <c r="N186" s="32"/>
      <c r="O186" s="32"/>
      <c r="P186" s="32"/>
      <c r="R186" s="33">
        <f>$G$4</f>
        <v>1.1384293948126802</v>
      </c>
      <c r="S186" s="33"/>
      <c r="T186" s="33"/>
      <c r="U186" s="33"/>
      <c r="V186" s="33"/>
      <c r="W186" s="33"/>
      <c r="X186" s="33"/>
      <c r="Y186" s="33"/>
      <c r="Z186" s="33"/>
      <c r="AA186" s="33"/>
      <c r="AB186" s="16"/>
      <c r="AC186" s="16"/>
    </row>
    <row r="187" spans="7:29" x14ac:dyDescent="0.25">
      <c r="G187" s="31">
        <v>1.04</v>
      </c>
      <c r="H187" s="32"/>
      <c r="I187" s="32"/>
      <c r="J187" s="32"/>
      <c r="K187" s="32"/>
      <c r="L187" s="32"/>
      <c r="M187" s="32"/>
      <c r="N187" s="32"/>
      <c r="O187" s="32"/>
      <c r="P187" s="32"/>
      <c r="R187" s="33">
        <f>$G$4</f>
        <v>1.1384293948126802</v>
      </c>
      <c r="S187" s="33"/>
      <c r="T187" s="33"/>
      <c r="U187" s="33"/>
      <c r="V187" s="33"/>
      <c r="W187" s="33"/>
      <c r="X187" s="33"/>
      <c r="Y187" s="33"/>
      <c r="Z187" s="33"/>
      <c r="AA187" s="33"/>
      <c r="AB187" s="16"/>
      <c r="AC187" s="16"/>
    </row>
    <row r="188" spans="7:29" x14ac:dyDescent="0.25">
      <c r="G188" s="15">
        <v>1.08</v>
      </c>
      <c r="H188" s="32"/>
      <c r="I188" s="32"/>
      <c r="J188" s="32"/>
      <c r="K188" s="32"/>
      <c r="L188" s="32"/>
      <c r="M188" s="32"/>
      <c r="N188" s="32"/>
      <c r="O188" s="32"/>
      <c r="P188" s="32"/>
      <c r="R188" s="33">
        <f>$G$4</f>
        <v>1.1384293948126802</v>
      </c>
      <c r="S188" s="33"/>
      <c r="T188" s="33"/>
      <c r="U188" s="33"/>
      <c r="V188" s="33"/>
      <c r="W188" s="33"/>
      <c r="X188" s="33"/>
      <c r="Y188" s="33"/>
      <c r="Z188" s="33"/>
      <c r="AA188" s="33"/>
      <c r="AB188" s="16"/>
      <c r="AC188" s="16"/>
    </row>
    <row r="189" spans="7:29" x14ac:dyDescent="0.25">
      <c r="G189" s="31">
        <v>1.085</v>
      </c>
      <c r="H189" s="32"/>
      <c r="I189" s="32"/>
      <c r="J189" s="32"/>
      <c r="K189" s="32"/>
      <c r="L189" s="32"/>
      <c r="M189" s="32"/>
      <c r="N189" s="32"/>
      <c r="O189" s="32"/>
      <c r="P189" s="32"/>
      <c r="R189" s="33">
        <f>$G$4</f>
        <v>1.1384293948126802</v>
      </c>
      <c r="S189" s="33"/>
      <c r="T189" s="33"/>
      <c r="U189" s="33"/>
      <c r="V189" s="33"/>
      <c r="W189" s="33"/>
      <c r="X189" s="33"/>
      <c r="Y189" s="33"/>
      <c r="Z189" s="33"/>
      <c r="AA189" s="33"/>
      <c r="AB189" s="16"/>
      <c r="AC189" s="16"/>
    </row>
    <row r="190" spans="7:29" x14ac:dyDescent="0.25">
      <c r="G190" s="15">
        <v>1.085</v>
      </c>
      <c r="H190" s="32"/>
      <c r="I190" s="32"/>
      <c r="J190" s="32"/>
      <c r="K190" s="32"/>
      <c r="L190" s="32"/>
      <c r="M190" s="32"/>
      <c r="N190" s="32"/>
      <c r="O190" s="32"/>
      <c r="P190" s="32"/>
      <c r="R190" s="33">
        <f>$G$4</f>
        <v>1.1384293948126802</v>
      </c>
      <c r="S190" s="33"/>
      <c r="T190" s="33"/>
      <c r="U190" s="33"/>
      <c r="V190" s="33"/>
      <c r="W190" s="33"/>
      <c r="X190" s="33"/>
      <c r="Y190" s="33"/>
      <c r="Z190" s="33"/>
      <c r="AA190" s="33"/>
      <c r="AB190" s="16"/>
      <c r="AC190" s="16"/>
    </row>
    <row r="191" spans="7:29" x14ac:dyDescent="0.25">
      <c r="G191" s="31">
        <v>1.085</v>
      </c>
      <c r="H191" s="32"/>
      <c r="I191" s="32"/>
      <c r="J191" s="32"/>
      <c r="K191" s="32"/>
      <c r="L191" s="32"/>
      <c r="M191" s="32"/>
      <c r="N191" s="32"/>
      <c r="O191" s="32"/>
      <c r="P191" s="32"/>
      <c r="R191" s="33">
        <f>$G$4</f>
        <v>1.1384293948126802</v>
      </c>
      <c r="S191" s="33"/>
      <c r="T191" s="33"/>
      <c r="U191" s="33"/>
      <c r="V191" s="33"/>
      <c r="W191" s="33"/>
      <c r="X191" s="33"/>
      <c r="Y191" s="33"/>
      <c r="Z191" s="33"/>
      <c r="AA191" s="33"/>
      <c r="AB191" s="16"/>
      <c r="AC191" s="16"/>
    </row>
    <row r="192" spans="7:29" x14ac:dyDescent="0.25">
      <c r="G192" s="15">
        <v>1.125</v>
      </c>
      <c r="H192" s="32"/>
      <c r="I192" s="32"/>
      <c r="J192" s="32"/>
      <c r="K192" s="32"/>
      <c r="L192" s="32"/>
      <c r="M192" s="32"/>
      <c r="N192" s="32"/>
      <c r="O192" s="32"/>
      <c r="P192" s="32"/>
      <c r="R192" s="33">
        <f>$G$4</f>
        <v>1.1384293948126802</v>
      </c>
      <c r="S192" s="33"/>
      <c r="T192" s="33"/>
      <c r="U192" s="33"/>
      <c r="V192" s="33"/>
      <c r="W192" s="33"/>
      <c r="X192" s="33"/>
      <c r="Y192" s="33"/>
      <c r="Z192" s="33"/>
      <c r="AA192" s="33"/>
      <c r="AB192" s="16"/>
      <c r="AC192" s="16"/>
    </row>
    <row r="193" spans="7:29" x14ac:dyDescent="0.25">
      <c r="G193" s="31">
        <v>1.125</v>
      </c>
      <c r="H193" s="32"/>
      <c r="I193" s="32"/>
      <c r="J193" s="32"/>
      <c r="K193" s="32"/>
      <c r="L193" s="32"/>
      <c r="M193" s="32"/>
      <c r="N193" s="32"/>
      <c r="O193" s="32"/>
      <c r="P193" s="32"/>
      <c r="R193" s="33">
        <f>$G$4</f>
        <v>1.1384293948126802</v>
      </c>
      <c r="S193" s="33"/>
      <c r="T193" s="33"/>
      <c r="U193" s="33"/>
      <c r="V193" s="33"/>
      <c r="W193" s="33"/>
      <c r="X193" s="33"/>
      <c r="Y193" s="33"/>
      <c r="Z193" s="33"/>
      <c r="AA193" s="33"/>
      <c r="AB193" s="16"/>
      <c r="AC193" s="16"/>
    </row>
    <row r="194" spans="7:29" x14ac:dyDescent="0.25">
      <c r="G194" s="15">
        <v>1.125</v>
      </c>
      <c r="H194" s="32"/>
      <c r="I194" s="32"/>
      <c r="J194" s="32"/>
      <c r="K194" s="32"/>
      <c r="L194" s="32"/>
      <c r="M194" s="32"/>
      <c r="N194" s="32"/>
      <c r="O194" s="32"/>
      <c r="P194" s="32"/>
      <c r="R194" s="33">
        <f>$G$4</f>
        <v>1.1384293948126802</v>
      </c>
      <c r="S194" s="33"/>
      <c r="T194" s="33"/>
      <c r="U194" s="33"/>
      <c r="V194" s="33"/>
      <c r="W194" s="33"/>
      <c r="X194" s="33"/>
      <c r="Y194" s="33"/>
      <c r="Z194" s="33"/>
      <c r="AA194" s="33"/>
      <c r="AB194" s="16"/>
      <c r="AC194" s="16"/>
    </row>
    <row r="195" spans="7:29" x14ac:dyDescent="0.25">
      <c r="G195" s="31">
        <v>1.125</v>
      </c>
      <c r="H195" s="32"/>
      <c r="I195" s="32"/>
      <c r="J195" s="32"/>
      <c r="K195" s="32"/>
      <c r="L195" s="32"/>
      <c r="M195" s="32"/>
      <c r="N195" s="32"/>
      <c r="O195" s="32"/>
      <c r="P195" s="32"/>
      <c r="R195" s="33">
        <f>$G$4</f>
        <v>1.1384293948126802</v>
      </c>
      <c r="S195" s="33"/>
      <c r="T195" s="33"/>
      <c r="U195" s="33"/>
      <c r="V195" s="33"/>
      <c r="W195" s="33"/>
      <c r="X195" s="33"/>
      <c r="Y195" s="33"/>
      <c r="Z195" s="33"/>
      <c r="AA195" s="33"/>
      <c r="AB195" s="16"/>
      <c r="AC195" s="16"/>
    </row>
    <row r="196" spans="7:29" x14ac:dyDescent="0.25">
      <c r="G196" s="15">
        <v>1.165</v>
      </c>
      <c r="H196" s="32"/>
      <c r="I196" s="32"/>
      <c r="J196" s="32"/>
      <c r="K196" s="32"/>
      <c r="L196" s="32"/>
      <c r="M196" s="32"/>
      <c r="N196" s="32"/>
      <c r="O196" s="32"/>
      <c r="P196" s="32"/>
      <c r="R196" s="33">
        <f>$G$4</f>
        <v>1.1384293948126802</v>
      </c>
      <c r="S196" s="33"/>
      <c r="T196" s="33"/>
      <c r="U196" s="33"/>
      <c r="V196" s="33"/>
      <c r="W196" s="33"/>
      <c r="X196" s="33"/>
      <c r="Y196" s="33"/>
      <c r="Z196" s="33"/>
      <c r="AA196" s="33"/>
      <c r="AB196" s="16"/>
      <c r="AC196" s="16"/>
    </row>
    <row r="197" spans="7:29" x14ac:dyDescent="0.25">
      <c r="G197" s="31">
        <v>1.165</v>
      </c>
      <c r="H197" s="32"/>
      <c r="I197" s="32"/>
      <c r="J197" s="32"/>
      <c r="K197" s="32"/>
      <c r="L197" s="32"/>
      <c r="M197" s="32"/>
      <c r="N197" s="32"/>
      <c r="O197" s="32"/>
      <c r="P197" s="32"/>
      <c r="R197" s="33">
        <f>$G$4</f>
        <v>1.1384293948126802</v>
      </c>
      <c r="S197" s="33"/>
      <c r="T197" s="33"/>
      <c r="U197" s="33"/>
      <c r="V197" s="33"/>
      <c r="W197" s="33"/>
      <c r="X197" s="33"/>
      <c r="Y197" s="33"/>
      <c r="Z197" s="33"/>
      <c r="AA197" s="33"/>
      <c r="AB197" s="16"/>
      <c r="AC197" s="16"/>
    </row>
    <row r="198" spans="7:29" x14ac:dyDescent="0.25">
      <c r="G198" s="15">
        <v>1.21</v>
      </c>
      <c r="H198" s="32"/>
      <c r="I198" s="32"/>
      <c r="J198" s="32"/>
      <c r="K198" s="32"/>
      <c r="L198" s="32"/>
      <c r="M198" s="32"/>
      <c r="N198" s="32"/>
      <c r="O198" s="32"/>
      <c r="P198" s="32"/>
      <c r="R198" s="33">
        <f>$G$4</f>
        <v>1.1384293948126802</v>
      </c>
      <c r="S198" s="33"/>
      <c r="T198" s="33"/>
      <c r="U198" s="33"/>
      <c r="V198" s="33"/>
      <c r="W198" s="33"/>
      <c r="X198" s="33"/>
      <c r="Y198" s="33"/>
      <c r="Z198" s="33"/>
      <c r="AA198" s="33"/>
      <c r="AB198" s="16"/>
      <c r="AC198" s="16"/>
    </row>
    <row r="199" spans="7:29" x14ac:dyDescent="0.25">
      <c r="G199" s="31">
        <v>1.25</v>
      </c>
      <c r="H199" s="32"/>
      <c r="I199" s="32"/>
      <c r="J199" s="32"/>
      <c r="K199" s="32"/>
      <c r="L199" s="32"/>
      <c r="M199" s="32"/>
      <c r="N199" s="32"/>
      <c r="O199" s="32"/>
      <c r="P199" s="32"/>
      <c r="R199" s="33">
        <f>$G$4</f>
        <v>1.1384293948126802</v>
      </c>
      <c r="S199" s="33"/>
      <c r="T199" s="33"/>
      <c r="U199" s="33"/>
      <c r="V199" s="33"/>
      <c r="W199" s="33"/>
      <c r="X199" s="33"/>
      <c r="Y199" s="33"/>
      <c r="Z199" s="33"/>
      <c r="AA199" s="33"/>
      <c r="AB199" s="16"/>
      <c r="AC199" s="16"/>
    </row>
    <row r="200" spans="7:29" x14ac:dyDescent="0.25">
      <c r="G200" s="15">
        <v>1.25</v>
      </c>
      <c r="H200" s="32"/>
      <c r="I200" s="32"/>
      <c r="J200" s="32"/>
      <c r="K200" s="32"/>
      <c r="L200" s="32"/>
      <c r="M200" s="32"/>
      <c r="N200" s="32"/>
      <c r="O200" s="32"/>
      <c r="P200" s="32"/>
      <c r="R200" s="33">
        <f>$G$4</f>
        <v>1.1384293948126802</v>
      </c>
      <c r="S200" s="33"/>
      <c r="T200" s="33"/>
      <c r="U200" s="33"/>
      <c r="V200" s="33"/>
      <c r="W200" s="33"/>
      <c r="X200" s="33"/>
      <c r="Y200" s="33"/>
      <c r="Z200" s="33"/>
      <c r="AA200" s="33"/>
      <c r="AB200" s="16"/>
      <c r="AC200" s="16"/>
    </row>
    <row r="201" spans="7:29" x14ac:dyDescent="0.25">
      <c r="G201" s="31">
        <v>1.25</v>
      </c>
      <c r="H201" s="32"/>
      <c r="I201" s="32"/>
      <c r="J201" s="32"/>
      <c r="K201" s="32"/>
      <c r="L201" s="32"/>
      <c r="M201" s="32"/>
      <c r="N201" s="32"/>
      <c r="O201" s="32"/>
      <c r="P201" s="32"/>
      <c r="R201" s="33">
        <f>$G$4</f>
        <v>1.1384293948126802</v>
      </c>
      <c r="S201" s="33"/>
      <c r="T201" s="33"/>
      <c r="U201" s="33"/>
      <c r="V201" s="33"/>
      <c r="W201" s="33"/>
      <c r="X201" s="33"/>
      <c r="Y201" s="33"/>
      <c r="Z201" s="33"/>
      <c r="AA201" s="33"/>
      <c r="AB201" s="16"/>
      <c r="AC201" s="16"/>
    </row>
    <row r="202" spans="7:29" x14ac:dyDescent="0.25">
      <c r="G202" s="15">
        <v>1.25</v>
      </c>
      <c r="H202" s="32"/>
      <c r="I202" s="32"/>
      <c r="J202" s="32"/>
      <c r="K202" s="32"/>
      <c r="L202" s="32"/>
      <c r="M202" s="32"/>
      <c r="N202" s="32"/>
      <c r="O202" s="32"/>
      <c r="P202" s="32"/>
      <c r="R202" s="33">
        <f>$G$4</f>
        <v>1.1384293948126802</v>
      </c>
      <c r="S202" s="33"/>
      <c r="T202" s="33"/>
      <c r="U202" s="33"/>
      <c r="V202" s="33"/>
      <c r="W202" s="33"/>
      <c r="X202" s="33"/>
      <c r="Y202" s="33"/>
      <c r="Z202" s="33"/>
      <c r="AA202" s="33"/>
      <c r="AB202" s="16"/>
      <c r="AC202" s="16"/>
    </row>
    <row r="203" spans="7:29" x14ac:dyDescent="0.25">
      <c r="G203" s="31">
        <v>1.25</v>
      </c>
      <c r="H203" s="32"/>
      <c r="I203" s="32"/>
      <c r="J203" s="32"/>
      <c r="K203" s="32"/>
      <c r="L203" s="32"/>
      <c r="M203" s="32"/>
      <c r="N203" s="32"/>
      <c r="O203" s="32"/>
      <c r="P203" s="32"/>
      <c r="R203" s="33">
        <f>$G$4</f>
        <v>1.1384293948126802</v>
      </c>
      <c r="S203" s="33"/>
      <c r="T203" s="33"/>
      <c r="U203" s="33"/>
      <c r="V203" s="33"/>
      <c r="W203" s="33"/>
      <c r="X203" s="33"/>
      <c r="Y203" s="33"/>
      <c r="Z203" s="33"/>
      <c r="AA203" s="33"/>
      <c r="AB203" s="16"/>
      <c r="AC203" s="16"/>
    </row>
    <row r="204" spans="7:29" x14ac:dyDescent="0.25">
      <c r="G204" s="15">
        <v>1.25</v>
      </c>
      <c r="H204" s="32"/>
      <c r="I204" s="32"/>
      <c r="J204" s="32"/>
      <c r="K204" s="32"/>
      <c r="L204" s="32"/>
      <c r="M204" s="32"/>
      <c r="N204" s="32"/>
      <c r="O204" s="32"/>
      <c r="P204" s="32"/>
      <c r="R204" s="33">
        <f>$G$4</f>
        <v>1.1384293948126802</v>
      </c>
      <c r="S204" s="33"/>
      <c r="T204" s="33"/>
      <c r="U204" s="33"/>
      <c r="V204" s="33"/>
      <c r="W204" s="33"/>
      <c r="X204" s="33"/>
      <c r="Y204" s="33"/>
      <c r="Z204" s="33"/>
      <c r="AA204" s="33"/>
      <c r="AB204" s="16"/>
      <c r="AC204" s="16"/>
    </row>
    <row r="205" spans="7:29" x14ac:dyDescent="0.25">
      <c r="G205" s="31">
        <v>1.25</v>
      </c>
      <c r="H205" s="32"/>
      <c r="I205" s="32"/>
      <c r="J205" s="32"/>
      <c r="K205" s="32"/>
      <c r="L205" s="32"/>
      <c r="M205" s="32"/>
      <c r="N205" s="32"/>
      <c r="O205" s="32"/>
      <c r="P205" s="32"/>
      <c r="R205" s="33">
        <f>$G$4</f>
        <v>1.1384293948126802</v>
      </c>
      <c r="S205" s="33"/>
      <c r="T205" s="33"/>
      <c r="U205" s="33"/>
      <c r="V205" s="33"/>
      <c r="W205" s="33"/>
      <c r="X205" s="33"/>
      <c r="Y205" s="33"/>
      <c r="Z205" s="33"/>
      <c r="AA205" s="33"/>
      <c r="AB205" s="16"/>
      <c r="AC205" s="16"/>
    </row>
    <row r="206" spans="7:29" x14ac:dyDescent="0.25">
      <c r="G206" s="15">
        <v>1.25</v>
      </c>
      <c r="H206" s="32"/>
      <c r="I206" s="32"/>
      <c r="J206" s="32"/>
      <c r="K206" s="32"/>
      <c r="L206" s="32"/>
      <c r="M206" s="32"/>
      <c r="N206" s="32"/>
      <c r="O206" s="32"/>
      <c r="P206" s="32"/>
      <c r="R206" s="33">
        <f>$G$4</f>
        <v>1.1384293948126802</v>
      </c>
      <c r="S206" s="33"/>
      <c r="T206" s="33"/>
      <c r="U206" s="33"/>
      <c r="V206" s="33"/>
      <c r="W206" s="33"/>
      <c r="X206" s="33"/>
      <c r="Y206" s="33"/>
      <c r="Z206" s="33"/>
      <c r="AA206" s="33"/>
      <c r="AB206" s="16"/>
      <c r="AC206" s="16"/>
    </row>
    <row r="207" spans="7:29" x14ac:dyDescent="0.25">
      <c r="G207" s="31">
        <v>1.25</v>
      </c>
      <c r="H207" s="32"/>
      <c r="I207" s="32"/>
      <c r="J207" s="32"/>
      <c r="K207" s="32"/>
      <c r="L207" s="32"/>
      <c r="M207" s="32"/>
      <c r="N207" s="32"/>
      <c r="O207" s="32"/>
      <c r="P207" s="32"/>
      <c r="R207" s="33">
        <f>$G$4</f>
        <v>1.1384293948126802</v>
      </c>
      <c r="S207" s="33"/>
      <c r="T207" s="33"/>
      <c r="U207" s="33"/>
      <c r="V207" s="33"/>
      <c r="W207" s="33"/>
      <c r="X207" s="33"/>
      <c r="Y207" s="33"/>
      <c r="Z207" s="33"/>
      <c r="AA207" s="33"/>
      <c r="AB207" s="16"/>
      <c r="AC207" s="16"/>
    </row>
    <row r="208" spans="7:29" x14ac:dyDescent="0.25">
      <c r="G208" s="15">
        <v>1.25</v>
      </c>
      <c r="H208" s="32"/>
      <c r="I208" s="32"/>
      <c r="J208" s="32"/>
      <c r="K208" s="32"/>
      <c r="L208" s="32"/>
      <c r="M208" s="32"/>
      <c r="N208" s="32"/>
      <c r="O208" s="32"/>
      <c r="P208" s="32"/>
      <c r="R208" s="33">
        <f>$G$4</f>
        <v>1.1384293948126802</v>
      </c>
      <c r="S208" s="33"/>
      <c r="T208" s="33"/>
      <c r="U208" s="33"/>
      <c r="V208" s="33"/>
      <c r="W208" s="33"/>
      <c r="X208" s="33"/>
      <c r="Y208" s="33"/>
      <c r="Z208" s="33"/>
      <c r="AA208" s="33"/>
      <c r="AB208" s="16"/>
      <c r="AC208" s="16"/>
    </row>
    <row r="209" spans="7:29" x14ac:dyDescent="0.25">
      <c r="G209" s="31">
        <v>1.25</v>
      </c>
      <c r="H209" s="32"/>
      <c r="I209" s="32"/>
      <c r="J209" s="32"/>
      <c r="K209" s="32"/>
      <c r="L209" s="32"/>
      <c r="M209" s="32"/>
      <c r="N209" s="32"/>
      <c r="O209" s="32"/>
      <c r="P209" s="32"/>
      <c r="R209" s="33">
        <f>$G$4</f>
        <v>1.1384293948126802</v>
      </c>
      <c r="S209" s="33"/>
      <c r="T209" s="33"/>
      <c r="U209" s="33"/>
      <c r="V209" s="33"/>
      <c r="W209" s="33"/>
      <c r="X209" s="33"/>
      <c r="Y209" s="33"/>
      <c r="Z209" s="33"/>
      <c r="AA209" s="33"/>
      <c r="AB209" s="16"/>
      <c r="AC209" s="16"/>
    </row>
    <row r="210" spans="7:29" x14ac:dyDescent="0.25">
      <c r="G210" s="15">
        <v>1.25</v>
      </c>
      <c r="H210" s="32"/>
      <c r="I210" s="32"/>
      <c r="J210" s="32"/>
      <c r="K210" s="32"/>
      <c r="L210" s="32"/>
      <c r="M210" s="32"/>
      <c r="N210" s="32"/>
      <c r="O210" s="32"/>
      <c r="P210" s="32"/>
      <c r="R210" s="33">
        <f>$G$4</f>
        <v>1.1384293948126802</v>
      </c>
      <c r="S210" s="33"/>
      <c r="T210" s="33"/>
      <c r="U210" s="33"/>
      <c r="V210" s="33"/>
      <c r="W210" s="33"/>
      <c r="X210" s="33"/>
      <c r="Y210" s="33"/>
      <c r="Z210" s="33"/>
      <c r="AA210" s="33"/>
      <c r="AB210" s="16"/>
      <c r="AC210" s="16"/>
    </row>
    <row r="211" spans="7:29" x14ac:dyDescent="0.25">
      <c r="G211" s="31">
        <v>1.25</v>
      </c>
      <c r="H211" s="32"/>
      <c r="I211" s="32"/>
      <c r="J211" s="32"/>
      <c r="K211" s="32"/>
      <c r="L211" s="32"/>
      <c r="M211" s="32"/>
      <c r="N211" s="32"/>
      <c r="O211" s="32"/>
      <c r="P211" s="32"/>
      <c r="R211" s="33">
        <f>$G$4</f>
        <v>1.1384293948126802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16"/>
      <c r="AC211" s="16"/>
    </row>
    <row r="212" spans="7:29" x14ac:dyDescent="0.25">
      <c r="G212" s="15">
        <v>1.25</v>
      </c>
      <c r="H212" s="32"/>
      <c r="I212" s="32"/>
      <c r="J212" s="32"/>
      <c r="K212" s="32"/>
      <c r="L212" s="32"/>
      <c r="M212" s="32"/>
      <c r="N212" s="32"/>
      <c r="O212" s="32"/>
      <c r="P212" s="32"/>
      <c r="R212" s="33">
        <f>$G$4</f>
        <v>1.1384293948126802</v>
      </c>
      <c r="S212" s="33"/>
      <c r="T212" s="33"/>
      <c r="U212" s="33"/>
      <c r="V212" s="33"/>
      <c r="W212" s="33"/>
      <c r="X212" s="33"/>
      <c r="Y212" s="33"/>
      <c r="Z212" s="33"/>
      <c r="AA212" s="33"/>
      <c r="AB212" s="16"/>
      <c r="AC212" s="16"/>
    </row>
    <row r="213" spans="7:29" x14ac:dyDescent="0.25">
      <c r="G213" s="31">
        <v>1.25</v>
      </c>
      <c r="H213" s="32"/>
      <c r="I213" s="32"/>
      <c r="J213" s="32"/>
      <c r="K213" s="32"/>
      <c r="L213" s="32"/>
      <c r="M213" s="32"/>
      <c r="N213" s="32"/>
      <c r="O213" s="32"/>
      <c r="P213" s="32"/>
      <c r="R213" s="33">
        <f>$G$4</f>
        <v>1.1384293948126802</v>
      </c>
      <c r="S213" s="33"/>
      <c r="T213" s="33"/>
      <c r="U213" s="33"/>
      <c r="V213" s="33"/>
      <c r="W213" s="33"/>
      <c r="X213" s="33"/>
      <c r="Y213" s="33"/>
      <c r="Z213" s="33"/>
      <c r="AA213" s="33"/>
      <c r="AB213" s="16"/>
      <c r="AC213" s="16"/>
    </row>
    <row r="214" spans="7:29" x14ac:dyDescent="0.25">
      <c r="G214" s="15">
        <v>1.25</v>
      </c>
      <c r="H214" s="32"/>
      <c r="I214" s="32"/>
      <c r="J214" s="32"/>
      <c r="K214" s="32"/>
      <c r="L214" s="32"/>
      <c r="M214" s="32"/>
      <c r="N214" s="32"/>
      <c r="O214" s="32"/>
      <c r="P214" s="32"/>
      <c r="R214" s="33">
        <f>$G$4</f>
        <v>1.1384293948126802</v>
      </c>
      <c r="S214" s="33"/>
      <c r="T214" s="33"/>
      <c r="U214" s="33"/>
      <c r="V214" s="33"/>
      <c r="W214" s="33"/>
      <c r="X214" s="33"/>
      <c r="Y214" s="33"/>
      <c r="Z214" s="33"/>
      <c r="AA214" s="33"/>
      <c r="AB214" s="16"/>
      <c r="AC214" s="16"/>
    </row>
    <row r="215" spans="7:29" x14ac:dyDescent="0.25">
      <c r="G215" s="31">
        <v>1.29</v>
      </c>
      <c r="H215" s="32"/>
      <c r="I215" s="32"/>
      <c r="J215" s="32"/>
      <c r="K215" s="32"/>
      <c r="L215" s="32"/>
      <c r="M215" s="32"/>
      <c r="N215" s="32"/>
      <c r="O215" s="32"/>
      <c r="P215" s="32"/>
      <c r="R215" s="33">
        <f>$G$4</f>
        <v>1.1384293948126802</v>
      </c>
      <c r="S215" s="33"/>
      <c r="T215" s="33"/>
      <c r="U215" s="33"/>
      <c r="V215" s="33"/>
      <c r="W215" s="33"/>
      <c r="X215" s="33"/>
      <c r="Y215" s="33"/>
      <c r="Z215" s="33"/>
      <c r="AA215" s="33"/>
      <c r="AB215" s="16"/>
      <c r="AC215" s="16"/>
    </row>
    <row r="216" spans="7:29" x14ac:dyDescent="0.25">
      <c r="G216" s="15">
        <v>1.335</v>
      </c>
      <c r="H216" s="32"/>
      <c r="I216" s="32"/>
      <c r="J216" s="32"/>
      <c r="K216" s="32"/>
      <c r="L216" s="32"/>
      <c r="M216" s="32"/>
      <c r="N216" s="32"/>
      <c r="O216" s="32"/>
      <c r="P216" s="32"/>
      <c r="R216" s="33">
        <f>$G$4</f>
        <v>1.1384293948126802</v>
      </c>
      <c r="S216" s="33"/>
      <c r="T216" s="33"/>
      <c r="U216" s="33"/>
      <c r="V216" s="33"/>
      <c r="W216" s="33"/>
      <c r="X216" s="33"/>
      <c r="Y216" s="33"/>
      <c r="Z216" s="33"/>
      <c r="AA216" s="33"/>
      <c r="AB216" s="16"/>
      <c r="AC216" s="16"/>
    </row>
    <row r="217" spans="7:29" x14ac:dyDescent="0.25">
      <c r="G217" s="31">
        <v>1.335</v>
      </c>
      <c r="H217" s="32"/>
      <c r="I217" s="32"/>
      <c r="J217" s="32"/>
      <c r="K217" s="32"/>
      <c r="L217" s="32"/>
      <c r="M217" s="32"/>
      <c r="N217" s="32"/>
      <c r="O217" s="32"/>
      <c r="P217" s="32"/>
      <c r="R217" s="33">
        <f>$G$4</f>
        <v>1.1384293948126802</v>
      </c>
      <c r="S217" s="33"/>
      <c r="T217" s="33"/>
      <c r="U217" s="33"/>
      <c r="V217" s="33"/>
      <c r="W217" s="33"/>
      <c r="X217" s="33"/>
      <c r="Y217" s="33"/>
      <c r="Z217" s="33"/>
      <c r="AA217" s="33"/>
      <c r="AB217" s="16"/>
      <c r="AC217" s="16"/>
    </row>
    <row r="218" spans="7:29" x14ac:dyDescent="0.25">
      <c r="G218" s="15">
        <v>1.335</v>
      </c>
      <c r="H218" s="32"/>
      <c r="I218" s="32"/>
      <c r="J218" s="32"/>
      <c r="K218" s="32"/>
      <c r="L218" s="32"/>
      <c r="M218" s="32"/>
      <c r="N218" s="32"/>
      <c r="O218" s="32"/>
      <c r="P218" s="32"/>
      <c r="R218" s="33">
        <f>$G$4</f>
        <v>1.1384293948126802</v>
      </c>
      <c r="S218" s="33"/>
      <c r="T218" s="33"/>
      <c r="U218" s="33"/>
      <c r="V218" s="33"/>
      <c r="W218" s="33"/>
      <c r="X218" s="33"/>
      <c r="Y218" s="33"/>
      <c r="Z218" s="33"/>
      <c r="AA218" s="33"/>
      <c r="AB218" s="16"/>
      <c r="AC218" s="16"/>
    </row>
    <row r="219" spans="7:29" x14ac:dyDescent="0.25">
      <c r="G219" s="31">
        <v>1.375</v>
      </c>
      <c r="H219" s="32"/>
      <c r="I219" s="32"/>
      <c r="J219" s="32"/>
      <c r="K219" s="32"/>
      <c r="L219" s="32"/>
      <c r="M219" s="32"/>
      <c r="N219" s="32"/>
      <c r="O219" s="32"/>
      <c r="P219" s="32"/>
      <c r="R219" s="33">
        <f>$G$4</f>
        <v>1.1384293948126802</v>
      </c>
      <c r="S219" s="33"/>
      <c r="T219" s="33"/>
      <c r="U219" s="33"/>
      <c r="V219" s="33"/>
      <c r="W219" s="33"/>
      <c r="X219" s="33"/>
      <c r="Y219" s="33"/>
      <c r="Z219" s="33"/>
      <c r="AA219" s="33"/>
      <c r="AB219" s="16"/>
      <c r="AC219" s="16"/>
    </row>
    <row r="220" spans="7:29" x14ac:dyDescent="0.25">
      <c r="G220" s="15">
        <v>1.375</v>
      </c>
      <c r="H220" s="32"/>
      <c r="I220" s="32"/>
      <c r="J220" s="32"/>
      <c r="K220" s="32"/>
      <c r="L220" s="32"/>
      <c r="M220" s="32"/>
      <c r="N220" s="32"/>
      <c r="O220" s="32"/>
      <c r="P220" s="32"/>
      <c r="R220" s="33">
        <f>$G$4</f>
        <v>1.1384293948126802</v>
      </c>
      <c r="S220" s="33"/>
      <c r="T220" s="33"/>
      <c r="U220" s="33"/>
      <c r="V220" s="33"/>
      <c r="W220" s="33"/>
      <c r="X220" s="33"/>
      <c r="Y220" s="33"/>
      <c r="Z220" s="33"/>
      <c r="AA220" s="33"/>
      <c r="AB220" s="16"/>
      <c r="AC220" s="16"/>
    </row>
    <row r="221" spans="7:29" x14ac:dyDescent="0.25">
      <c r="G221" s="31">
        <v>1.415</v>
      </c>
      <c r="H221" s="32"/>
      <c r="I221" s="32"/>
      <c r="J221" s="32"/>
      <c r="K221" s="32"/>
      <c r="L221" s="32"/>
      <c r="M221" s="32"/>
      <c r="N221" s="32"/>
      <c r="O221" s="32"/>
      <c r="P221" s="32"/>
      <c r="R221" s="33">
        <f>$G$4</f>
        <v>1.1384293948126802</v>
      </c>
      <c r="S221" s="33"/>
      <c r="T221" s="33"/>
      <c r="U221" s="33"/>
      <c r="V221" s="33"/>
      <c r="W221" s="33"/>
      <c r="X221" s="33"/>
      <c r="Y221" s="33"/>
      <c r="Z221" s="33"/>
      <c r="AA221" s="33"/>
      <c r="AB221" s="16"/>
      <c r="AC221" s="16"/>
    </row>
    <row r="222" spans="7:29" x14ac:dyDescent="0.25">
      <c r="G222" s="15">
        <v>1.46</v>
      </c>
      <c r="H222" s="32"/>
      <c r="I222" s="32"/>
      <c r="J222" s="32"/>
      <c r="K222" s="32"/>
      <c r="L222" s="32"/>
      <c r="M222" s="32"/>
      <c r="N222" s="32"/>
      <c r="O222" s="32"/>
      <c r="P222" s="32"/>
      <c r="R222" s="33">
        <f>$G$4</f>
        <v>1.1384293948126802</v>
      </c>
      <c r="S222" s="33"/>
      <c r="T222" s="33"/>
      <c r="U222" s="33"/>
      <c r="V222" s="33"/>
      <c r="W222" s="33"/>
      <c r="X222" s="33"/>
      <c r="Y222" s="33"/>
      <c r="Z222" s="33"/>
      <c r="AA222" s="33"/>
      <c r="AB222" s="16"/>
      <c r="AC222" s="16"/>
    </row>
    <row r="223" spans="7:29" x14ac:dyDescent="0.25">
      <c r="G223" s="31">
        <v>1.5</v>
      </c>
      <c r="H223" s="32"/>
      <c r="I223" s="32"/>
      <c r="J223" s="32"/>
      <c r="K223" s="32"/>
      <c r="L223" s="32"/>
      <c r="M223" s="32"/>
      <c r="N223" s="32"/>
      <c r="O223" s="32"/>
      <c r="P223" s="32"/>
      <c r="R223" s="33">
        <f>$G$4</f>
        <v>1.1384293948126802</v>
      </c>
      <c r="S223" s="33"/>
      <c r="T223" s="33"/>
      <c r="U223" s="33"/>
      <c r="V223" s="33"/>
      <c r="W223" s="33"/>
      <c r="X223" s="33"/>
      <c r="Y223" s="33"/>
      <c r="Z223" s="33"/>
      <c r="AA223" s="33"/>
      <c r="AB223" s="16"/>
      <c r="AC223" s="16"/>
    </row>
    <row r="224" spans="7:29" x14ac:dyDescent="0.25">
      <c r="G224" s="15">
        <v>1.5</v>
      </c>
      <c r="H224" s="32"/>
      <c r="I224" s="32"/>
      <c r="J224" s="32"/>
      <c r="K224" s="32"/>
      <c r="L224" s="32"/>
      <c r="M224" s="32"/>
      <c r="N224" s="32"/>
      <c r="O224" s="32"/>
      <c r="P224" s="32"/>
      <c r="R224" s="33">
        <f>$G$4</f>
        <v>1.1384293948126802</v>
      </c>
      <c r="S224" s="33"/>
      <c r="T224" s="33"/>
      <c r="U224" s="33"/>
      <c r="V224" s="33"/>
      <c r="W224" s="33"/>
      <c r="X224" s="33"/>
      <c r="Y224" s="33"/>
      <c r="Z224" s="33"/>
      <c r="AA224" s="33"/>
      <c r="AB224" s="16"/>
      <c r="AC224" s="16"/>
    </row>
    <row r="225" spans="7:29" x14ac:dyDescent="0.25">
      <c r="G225" s="31">
        <v>1.5</v>
      </c>
      <c r="H225" s="32"/>
      <c r="I225" s="32"/>
      <c r="J225" s="32"/>
      <c r="K225" s="32"/>
      <c r="L225" s="32"/>
      <c r="M225" s="32"/>
      <c r="N225" s="32"/>
      <c r="O225" s="32"/>
      <c r="P225" s="32"/>
      <c r="R225" s="33">
        <f>$G$4</f>
        <v>1.1384293948126802</v>
      </c>
      <c r="S225" s="33"/>
      <c r="T225" s="33"/>
      <c r="U225" s="33"/>
      <c r="V225" s="33"/>
      <c r="W225" s="33"/>
      <c r="X225" s="33"/>
      <c r="Y225" s="33"/>
      <c r="Z225" s="33"/>
      <c r="AA225" s="33"/>
      <c r="AB225" s="16"/>
      <c r="AC225" s="16"/>
    </row>
    <row r="226" spans="7:29" x14ac:dyDescent="0.25">
      <c r="G226" s="15">
        <v>1.5</v>
      </c>
      <c r="H226" s="32"/>
      <c r="I226" s="32"/>
      <c r="J226" s="32"/>
      <c r="K226" s="32"/>
      <c r="L226" s="32"/>
      <c r="M226" s="32"/>
      <c r="N226" s="32"/>
      <c r="O226" s="32"/>
      <c r="P226" s="32"/>
      <c r="R226" s="33">
        <f>$G$4</f>
        <v>1.1384293948126802</v>
      </c>
      <c r="S226" s="33"/>
      <c r="T226" s="33"/>
      <c r="U226" s="33"/>
      <c r="V226" s="33"/>
      <c r="W226" s="33"/>
      <c r="X226" s="33"/>
      <c r="Y226" s="33"/>
      <c r="Z226" s="33"/>
      <c r="AA226" s="33"/>
      <c r="AB226" s="16"/>
      <c r="AC226" s="16"/>
    </row>
    <row r="227" spans="7:29" x14ac:dyDescent="0.25">
      <c r="G227" s="31">
        <v>1.5</v>
      </c>
      <c r="H227" s="32"/>
      <c r="I227" s="32"/>
      <c r="J227" s="32"/>
      <c r="K227" s="32"/>
      <c r="L227" s="32"/>
      <c r="M227" s="32"/>
      <c r="N227" s="32"/>
      <c r="O227" s="32"/>
      <c r="P227" s="32"/>
      <c r="R227" s="33">
        <f>$G$4</f>
        <v>1.1384293948126802</v>
      </c>
      <c r="S227" s="33"/>
      <c r="T227" s="33"/>
      <c r="U227" s="33"/>
      <c r="V227" s="33"/>
      <c r="W227" s="33"/>
      <c r="X227" s="33"/>
      <c r="Y227" s="33"/>
      <c r="Z227" s="33"/>
      <c r="AA227" s="33"/>
      <c r="AB227" s="16"/>
      <c r="AC227" s="16"/>
    </row>
    <row r="228" spans="7:29" x14ac:dyDescent="0.25">
      <c r="G228" s="15">
        <v>1.5</v>
      </c>
      <c r="H228" s="32"/>
      <c r="I228" s="32"/>
      <c r="J228" s="32"/>
      <c r="K228" s="32"/>
      <c r="L228" s="32"/>
      <c r="M228" s="32"/>
      <c r="N228" s="32"/>
      <c r="O228" s="32"/>
      <c r="P228" s="32"/>
      <c r="R228" s="33">
        <f>$G$4</f>
        <v>1.1384293948126802</v>
      </c>
      <c r="S228" s="33"/>
      <c r="T228" s="33"/>
      <c r="U228" s="33"/>
      <c r="V228" s="33"/>
      <c r="W228" s="33"/>
      <c r="X228" s="33"/>
      <c r="Y228" s="33"/>
      <c r="Z228" s="33"/>
      <c r="AA228" s="33"/>
      <c r="AB228" s="16"/>
      <c r="AC228" s="16"/>
    </row>
    <row r="229" spans="7:29" x14ac:dyDescent="0.25">
      <c r="G229" s="31">
        <v>1.5</v>
      </c>
      <c r="H229" s="32"/>
      <c r="I229" s="32"/>
      <c r="J229" s="32"/>
      <c r="K229" s="32"/>
      <c r="L229" s="32"/>
      <c r="M229" s="32"/>
      <c r="N229" s="32"/>
      <c r="O229" s="32"/>
      <c r="P229" s="32"/>
      <c r="R229" s="33">
        <f>$G$4</f>
        <v>1.1384293948126802</v>
      </c>
      <c r="S229" s="33"/>
      <c r="T229" s="33"/>
      <c r="U229" s="33"/>
      <c r="V229" s="33"/>
      <c r="W229" s="33"/>
      <c r="X229" s="33"/>
      <c r="Y229" s="33"/>
      <c r="Z229" s="33"/>
      <c r="AA229" s="33"/>
      <c r="AB229" s="16"/>
      <c r="AC229" s="16"/>
    </row>
    <row r="230" spans="7:29" x14ac:dyDescent="0.25">
      <c r="G230" s="15">
        <v>1.5</v>
      </c>
      <c r="H230" s="32"/>
      <c r="I230" s="32"/>
      <c r="J230" s="32"/>
      <c r="K230" s="32"/>
      <c r="L230" s="32"/>
      <c r="M230" s="32"/>
      <c r="N230" s="32"/>
      <c r="O230" s="32"/>
      <c r="P230" s="32"/>
      <c r="R230" s="33">
        <f>$G$4</f>
        <v>1.1384293948126802</v>
      </c>
      <c r="S230" s="33"/>
      <c r="T230" s="33"/>
      <c r="U230" s="33"/>
      <c r="V230" s="33"/>
      <c r="W230" s="33"/>
      <c r="X230" s="33"/>
      <c r="Y230" s="33"/>
      <c r="Z230" s="33"/>
      <c r="AA230" s="33"/>
      <c r="AB230" s="16"/>
      <c r="AC230" s="16"/>
    </row>
    <row r="231" spans="7:29" x14ac:dyDescent="0.25">
      <c r="G231" s="31">
        <v>1.5</v>
      </c>
      <c r="H231" s="32"/>
      <c r="I231" s="32"/>
      <c r="J231" s="32"/>
      <c r="K231" s="32"/>
      <c r="L231" s="32"/>
      <c r="M231" s="32"/>
      <c r="N231" s="32"/>
      <c r="O231" s="32"/>
      <c r="P231" s="32"/>
      <c r="R231" s="33">
        <f>$G$4</f>
        <v>1.1384293948126802</v>
      </c>
      <c r="S231" s="33"/>
      <c r="T231" s="33"/>
      <c r="U231" s="33"/>
      <c r="V231" s="33"/>
      <c r="W231" s="33"/>
      <c r="X231" s="33"/>
      <c r="Y231" s="33"/>
      <c r="Z231" s="33"/>
      <c r="AA231" s="33"/>
      <c r="AB231" s="16"/>
      <c r="AC231" s="16"/>
    </row>
    <row r="232" spans="7:29" x14ac:dyDescent="0.25">
      <c r="G232" s="15">
        <v>1.5</v>
      </c>
      <c r="H232" s="32"/>
      <c r="I232" s="32"/>
      <c r="J232" s="32"/>
      <c r="K232" s="32"/>
      <c r="L232" s="32"/>
      <c r="M232" s="32"/>
      <c r="N232" s="32"/>
      <c r="O232" s="32"/>
      <c r="P232" s="32"/>
      <c r="R232" s="33">
        <f>$G$4</f>
        <v>1.1384293948126802</v>
      </c>
      <c r="S232" s="33"/>
      <c r="T232" s="33"/>
      <c r="U232" s="33"/>
      <c r="V232" s="33"/>
      <c r="W232" s="33"/>
      <c r="X232" s="33"/>
      <c r="Y232" s="33"/>
      <c r="Z232" s="33"/>
      <c r="AA232" s="33"/>
      <c r="AB232" s="16"/>
      <c r="AC232" s="16"/>
    </row>
    <row r="233" spans="7:29" x14ac:dyDescent="0.25">
      <c r="G233" s="31">
        <v>1.5</v>
      </c>
      <c r="H233" s="32"/>
      <c r="I233" s="32"/>
      <c r="J233" s="32"/>
      <c r="K233" s="32"/>
      <c r="L233" s="32"/>
      <c r="M233" s="32"/>
      <c r="N233" s="32"/>
      <c r="O233" s="32"/>
      <c r="P233" s="32"/>
      <c r="R233" s="33">
        <f>$G$4</f>
        <v>1.1384293948126802</v>
      </c>
      <c r="S233" s="33"/>
      <c r="T233" s="33"/>
      <c r="U233" s="33"/>
      <c r="V233" s="33"/>
      <c r="W233" s="33"/>
      <c r="X233" s="33"/>
      <c r="Y233" s="33"/>
      <c r="Z233" s="33"/>
      <c r="AA233" s="33"/>
      <c r="AB233" s="16"/>
      <c r="AC233" s="16"/>
    </row>
    <row r="234" spans="7:29" x14ac:dyDescent="0.25">
      <c r="G234" s="15">
        <v>1.5</v>
      </c>
      <c r="H234" s="32"/>
      <c r="I234" s="32"/>
      <c r="J234" s="32"/>
      <c r="K234" s="32"/>
      <c r="L234" s="32"/>
      <c r="M234" s="32"/>
      <c r="N234" s="32"/>
      <c r="O234" s="32"/>
      <c r="P234" s="32"/>
      <c r="R234" s="33">
        <f>$G$4</f>
        <v>1.1384293948126802</v>
      </c>
      <c r="S234" s="33"/>
      <c r="T234" s="33"/>
      <c r="U234" s="33"/>
      <c r="V234" s="33"/>
      <c r="W234" s="33"/>
      <c r="X234" s="33"/>
      <c r="Y234" s="33"/>
      <c r="Z234" s="33"/>
      <c r="AA234" s="33"/>
      <c r="AB234" s="16"/>
      <c r="AC234" s="16"/>
    </row>
    <row r="235" spans="7:29" x14ac:dyDescent="0.25">
      <c r="G235" s="31">
        <v>1.5</v>
      </c>
      <c r="H235" s="32"/>
      <c r="I235" s="32"/>
      <c r="J235" s="32"/>
      <c r="K235" s="32"/>
      <c r="L235" s="32"/>
      <c r="M235" s="32"/>
      <c r="N235" s="32"/>
      <c r="O235" s="32"/>
      <c r="P235" s="32"/>
      <c r="R235" s="33">
        <f>$G$4</f>
        <v>1.1384293948126802</v>
      </c>
      <c r="S235" s="33"/>
      <c r="T235" s="33"/>
      <c r="U235" s="33"/>
      <c r="V235" s="33"/>
      <c r="W235" s="33"/>
      <c r="X235" s="33"/>
      <c r="Y235" s="33"/>
      <c r="Z235" s="33"/>
      <c r="AA235" s="33"/>
      <c r="AB235" s="16"/>
      <c r="AC235" s="16"/>
    </row>
    <row r="236" spans="7:29" x14ac:dyDescent="0.25">
      <c r="G236" s="15">
        <v>1.5</v>
      </c>
      <c r="H236" s="32"/>
      <c r="I236" s="32"/>
      <c r="J236" s="32"/>
      <c r="K236" s="32"/>
      <c r="L236" s="32"/>
      <c r="M236" s="32"/>
      <c r="N236" s="32"/>
      <c r="O236" s="32"/>
      <c r="P236" s="32"/>
      <c r="R236" s="33">
        <f>$G$4</f>
        <v>1.1384293948126802</v>
      </c>
      <c r="S236" s="33"/>
      <c r="T236" s="33"/>
      <c r="U236" s="33"/>
      <c r="V236" s="33"/>
      <c r="W236" s="33"/>
      <c r="X236" s="33"/>
      <c r="Y236" s="33"/>
      <c r="Z236" s="33"/>
      <c r="AA236" s="33"/>
      <c r="AB236" s="16"/>
      <c r="AC236" s="16"/>
    </row>
    <row r="237" spans="7:29" x14ac:dyDescent="0.25">
      <c r="G237" s="31">
        <v>1.5</v>
      </c>
      <c r="H237" s="32"/>
      <c r="I237" s="32"/>
      <c r="J237" s="32"/>
      <c r="K237" s="32"/>
      <c r="L237" s="32"/>
      <c r="M237" s="32"/>
      <c r="N237" s="32"/>
      <c r="O237" s="32"/>
      <c r="P237" s="32"/>
      <c r="R237" s="33">
        <f>$G$4</f>
        <v>1.1384293948126802</v>
      </c>
      <c r="S237" s="33"/>
      <c r="T237" s="33"/>
      <c r="U237" s="33"/>
      <c r="V237" s="33"/>
      <c r="W237" s="33"/>
      <c r="X237" s="33"/>
      <c r="Y237" s="33"/>
      <c r="Z237" s="33"/>
      <c r="AA237" s="33"/>
      <c r="AB237" s="16"/>
      <c r="AC237" s="16"/>
    </row>
    <row r="238" spans="7:29" x14ac:dyDescent="0.25">
      <c r="G238" s="15">
        <v>1.5</v>
      </c>
      <c r="H238" s="32"/>
      <c r="I238" s="32"/>
      <c r="J238" s="32"/>
      <c r="K238" s="32"/>
      <c r="L238" s="32"/>
      <c r="M238" s="32"/>
      <c r="N238" s="32"/>
      <c r="O238" s="32"/>
      <c r="P238" s="32"/>
      <c r="R238" s="33">
        <f>$G$4</f>
        <v>1.1384293948126802</v>
      </c>
      <c r="S238" s="33"/>
      <c r="T238" s="33"/>
      <c r="U238" s="33"/>
      <c r="V238" s="33"/>
      <c r="W238" s="33"/>
      <c r="X238" s="33"/>
      <c r="Y238" s="33"/>
      <c r="Z238" s="33"/>
      <c r="AA238" s="33"/>
      <c r="AB238" s="16"/>
      <c r="AC238" s="16"/>
    </row>
    <row r="239" spans="7:29" x14ac:dyDescent="0.25">
      <c r="G239" s="31">
        <v>1.5</v>
      </c>
      <c r="H239" s="32"/>
      <c r="I239" s="32"/>
      <c r="J239" s="32"/>
      <c r="K239" s="32"/>
      <c r="L239" s="32"/>
      <c r="M239" s="32"/>
      <c r="N239" s="32"/>
      <c r="O239" s="32"/>
      <c r="P239" s="32"/>
      <c r="R239" s="33">
        <f>$G$4</f>
        <v>1.1384293948126802</v>
      </c>
      <c r="S239" s="33"/>
      <c r="T239" s="33"/>
      <c r="U239" s="33"/>
      <c r="V239" s="33"/>
      <c r="W239" s="33"/>
      <c r="X239" s="33"/>
      <c r="Y239" s="33"/>
      <c r="Z239" s="33"/>
      <c r="AA239" s="33"/>
      <c r="AB239" s="16"/>
      <c r="AC239" s="16"/>
    </row>
    <row r="240" spans="7:29" x14ac:dyDescent="0.25">
      <c r="G240" s="15">
        <v>1.5</v>
      </c>
      <c r="H240" s="32"/>
      <c r="I240" s="32"/>
      <c r="J240" s="32"/>
      <c r="K240" s="32"/>
      <c r="L240" s="32"/>
      <c r="M240" s="32"/>
      <c r="N240" s="32"/>
      <c r="O240" s="32"/>
      <c r="P240" s="32"/>
      <c r="R240" s="33">
        <f>$G$4</f>
        <v>1.1384293948126802</v>
      </c>
      <c r="S240" s="33"/>
      <c r="T240" s="33"/>
      <c r="U240" s="33"/>
      <c r="V240" s="33"/>
      <c r="W240" s="33"/>
      <c r="X240" s="33"/>
      <c r="Y240" s="33"/>
      <c r="Z240" s="33"/>
      <c r="AA240" s="33"/>
      <c r="AB240" s="16"/>
      <c r="AC240" s="16"/>
    </row>
    <row r="241" spans="7:29" x14ac:dyDescent="0.25">
      <c r="G241" s="31">
        <v>1.5</v>
      </c>
      <c r="H241" s="32"/>
      <c r="I241" s="32"/>
      <c r="J241" s="32"/>
      <c r="K241" s="32"/>
      <c r="L241" s="32"/>
      <c r="M241" s="32"/>
      <c r="N241" s="32"/>
      <c r="O241" s="32"/>
      <c r="P241" s="32"/>
      <c r="R241" s="33">
        <f>$G$4</f>
        <v>1.1384293948126802</v>
      </c>
      <c r="S241" s="33"/>
      <c r="T241" s="33"/>
      <c r="U241" s="33"/>
      <c r="V241" s="33"/>
      <c r="W241" s="33"/>
      <c r="X241" s="33"/>
      <c r="Y241" s="33"/>
      <c r="Z241" s="33"/>
      <c r="AA241" s="33"/>
      <c r="AB241" s="16"/>
      <c r="AC241" s="16"/>
    </row>
    <row r="242" spans="7:29" x14ac:dyDescent="0.25">
      <c r="G242" s="15">
        <v>1.5</v>
      </c>
      <c r="H242" s="32"/>
      <c r="I242" s="32"/>
      <c r="J242" s="32"/>
      <c r="K242" s="32"/>
      <c r="L242" s="32"/>
      <c r="M242" s="32"/>
      <c r="N242" s="32"/>
      <c r="O242" s="32"/>
      <c r="P242" s="32"/>
      <c r="R242" s="33">
        <f>$G$4</f>
        <v>1.1384293948126802</v>
      </c>
      <c r="S242" s="33"/>
      <c r="T242" s="33"/>
      <c r="U242" s="33"/>
      <c r="V242" s="33"/>
      <c r="W242" s="33"/>
      <c r="X242" s="33"/>
      <c r="Y242" s="33"/>
      <c r="Z242" s="33"/>
      <c r="AA242" s="33"/>
      <c r="AB242" s="16"/>
      <c r="AC242" s="16"/>
    </row>
    <row r="243" spans="7:29" x14ac:dyDescent="0.25">
      <c r="G243" s="31">
        <v>1.5</v>
      </c>
      <c r="H243" s="32"/>
      <c r="I243" s="32"/>
      <c r="J243" s="32"/>
      <c r="K243" s="32"/>
      <c r="L243" s="32"/>
      <c r="M243" s="32"/>
      <c r="N243" s="32"/>
      <c r="O243" s="32"/>
      <c r="P243" s="32"/>
      <c r="R243" s="33">
        <f>$G$4</f>
        <v>1.1384293948126802</v>
      </c>
      <c r="S243" s="33"/>
      <c r="T243" s="33"/>
      <c r="U243" s="33"/>
      <c r="V243" s="33"/>
      <c r="W243" s="33"/>
      <c r="X243" s="33"/>
      <c r="Y243" s="33"/>
      <c r="Z243" s="33"/>
      <c r="AA243" s="33"/>
      <c r="AB243" s="16"/>
      <c r="AC243" s="16"/>
    </row>
    <row r="244" spans="7:29" x14ac:dyDescent="0.25">
      <c r="G244" s="15">
        <v>1.54</v>
      </c>
      <c r="H244" s="32"/>
      <c r="I244" s="32"/>
      <c r="J244" s="32"/>
      <c r="K244" s="32"/>
      <c r="L244" s="32"/>
      <c r="M244" s="32"/>
      <c r="N244" s="32"/>
      <c r="O244" s="32"/>
      <c r="P244" s="32"/>
      <c r="R244" s="33">
        <f>$G$4</f>
        <v>1.1384293948126802</v>
      </c>
      <c r="S244" s="33"/>
      <c r="T244" s="33"/>
      <c r="U244" s="33"/>
      <c r="V244" s="33"/>
      <c r="W244" s="33"/>
      <c r="X244" s="33"/>
      <c r="Y244" s="33"/>
      <c r="Z244" s="33"/>
      <c r="AA244" s="33"/>
      <c r="AB244" s="16"/>
      <c r="AC244" s="16"/>
    </row>
    <row r="245" spans="7:29" x14ac:dyDescent="0.25">
      <c r="G245" s="31">
        <v>1.54</v>
      </c>
      <c r="H245" s="32"/>
      <c r="I245" s="32"/>
      <c r="J245" s="32"/>
      <c r="K245" s="32"/>
      <c r="L245" s="32"/>
      <c r="M245" s="32"/>
      <c r="N245" s="32"/>
      <c r="O245" s="32"/>
      <c r="P245" s="32"/>
      <c r="R245" s="33">
        <f>$G$4</f>
        <v>1.1384293948126802</v>
      </c>
      <c r="S245" s="33"/>
      <c r="T245" s="33"/>
      <c r="U245" s="33"/>
      <c r="V245" s="33"/>
      <c r="W245" s="33"/>
      <c r="X245" s="33"/>
      <c r="Y245" s="33"/>
      <c r="Z245" s="33"/>
      <c r="AA245" s="33"/>
      <c r="AB245" s="16"/>
      <c r="AC245" s="16"/>
    </row>
    <row r="246" spans="7:29" x14ac:dyDescent="0.25">
      <c r="G246" s="15">
        <v>1.54</v>
      </c>
      <c r="H246" s="32"/>
      <c r="I246" s="32"/>
      <c r="J246" s="32"/>
      <c r="K246" s="32"/>
      <c r="L246" s="32"/>
      <c r="M246" s="32"/>
      <c r="N246" s="32"/>
      <c r="O246" s="32"/>
      <c r="P246" s="32"/>
      <c r="R246" s="33">
        <f>$G$4</f>
        <v>1.1384293948126802</v>
      </c>
      <c r="S246" s="33"/>
      <c r="T246" s="33"/>
      <c r="U246" s="33"/>
      <c r="V246" s="33"/>
      <c r="W246" s="33"/>
      <c r="X246" s="33"/>
      <c r="Y246" s="33"/>
      <c r="Z246" s="33"/>
      <c r="AA246" s="33"/>
      <c r="AB246" s="16"/>
      <c r="AC246" s="16"/>
    </row>
    <row r="247" spans="7:29" x14ac:dyDescent="0.25">
      <c r="G247" s="31">
        <v>1.54</v>
      </c>
      <c r="H247" s="32"/>
      <c r="I247" s="32"/>
      <c r="J247" s="32"/>
      <c r="K247" s="32"/>
      <c r="L247" s="32"/>
      <c r="M247" s="32"/>
      <c r="N247" s="32"/>
      <c r="O247" s="32"/>
      <c r="P247" s="32"/>
      <c r="R247" s="33">
        <f>$G$4</f>
        <v>1.1384293948126802</v>
      </c>
      <c r="S247" s="33"/>
      <c r="T247" s="33"/>
      <c r="U247" s="33"/>
      <c r="V247" s="33"/>
      <c r="W247" s="33"/>
      <c r="X247" s="33"/>
      <c r="Y247" s="33"/>
      <c r="Z247" s="33"/>
      <c r="AA247" s="33"/>
      <c r="AB247" s="16"/>
      <c r="AC247" s="16"/>
    </row>
    <row r="248" spans="7:29" x14ac:dyDescent="0.25">
      <c r="G248" s="15">
        <v>1.54</v>
      </c>
      <c r="H248" s="32"/>
      <c r="I248" s="32"/>
      <c r="J248" s="32"/>
      <c r="K248" s="32"/>
      <c r="L248" s="32"/>
      <c r="M248" s="32"/>
      <c r="N248" s="32"/>
      <c r="O248" s="32"/>
      <c r="P248" s="32"/>
      <c r="R248" s="33">
        <f>$G$4</f>
        <v>1.1384293948126802</v>
      </c>
      <c r="S248" s="33"/>
      <c r="T248" s="33"/>
      <c r="U248" s="33"/>
      <c r="V248" s="33"/>
      <c r="W248" s="33"/>
      <c r="X248" s="33"/>
      <c r="Y248" s="33"/>
      <c r="Z248" s="33"/>
      <c r="AA248" s="33"/>
      <c r="AB248" s="16"/>
      <c r="AC248" s="16"/>
    </row>
    <row r="249" spans="7:29" x14ac:dyDescent="0.25">
      <c r="G249" s="31">
        <v>1.54</v>
      </c>
      <c r="H249" s="32"/>
      <c r="I249" s="32"/>
      <c r="J249" s="32"/>
      <c r="K249" s="32"/>
      <c r="L249" s="32"/>
      <c r="M249" s="32"/>
      <c r="N249" s="32"/>
      <c r="O249" s="32"/>
      <c r="P249" s="32"/>
      <c r="R249" s="33">
        <f>$G$4</f>
        <v>1.1384293948126802</v>
      </c>
      <c r="S249" s="33"/>
      <c r="T249" s="33"/>
      <c r="U249" s="33"/>
      <c r="V249" s="33"/>
      <c r="W249" s="33"/>
      <c r="X249" s="33"/>
      <c r="Y249" s="33"/>
      <c r="Z249" s="33"/>
      <c r="AA249" s="33"/>
      <c r="AB249" s="16"/>
      <c r="AC249" s="16"/>
    </row>
    <row r="250" spans="7:29" x14ac:dyDescent="0.25">
      <c r="G250" s="15">
        <v>1.585</v>
      </c>
      <c r="H250" s="32"/>
      <c r="I250" s="32"/>
      <c r="J250" s="32"/>
      <c r="K250" s="32"/>
      <c r="L250" s="32"/>
      <c r="M250" s="32"/>
      <c r="N250" s="32"/>
      <c r="O250" s="32"/>
      <c r="P250" s="32"/>
      <c r="R250" s="33">
        <f>$G$4</f>
        <v>1.1384293948126802</v>
      </c>
      <c r="S250" s="33"/>
      <c r="T250" s="33"/>
      <c r="U250" s="33"/>
      <c r="V250" s="33"/>
      <c r="W250" s="33"/>
      <c r="X250" s="33"/>
      <c r="Y250" s="33"/>
      <c r="Z250" s="33"/>
      <c r="AA250" s="33"/>
      <c r="AB250" s="16"/>
      <c r="AC250" s="16"/>
    </row>
    <row r="251" spans="7:29" x14ac:dyDescent="0.25">
      <c r="G251" s="31">
        <v>1.585</v>
      </c>
      <c r="H251" s="32"/>
      <c r="I251" s="32"/>
      <c r="J251" s="32"/>
      <c r="K251" s="32"/>
      <c r="L251" s="32"/>
      <c r="M251" s="32"/>
      <c r="N251" s="32"/>
      <c r="O251" s="32"/>
      <c r="P251" s="32"/>
      <c r="R251" s="33">
        <f>$G$4</f>
        <v>1.1384293948126802</v>
      </c>
      <c r="S251" s="33"/>
      <c r="T251" s="33"/>
      <c r="U251" s="33"/>
      <c r="V251" s="33"/>
      <c r="W251" s="33"/>
      <c r="X251" s="33"/>
      <c r="Y251" s="33"/>
      <c r="Z251" s="33"/>
      <c r="AA251" s="33"/>
      <c r="AB251" s="16"/>
      <c r="AC251" s="16"/>
    </row>
    <row r="252" spans="7:29" x14ac:dyDescent="0.25">
      <c r="G252" s="15">
        <v>1.585</v>
      </c>
      <c r="H252" s="32"/>
      <c r="I252" s="32"/>
      <c r="J252" s="32"/>
      <c r="K252" s="32"/>
      <c r="L252" s="32"/>
      <c r="M252" s="32"/>
      <c r="N252" s="32"/>
      <c r="O252" s="32"/>
      <c r="P252" s="32"/>
      <c r="R252" s="33">
        <f>$G$4</f>
        <v>1.1384293948126802</v>
      </c>
      <c r="S252" s="33"/>
      <c r="T252" s="33"/>
      <c r="U252" s="33"/>
      <c r="V252" s="33"/>
      <c r="W252" s="33"/>
      <c r="X252" s="33"/>
      <c r="Y252" s="33"/>
      <c r="Z252" s="33"/>
      <c r="AA252" s="33"/>
      <c r="AB252" s="16"/>
      <c r="AC252" s="16"/>
    </row>
    <row r="253" spans="7:29" x14ac:dyDescent="0.25">
      <c r="G253" s="31">
        <v>1.585</v>
      </c>
      <c r="H253" s="32"/>
      <c r="I253" s="32"/>
      <c r="J253" s="32"/>
      <c r="K253" s="32"/>
      <c r="L253" s="32"/>
      <c r="M253" s="32"/>
      <c r="N253" s="32"/>
      <c r="O253" s="32"/>
      <c r="P253" s="32"/>
      <c r="R253" s="33">
        <f>$G$4</f>
        <v>1.1384293948126802</v>
      </c>
      <c r="S253" s="33"/>
      <c r="T253" s="33"/>
      <c r="U253" s="33"/>
      <c r="V253" s="33"/>
      <c r="W253" s="33"/>
      <c r="X253" s="33"/>
      <c r="Y253" s="33"/>
      <c r="Z253" s="33"/>
      <c r="AA253" s="33"/>
      <c r="AB253" s="16"/>
      <c r="AC253" s="16"/>
    </row>
    <row r="254" spans="7:29" x14ac:dyDescent="0.25">
      <c r="G254" s="15">
        <v>1.625</v>
      </c>
      <c r="H254" s="32"/>
      <c r="I254" s="32"/>
      <c r="J254" s="32"/>
      <c r="K254" s="32"/>
      <c r="L254" s="32"/>
      <c r="M254" s="32"/>
      <c r="N254" s="32"/>
      <c r="O254" s="32"/>
      <c r="P254" s="32"/>
      <c r="R254" s="33">
        <f>$G$4</f>
        <v>1.1384293948126802</v>
      </c>
      <c r="S254" s="33"/>
      <c r="T254" s="33"/>
      <c r="U254" s="33"/>
      <c r="V254" s="33"/>
      <c r="W254" s="33"/>
      <c r="X254" s="33"/>
      <c r="Y254" s="33"/>
      <c r="Z254" s="33"/>
      <c r="AA254" s="33"/>
      <c r="AB254" s="16"/>
      <c r="AC254" s="16"/>
    </row>
    <row r="255" spans="7:29" x14ac:dyDescent="0.25">
      <c r="G255" s="31">
        <v>1.625</v>
      </c>
      <c r="H255" s="32"/>
      <c r="I255" s="32"/>
      <c r="J255" s="32"/>
      <c r="K255" s="32"/>
      <c r="L255" s="32"/>
      <c r="M255" s="32"/>
      <c r="N255" s="32"/>
      <c r="O255" s="32"/>
      <c r="P255" s="32"/>
      <c r="R255" s="33">
        <f>$G$4</f>
        <v>1.1384293948126802</v>
      </c>
      <c r="S255" s="33"/>
      <c r="T255" s="33"/>
      <c r="U255" s="33"/>
      <c r="V255" s="33"/>
      <c r="W255" s="33"/>
      <c r="X255" s="33"/>
      <c r="Y255" s="33"/>
      <c r="Z255" s="33"/>
      <c r="AA255" s="33"/>
      <c r="AB255" s="16"/>
      <c r="AC255" s="16"/>
    </row>
    <row r="256" spans="7:29" x14ac:dyDescent="0.25">
      <c r="G256" s="15">
        <v>1.625</v>
      </c>
      <c r="H256" s="32"/>
      <c r="I256" s="32"/>
      <c r="J256" s="32"/>
      <c r="K256" s="32"/>
      <c r="L256" s="32"/>
      <c r="M256" s="32"/>
      <c r="N256" s="32"/>
      <c r="O256" s="32"/>
      <c r="P256" s="32"/>
      <c r="R256" s="33">
        <f>$G$4</f>
        <v>1.1384293948126802</v>
      </c>
      <c r="S256" s="33"/>
      <c r="T256" s="33"/>
      <c r="U256" s="33"/>
      <c r="V256" s="33"/>
      <c r="W256" s="33"/>
      <c r="X256" s="33"/>
      <c r="Y256" s="33"/>
      <c r="Z256" s="33"/>
      <c r="AA256" s="33"/>
      <c r="AB256" s="16"/>
      <c r="AC256" s="16"/>
    </row>
    <row r="257" spans="7:29" x14ac:dyDescent="0.25">
      <c r="G257" s="31">
        <v>1.665</v>
      </c>
      <c r="H257" s="32"/>
      <c r="I257" s="32"/>
      <c r="J257" s="32"/>
      <c r="K257" s="32"/>
      <c r="L257" s="32"/>
      <c r="M257" s="32"/>
      <c r="N257" s="32"/>
      <c r="O257" s="32"/>
      <c r="P257" s="32"/>
      <c r="R257" s="33">
        <f>$G$4</f>
        <v>1.1384293948126802</v>
      </c>
      <c r="S257" s="33"/>
      <c r="T257" s="33"/>
      <c r="U257" s="33"/>
      <c r="V257" s="33"/>
      <c r="W257" s="33"/>
      <c r="X257" s="33"/>
      <c r="Y257" s="33"/>
      <c r="Z257" s="33"/>
      <c r="AA257" s="33"/>
      <c r="AB257" s="16"/>
      <c r="AC257" s="16"/>
    </row>
    <row r="258" spans="7:29" x14ac:dyDescent="0.25">
      <c r="G258" s="15">
        <v>1.665</v>
      </c>
      <c r="H258" s="32"/>
      <c r="I258" s="32"/>
      <c r="J258" s="32"/>
      <c r="K258" s="32"/>
      <c r="L258" s="32"/>
      <c r="M258" s="32"/>
      <c r="N258" s="32"/>
      <c r="O258" s="32"/>
      <c r="P258" s="32"/>
      <c r="R258" s="33">
        <f>$G$4</f>
        <v>1.1384293948126802</v>
      </c>
      <c r="S258" s="33"/>
      <c r="T258" s="33"/>
      <c r="U258" s="33"/>
      <c r="V258" s="33"/>
      <c r="W258" s="33"/>
      <c r="X258" s="33"/>
      <c r="Y258" s="33"/>
      <c r="Z258" s="33"/>
      <c r="AA258" s="33"/>
      <c r="AB258" s="16"/>
      <c r="AC258" s="16"/>
    </row>
    <row r="259" spans="7:29" x14ac:dyDescent="0.25">
      <c r="G259" s="31">
        <v>1.665</v>
      </c>
      <c r="H259" s="32"/>
      <c r="I259" s="32"/>
      <c r="J259" s="32"/>
      <c r="K259" s="32"/>
      <c r="L259" s="32"/>
      <c r="M259" s="32"/>
      <c r="N259" s="32"/>
      <c r="O259" s="32"/>
      <c r="P259" s="32"/>
      <c r="R259" s="33">
        <f>$G$4</f>
        <v>1.1384293948126802</v>
      </c>
      <c r="S259" s="33"/>
      <c r="T259" s="33"/>
      <c r="U259" s="33"/>
      <c r="V259" s="33"/>
      <c r="W259" s="33"/>
      <c r="X259" s="33"/>
      <c r="Y259" s="33"/>
      <c r="Z259" s="33"/>
      <c r="AA259" s="33"/>
      <c r="AB259" s="16"/>
      <c r="AC259" s="16"/>
    </row>
    <row r="260" spans="7:29" x14ac:dyDescent="0.25">
      <c r="G260" s="15">
        <v>1.665</v>
      </c>
      <c r="H260" s="32"/>
      <c r="I260" s="32"/>
      <c r="J260" s="32"/>
      <c r="K260" s="32"/>
      <c r="L260" s="32"/>
      <c r="M260" s="32"/>
      <c r="N260" s="32"/>
      <c r="O260" s="32"/>
      <c r="P260" s="32"/>
      <c r="R260" s="33">
        <f>$G$4</f>
        <v>1.1384293948126802</v>
      </c>
      <c r="S260" s="33"/>
      <c r="T260" s="33"/>
      <c r="U260" s="33"/>
      <c r="V260" s="33"/>
      <c r="W260" s="33"/>
      <c r="X260" s="33"/>
      <c r="Y260" s="33"/>
      <c r="Z260" s="33"/>
      <c r="AA260" s="33"/>
      <c r="AB260" s="16"/>
      <c r="AC260" s="16"/>
    </row>
    <row r="261" spans="7:29" x14ac:dyDescent="0.25">
      <c r="G261" s="31">
        <v>1.71</v>
      </c>
      <c r="H261" s="32"/>
      <c r="I261" s="32"/>
      <c r="J261" s="32"/>
      <c r="K261" s="32"/>
      <c r="L261" s="32"/>
      <c r="M261" s="32"/>
      <c r="N261" s="32"/>
      <c r="O261" s="32"/>
      <c r="P261" s="32"/>
      <c r="R261" s="33">
        <f>$G$4</f>
        <v>1.1384293948126802</v>
      </c>
      <c r="S261" s="33"/>
      <c r="T261" s="33"/>
      <c r="U261" s="33"/>
      <c r="V261" s="33"/>
      <c r="W261" s="33"/>
      <c r="X261" s="33"/>
      <c r="Y261" s="33"/>
      <c r="Z261" s="33"/>
      <c r="AA261" s="33"/>
      <c r="AB261" s="16"/>
      <c r="AC261" s="16"/>
    </row>
    <row r="262" spans="7:29" x14ac:dyDescent="0.25">
      <c r="G262" s="15">
        <v>1.71</v>
      </c>
      <c r="H262" s="32"/>
      <c r="I262" s="32"/>
      <c r="J262" s="32"/>
      <c r="K262" s="32"/>
      <c r="L262" s="32"/>
      <c r="M262" s="32"/>
      <c r="N262" s="32"/>
      <c r="O262" s="32"/>
      <c r="P262" s="32"/>
      <c r="R262" s="33">
        <f>$G$4</f>
        <v>1.1384293948126802</v>
      </c>
      <c r="S262" s="33"/>
      <c r="T262" s="33"/>
      <c r="U262" s="33"/>
      <c r="V262" s="33"/>
      <c r="W262" s="33"/>
      <c r="X262" s="33"/>
      <c r="Y262" s="33"/>
      <c r="Z262" s="33"/>
      <c r="AA262" s="33"/>
      <c r="AB262" s="16"/>
      <c r="AC262" s="16"/>
    </row>
    <row r="263" spans="7:29" x14ac:dyDescent="0.25">
      <c r="G263" s="31">
        <v>1.71</v>
      </c>
      <c r="H263" s="32"/>
      <c r="I263" s="32"/>
      <c r="J263" s="32"/>
      <c r="K263" s="32"/>
      <c r="L263" s="32"/>
      <c r="M263" s="32"/>
      <c r="N263" s="32"/>
      <c r="O263" s="32"/>
      <c r="P263" s="32"/>
      <c r="R263" s="33">
        <f>$G$4</f>
        <v>1.1384293948126802</v>
      </c>
      <c r="S263" s="33"/>
      <c r="T263" s="33"/>
      <c r="U263" s="33"/>
      <c r="V263" s="33"/>
      <c r="W263" s="33"/>
      <c r="X263" s="33"/>
      <c r="Y263" s="33"/>
      <c r="Z263" s="33"/>
      <c r="AA263" s="33"/>
      <c r="AB263" s="16"/>
      <c r="AC263" s="16"/>
    </row>
    <row r="264" spans="7:29" x14ac:dyDescent="0.25">
      <c r="G264" s="15">
        <v>1.75</v>
      </c>
      <c r="H264" s="32"/>
      <c r="I264" s="32"/>
      <c r="J264" s="32"/>
      <c r="K264" s="32"/>
      <c r="L264" s="32"/>
      <c r="M264" s="32"/>
      <c r="N264" s="32"/>
      <c r="O264" s="32"/>
      <c r="P264" s="32"/>
      <c r="R264" s="33">
        <f>$G$4</f>
        <v>1.1384293948126802</v>
      </c>
      <c r="S264" s="33"/>
      <c r="T264" s="33"/>
      <c r="U264" s="33"/>
      <c r="V264" s="33"/>
      <c r="W264" s="33"/>
      <c r="X264" s="33"/>
      <c r="Y264" s="33"/>
      <c r="Z264" s="33"/>
      <c r="AA264" s="33"/>
      <c r="AB264" s="16"/>
      <c r="AC264" s="16"/>
    </row>
    <row r="265" spans="7:29" x14ac:dyDescent="0.25">
      <c r="G265" s="31">
        <v>1.75</v>
      </c>
      <c r="H265" s="32"/>
      <c r="I265" s="32"/>
      <c r="J265" s="32"/>
      <c r="K265" s="32"/>
      <c r="L265" s="32"/>
      <c r="M265" s="32"/>
      <c r="N265" s="32"/>
      <c r="O265" s="32"/>
      <c r="P265" s="32"/>
      <c r="R265" s="33">
        <f>$G$4</f>
        <v>1.1384293948126802</v>
      </c>
      <c r="S265" s="33"/>
      <c r="T265" s="33"/>
      <c r="U265" s="33"/>
      <c r="V265" s="33"/>
      <c r="W265" s="33"/>
      <c r="X265" s="33"/>
      <c r="Y265" s="33"/>
      <c r="Z265" s="33"/>
      <c r="AA265" s="33"/>
      <c r="AB265" s="16"/>
      <c r="AC265" s="16"/>
    </row>
    <row r="266" spans="7:29" x14ac:dyDescent="0.25">
      <c r="G266" s="15">
        <v>1.75</v>
      </c>
      <c r="H266" s="32"/>
      <c r="I266" s="32"/>
      <c r="J266" s="32"/>
      <c r="K266" s="32"/>
      <c r="L266" s="32"/>
      <c r="M266" s="32"/>
      <c r="N266" s="32"/>
      <c r="O266" s="32"/>
      <c r="P266" s="32"/>
      <c r="R266" s="33">
        <f>$G$4</f>
        <v>1.1384293948126802</v>
      </c>
      <c r="S266" s="33"/>
      <c r="T266" s="33"/>
      <c r="U266" s="33"/>
      <c r="V266" s="33"/>
      <c r="W266" s="33"/>
      <c r="X266" s="33"/>
      <c r="Y266" s="33"/>
      <c r="Z266" s="33"/>
      <c r="AA266" s="33"/>
      <c r="AB266" s="16"/>
      <c r="AC266" s="16"/>
    </row>
    <row r="267" spans="7:29" x14ac:dyDescent="0.25">
      <c r="G267" s="31">
        <v>1.75</v>
      </c>
      <c r="H267" s="32"/>
      <c r="I267" s="32"/>
      <c r="J267" s="32"/>
      <c r="K267" s="32"/>
      <c r="L267" s="32"/>
      <c r="M267" s="32"/>
      <c r="N267" s="32"/>
      <c r="O267" s="32"/>
      <c r="P267" s="32"/>
      <c r="R267" s="33">
        <f>$G$4</f>
        <v>1.1384293948126802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16"/>
      <c r="AC267" s="16"/>
    </row>
    <row r="268" spans="7:29" x14ac:dyDescent="0.25">
      <c r="G268" s="15">
        <v>1.75</v>
      </c>
      <c r="H268" s="32"/>
      <c r="I268" s="32"/>
      <c r="J268" s="32"/>
      <c r="K268" s="32"/>
      <c r="L268" s="32"/>
      <c r="M268" s="32"/>
      <c r="N268" s="32"/>
      <c r="O268" s="32"/>
      <c r="P268" s="32"/>
      <c r="R268" s="33">
        <f>$G$4</f>
        <v>1.1384293948126802</v>
      </c>
      <c r="S268" s="33"/>
      <c r="T268" s="33"/>
      <c r="U268" s="33"/>
      <c r="V268" s="33"/>
      <c r="W268" s="33"/>
      <c r="X268" s="33"/>
      <c r="Y268" s="33"/>
      <c r="Z268" s="33"/>
      <c r="AA268" s="33"/>
      <c r="AB268" s="16"/>
      <c r="AC268" s="16"/>
    </row>
    <row r="269" spans="7:29" x14ac:dyDescent="0.25">
      <c r="G269" s="31">
        <v>1.75</v>
      </c>
      <c r="H269" s="32"/>
      <c r="I269" s="32"/>
      <c r="J269" s="32"/>
      <c r="K269" s="32"/>
      <c r="L269" s="32"/>
      <c r="M269" s="32"/>
      <c r="N269" s="32"/>
      <c r="O269" s="32"/>
      <c r="P269" s="32"/>
      <c r="R269" s="33">
        <f>$G$4</f>
        <v>1.1384293948126802</v>
      </c>
      <c r="S269" s="33"/>
      <c r="T269" s="33"/>
      <c r="U269" s="33"/>
      <c r="V269" s="33"/>
      <c r="W269" s="33"/>
      <c r="X269" s="33"/>
      <c r="Y269" s="33"/>
      <c r="Z269" s="33"/>
      <c r="AA269" s="33"/>
      <c r="AB269" s="16"/>
      <c r="AC269" s="16"/>
    </row>
    <row r="270" spans="7:29" x14ac:dyDescent="0.25">
      <c r="G270" s="15">
        <v>1.75</v>
      </c>
      <c r="H270" s="32"/>
      <c r="I270" s="32"/>
      <c r="J270" s="32"/>
      <c r="K270" s="32"/>
      <c r="L270" s="32"/>
      <c r="M270" s="32"/>
      <c r="N270" s="32"/>
      <c r="O270" s="32"/>
      <c r="P270" s="32"/>
      <c r="R270" s="33">
        <f>$G$4</f>
        <v>1.1384293948126802</v>
      </c>
      <c r="S270" s="33"/>
      <c r="T270" s="33"/>
      <c r="U270" s="33"/>
      <c r="V270" s="33"/>
      <c r="W270" s="33"/>
      <c r="X270" s="33"/>
      <c r="Y270" s="33"/>
      <c r="Z270" s="33"/>
      <c r="AA270" s="33"/>
      <c r="AB270" s="16"/>
      <c r="AC270" s="16"/>
    </row>
    <row r="271" spans="7:29" x14ac:dyDescent="0.25">
      <c r="G271" s="31">
        <v>1.75</v>
      </c>
      <c r="H271" s="32"/>
      <c r="I271" s="32"/>
      <c r="J271" s="32"/>
      <c r="K271" s="32"/>
      <c r="L271" s="32"/>
      <c r="M271" s="32"/>
      <c r="N271" s="32"/>
      <c r="O271" s="32"/>
      <c r="P271" s="32"/>
      <c r="R271" s="33">
        <f>$G$4</f>
        <v>1.1384293948126802</v>
      </c>
      <c r="S271" s="33"/>
      <c r="T271" s="33"/>
      <c r="U271" s="33"/>
      <c r="V271" s="33"/>
      <c r="W271" s="33"/>
      <c r="X271" s="33"/>
      <c r="Y271" s="33"/>
      <c r="Z271" s="33"/>
      <c r="AA271" s="33"/>
      <c r="AB271" s="16"/>
      <c r="AC271" s="16"/>
    </row>
    <row r="272" spans="7:29" x14ac:dyDescent="0.25">
      <c r="G272" s="15">
        <v>1.75</v>
      </c>
      <c r="H272" s="32"/>
      <c r="I272" s="32"/>
      <c r="J272" s="32"/>
      <c r="K272" s="32"/>
      <c r="L272" s="32"/>
      <c r="M272" s="32"/>
      <c r="N272" s="32"/>
      <c r="O272" s="32"/>
      <c r="P272" s="32"/>
      <c r="R272" s="33">
        <f>$G$4</f>
        <v>1.1384293948126802</v>
      </c>
      <c r="S272" s="33"/>
      <c r="T272" s="33"/>
      <c r="U272" s="33"/>
      <c r="V272" s="33"/>
      <c r="W272" s="33"/>
      <c r="X272" s="33"/>
      <c r="Y272" s="33"/>
      <c r="Z272" s="33"/>
      <c r="AA272" s="33"/>
      <c r="AB272" s="16"/>
      <c r="AC272" s="16"/>
    </row>
    <row r="273" spans="7:29" x14ac:dyDescent="0.25">
      <c r="G273" s="31">
        <v>1.75</v>
      </c>
      <c r="H273" s="32"/>
      <c r="I273" s="32"/>
      <c r="J273" s="32"/>
      <c r="K273" s="32"/>
      <c r="L273" s="32"/>
      <c r="M273" s="32"/>
      <c r="N273" s="32"/>
      <c r="O273" s="32"/>
      <c r="P273" s="32"/>
      <c r="R273" s="33">
        <f>$G$4</f>
        <v>1.1384293948126802</v>
      </c>
      <c r="S273" s="33"/>
      <c r="T273" s="33"/>
      <c r="U273" s="33"/>
      <c r="V273" s="33"/>
      <c r="W273" s="33"/>
      <c r="X273" s="33"/>
      <c r="Y273" s="33"/>
      <c r="Z273" s="33"/>
      <c r="AA273" s="33"/>
      <c r="AB273" s="16"/>
      <c r="AC273" s="16"/>
    </row>
    <row r="274" spans="7:29" x14ac:dyDescent="0.25">
      <c r="G274" s="15">
        <v>1.75</v>
      </c>
      <c r="H274" s="32"/>
      <c r="I274" s="32"/>
      <c r="J274" s="32"/>
      <c r="K274" s="32"/>
      <c r="L274" s="32"/>
      <c r="M274" s="32"/>
      <c r="N274" s="32"/>
      <c r="O274" s="32"/>
      <c r="P274" s="32"/>
      <c r="R274" s="33">
        <f>$G$4</f>
        <v>1.1384293948126802</v>
      </c>
      <c r="S274" s="33"/>
      <c r="T274" s="33"/>
      <c r="U274" s="33"/>
      <c r="V274" s="33"/>
      <c r="W274" s="33"/>
      <c r="X274" s="33"/>
      <c r="Y274" s="33"/>
      <c r="Z274" s="33"/>
      <c r="AA274" s="33"/>
      <c r="AB274" s="16"/>
      <c r="AC274" s="16"/>
    </row>
    <row r="275" spans="7:29" x14ac:dyDescent="0.25">
      <c r="G275" s="31">
        <v>1.75</v>
      </c>
      <c r="H275" s="32"/>
      <c r="I275" s="32"/>
      <c r="J275" s="32"/>
      <c r="K275" s="32"/>
      <c r="L275" s="32"/>
      <c r="M275" s="32"/>
      <c r="N275" s="32"/>
      <c r="O275" s="32"/>
      <c r="P275" s="32"/>
      <c r="R275" s="33">
        <f>$G$4</f>
        <v>1.1384293948126802</v>
      </c>
      <c r="S275" s="33"/>
      <c r="T275" s="33"/>
      <c r="U275" s="33"/>
      <c r="V275" s="33"/>
      <c r="W275" s="33"/>
      <c r="X275" s="33"/>
      <c r="Y275" s="33"/>
      <c r="Z275" s="33"/>
      <c r="AA275" s="33"/>
      <c r="AB275" s="16"/>
      <c r="AC275" s="16"/>
    </row>
    <row r="276" spans="7:29" x14ac:dyDescent="0.25">
      <c r="G276" s="15">
        <v>1.79</v>
      </c>
      <c r="H276" s="32"/>
      <c r="I276" s="32"/>
      <c r="J276" s="32"/>
      <c r="K276" s="32"/>
      <c r="L276" s="32"/>
      <c r="M276" s="32"/>
      <c r="N276" s="32"/>
      <c r="O276" s="32"/>
      <c r="P276" s="32"/>
      <c r="R276" s="33">
        <f>$G$4</f>
        <v>1.1384293948126802</v>
      </c>
      <c r="S276" s="33"/>
      <c r="T276" s="33"/>
      <c r="U276" s="33"/>
      <c r="V276" s="33"/>
      <c r="W276" s="33"/>
      <c r="X276" s="33"/>
      <c r="Y276" s="33"/>
      <c r="Z276" s="33"/>
      <c r="AA276" s="33"/>
      <c r="AB276" s="16"/>
      <c r="AC276" s="16"/>
    </row>
    <row r="277" spans="7:29" x14ac:dyDescent="0.25">
      <c r="G277" s="31">
        <v>1.835</v>
      </c>
      <c r="H277" s="32"/>
      <c r="I277" s="32"/>
      <c r="J277" s="32"/>
      <c r="K277" s="32"/>
      <c r="L277" s="32"/>
      <c r="M277" s="32"/>
      <c r="N277" s="32"/>
      <c r="O277" s="32"/>
      <c r="P277" s="32"/>
      <c r="R277" s="33">
        <f>$G$4</f>
        <v>1.1384293948126802</v>
      </c>
      <c r="S277" s="33"/>
      <c r="T277" s="33"/>
      <c r="U277" s="33"/>
      <c r="V277" s="33"/>
      <c r="W277" s="33"/>
      <c r="X277" s="33"/>
      <c r="Y277" s="33"/>
      <c r="Z277" s="33"/>
      <c r="AA277" s="33"/>
      <c r="AB277" s="16"/>
      <c r="AC277" s="16"/>
    </row>
    <row r="278" spans="7:29" x14ac:dyDescent="0.25">
      <c r="G278" s="15">
        <v>1.835</v>
      </c>
      <c r="H278" s="32"/>
      <c r="I278" s="32"/>
      <c r="J278" s="32"/>
      <c r="K278" s="32"/>
      <c r="L278" s="32"/>
      <c r="M278" s="32"/>
      <c r="N278" s="32"/>
      <c r="O278" s="32"/>
      <c r="P278" s="32"/>
      <c r="R278" s="33">
        <f>$G$4</f>
        <v>1.1384293948126802</v>
      </c>
      <c r="S278" s="33"/>
      <c r="T278" s="33"/>
      <c r="U278" s="33"/>
      <c r="V278" s="33"/>
      <c r="W278" s="33"/>
      <c r="X278" s="33"/>
      <c r="Y278" s="33"/>
      <c r="Z278" s="33"/>
      <c r="AA278" s="33"/>
      <c r="AB278" s="16"/>
      <c r="AC278" s="16"/>
    </row>
    <row r="279" spans="7:29" x14ac:dyDescent="0.25">
      <c r="G279" s="31">
        <v>1.835</v>
      </c>
      <c r="H279" s="32"/>
      <c r="I279" s="32"/>
      <c r="J279" s="32"/>
      <c r="K279" s="32"/>
      <c r="L279" s="32"/>
      <c r="M279" s="32"/>
      <c r="N279" s="32"/>
      <c r="O279" s="32"/>
      <c r="P279" s="32"/>
      <c r="R279" s="33">
        <f>$G$4</f>
        <v>1.1384293948126802</v>
      </c>
      <c r="S279" s="33"/>
      <c r="T279" s="33"/>
      <c r="U279" s="33"/>
      <c r="V279" s="33"/>
      <c r="W279" s="33"/>
      <c r="X279" s="33"/>
      <c r="Y279" s="33"/>
      <c r="Z279" s="33"/>
      <c r="AA279" s="33"/>
      <c r="AB279" s="16"/>
      <c r="AC279" s="16"/>
    </row>
    <row r="280" spans="7:29" x14ac:dyDescent="0.25">
      <c r="G280" s="15">
        <v>1.835</v>
      </c>
      <c r="H280" s="32"/>
      <c r="I280" s="32"/>
      <c r="J280" s="32"/>
      <c r="K280" s="32"/>
      <c r="L280" s="32"/>
      <c r="M280" s="32"/>
      <c r="N280" s="32"/>
      <c r="O280" s="32"/>
      <c r="P280" s="32"/>
      <c r="R280" s="33">
        <f>$G$4</f>
        <v>1.1384293948126802</v>
      </c>
      <c r="S280" s="33"/>
      <c r="T280" s="33"/>
      <c r="U280" s="33"/>
      <c r="V280" s="33"/>
      <c r="W280" s="33"/>
      <c r="X280" s="33"/>
      <c r="Y280" s="33"/>
      <c r="Z280" s="33"/>
      <c r="AA280" s="33"/>
      <c r="AB280" s="16"/>
      <c r="AC280" s="16"/>
    </row>
    <row r="281" spans="7:29" x14ac:dyDescent="0.25">
      <c r="G281" s="31">
        <v>2</v>
      </c>
      <c r="H281" s="32"/>
      <c r="I281" s="32"/>
      <c r="J281" s="32"/>
      <c r="K281" s="32"/>
      <c r="L281" s="32"/>
      <c r="M281" s="32"/>
      <c r="N281" s="32"/>
      <c r="O281" s="32"/>
      <c r="P281" s="32"/>
      <c r="R281" s="33">
        <f>$G$4</f>
        <v>1.1384293948126802</v>
      </c>
      <c r="S281" s="33"/>
      <c r="T281" s="33"/>
      <c r="U281" s="33"/>
      <c r="V281" s="33"/>
      <c r="W281" s="33"/>
      <c r="X281" s="33"/>
      <c r="Y281" s="33"/>
      <c r="Z281" s="33"/>
      <c r="AA281" s="33"/>
      <c r="AB281" s="16"/>
      <c r="AC281" s="16"/>
    </row>
    <row r="282" spans="7:29" x14ac:dyDescent="0.25">
      <c r="G282" s="15">
        <v>2</v>
      </c>
      <c r="H282" s="32"/>
      <c r="I282" s="32"/>
      <c r="J282" s="32"/>
      <c r="K282" s="32"/>
      <c r="L282" s="32"/>
      <c r="M282" s="32"/>
      <c r="N282" s="32"/>
      <c r="O282" s="32"/>
      <c r="P282" s="32"/>
      <c r="R282" s="33">
        <f>$G$4</f>
        <v>1.1384293948126802</v>
      </c>
      <c r="S282" s="33"/>
      <c r="T282" s="33"/>
      <c r="U282" s="33"/>
      <c r="V282" s="33"/>
      <c r="W282" s="33"/>
      <c r="X282" s="33"/>
      <c r="Y282" s="33"/>
      <c r="Z282" s="33"/>
      <c r="AA282" s="33"/>
      <c r="AB282" s="16"/>
      <c r="AC282" s="16"/>
    </row>
    <row r="283" spans="7:29" x14ac:dyDescent="0.25">
      <c r="G283" s="31">
        <v>2</v>
      </c>
      <c r="H283" s="32"/>
      <c r="I283" s="32"/>
      <c r="J283" s="32"/>
      <c r="K283" s="32"/>
      <c r="L283" s="32"/>
      <c r="M283" s="32"/>
      <c r="N283" s="32"/>
      <c r="O283" s="32"/>
      <c r="P283" s="32"/>
      <c r="R283" s="33">
        <f>$G$4</f>
        <v>1.1384293948126802</v>
      </c>
      <c r="S283" s="33"/>
      <c r="T283" s="33"/>
      <c r="U283" s="33"/>
      <c r="V283" s="33"/>
      <c r="W283" s="33"/>
      <c r="X283" s="33"/>
      <c r="Y283" s="33"/>
      <c r="Z283" s="33"/>
      <c r="AA283" s="33"/>
      <c r="AB283" s="16"/>
      <c r="AC283" s="16"/>
    </row>
    <row r="284" spans="7:29" x14ac:dyDescent="0.25">
      <c r="G284" s="15">
        <v>2</v>
      </c>
      <c r="H284" s="32"/>
      <c r="I284" s="32"/>
      <c r="J284" s="32"/>
      <c r="K284" s="32"/>
      <c r="L284" s="32"/>
      <c r="M284" s="32"/>
      <c r="N284" s="32"/>
      <c r="O284" s="32"/>
      <c r="P284" s="32"/>
      <c r="R284" s="33">
        <f>$G$4</f>
        <v>1.1384293948126802</v>
      </c>
      <c r="S284" s="33"/>
      <c r="T284" s="33"/>
      <c r="U284" s="33"/>
      <c r="V284" s="33"/>
      <c r="W284" s="33"/>
      <c r="X284" s="33"/>
      <c r="Y284" s="33"/>
      <c r="Z284" s="33"/>
      <c r="AA284" s="33"/>
      <c r="AB284" s="16"/>
      <c r="AC284" s="16"/>
    </row>
    <row r="285" spans="7:29" x14ac:dyDescent="0.25">
      <c r="G285" s="31">
        <v>2</v>
      </c>
      <c r="H285" s="32"/>
      <c r="I285" s="32"/>
      <c r="J285" s="32"/>
      <c r="K285" s="32"/>
      <c r="L285" s="32"/>
      <c r="M285" s="32"/>
      <c r="N285" s="32"/>
      <c r="O285" s="32"/>
      <c r="P285" s="32"/>
      <c r="R285" s="33">
        <f>$G$4</f>
        <v>1.1384293948126802</v>
      </c>
      <c r="S285" s="33"/>
      <c r="T285" s="33"/>
      <c r="U285" s="33"/>
      <c r="V285" s="33"/>
      <c r="W285" s="33"/>
      <c r="X285" s="33"/>
      <c r="Y285" s="33"/>
      <c r="Z285" s="33"/>
      <c r="AA285" s="33"/>
      <c r="AB285" s="16"/>
      <c r="AC285" s="16"/>
    </row>
    <row r="286" spans="7:29" x14ac:dyDescent="0.25">
      <c r="G286" s="15">
        <v>2</v>
      </c>
      <c r="H286" s="32"/>
      <c r="I286" s="32"/>
      <c r="J286" s="32"/>
      <c r="K286" s="32"/>
      <c r="L286" s="32"/>
      <c r="M286" s="32"/>
      <c r="N286" s="32"/>
      <c r="O286" s="32"/>
      <c r="P286" s="32"/>
      <c r="R286" s="33">
        <f>$G$4</f>
        <v>1.1384293948126802</v>
      </c>
      <c r="S286" s="33"/>
      <c r="T286" s="33"/>
      <c r="U286" s="33"/>
      <c r="V286" s="33"/>
      <c r="W286" s="33"/>
      <c r="X286" s="33"/>
      <c r="Y286" s="33"/>
      <c r="Z286" s="33"/>
      <c r="AA286" s="33"/>
      <c r="AB286" s="16"/>
      <c r="AC286" s="16"/>
    </row>
    <row r="287" spans="7:29" x14ac:dyDescent="0.25">
      <c r="G287" s="31">
        <v>2</v>
      </c>
      <c r="H287" s="32"/>
      <c r="I287" s="32"/>
      <c r="J287" s="32"/>
      <c r="K287" s="32"/>
      <c r="L287" s="32"/>
      <c r="M287" s="32"/>
      <c r="N287" s="32"/>
      <c r="O287" s="32"/>
      <c r="P287" s="32"/>
      <c r="R287" s="33">
        <f>$G$4</f>
        <v>1.1384293948126802</v>
      </c>
      <c r="S287" s="33"/>
      <c r="T287" s="33"/>
      <c r="U287" s="33"/>
      <c r="V287" s="33"/>
      <c r="W287" s="33"/>
      <c r="X287" s="33"/>
      <c r="Y287" s="33"/>
      <c r="Z287" s="33"/>
      <c r="AA287" s="33"/>
      <c r="AB287" s="16"/>
      <c r="AC287" s="16"/>
    </row>
    <row r="288" spans="7:29" x14ac:dyDescent="0.25">
      <c r="G288" s="15">
        <v>2</v>
      </c>
      <c r="H288" s="32"/>
      <c r="I288" s="32"/>
      <c r="J288" s="32"/>
      <c r="K288" s="32"/>
      <c r="L288" s="32"/>
      <c r="M288" s="32"/>
      <c r="N288" s="32"/>
      <c r="O288" s="32"/>
      <c r="P288" s="32"/>
      <c r="R288" s="33">
        <f>$G$4</f>
        <v>1.1384293948126802</v>
      </c>
      <c r="S288" s="33"/>
      <c r="T288" s="33"/>
      <c r="U288" s="33"/>
      <c r="V288" s="33"/>
      <c r="W288" s="33"/>
      <c r="X288" s="33"/>
      <c r="Y288" s="33"/>
      <c r="Z288" s="33"/>
      <c r="AA288" s="33"/>
      <c r="AB288" s="16"/>
      <c r="AC288" s="16"/>
    </row>
    <row r="289" spans="7:29" x14ac:dyDescent="0.25">
      <c r="G289" s="31">
        <v>2</v>
      </c>
      <c r="H289" s="32"/>
      <c r="I289" s="32"/>
      <c r="J289" s="32"/>
      <c r="K289" s="32"/>
      <c r="L289" s="32"/>
      <c r="M289" s="32"/>
      <c r="N289" s="32"/>
      <c r="O289" s="32"/>
      <c r="P289" s="32"/>
      <c r="R289" s="33">
        <f>$G$4</f>
        <v>1.1384293948126802</v>
      </c>
      <c r="S289" s="33"/>
      <c r="T289" s="33"/>
      <c r="U289" s="33"/>
      <c r="V289" s="33"/>
      <c r="W289" s="33"/>
      <c r="X289" s="33"/>
      <c r="Y289" s="33"/>
      <c r="Z289" s="33"/>
      <c r="AA289" s="33"/>
      <c r="AB289" s="16"/>
      <c r="AC289" s="16"/>
    </row>
    <row r="290" spans="7:29" x14ac:dyDescent="0.25">
      <c r="G290" s="15">
        <v>2</v>
      </c>
      <c r="H290" s="32"/>
      <c r="I290" s="32"/>
      <c r="J290" s="32"/>
      <c r="K290" s="32"/>
      <c r="L290" s="32"/>
      <c r="M290" s="32"/>
      <c r="N290" s="32"/>
      <c r="O290" s="32"/>
      <c r="P290" s="32"/>
      <c r="R290" s="33">
        <f>$G$4</f>
        <v>1.1384293948126802</v>
      </c>
      <c r="S290" s="33"/>
      <c r="T290" s="33"/>
      <c r="U290" s="33"/>
      <c r="V290" s="33"/>
      <c r="W290" s="33"/>
      <c r="X290" s="33"/>
      <c r="Y290" s="33"/>
      <c r="Z290" s="33"/>
      <c r="AA290" s="33"/>
      <c r="AB290" s="16"/>
      <c r="AC290" s="16"/>
    </row>
    <row r="291" spans="7:29" x14ac:dyDescent="0.25">
      <c r="G291" s="31">
        <v>2.04</v>
      </c>
      <c r="H291" s="32"/>
      <c r="I291" s="32"/>
      <c r="J291" s="32"/>
      <c r="K291" s="32"/>
      <c r="L291" s="32"/>
      <c r="M291" s="32"/>
      <c r="N291" s="32"/>
      <c r="O291" s="32"/>
      <c r="P291" s="32"/>
      <c r="R291" s="33">
        <f>$G$4</f>
        <v>1.1384293948126802</v>
      </c>
      <c r="S291" s="33"/>
      <c r="T291" s="33"/>
      <c r="U291" s="33"/>
      <c r="V291" s="33"/>
      <c r="W291" s="33"/>
      <c r="X291" s="33"/>
      <c r="Y291" s="33"/>
      <c r="Z291" s="33"/>
      <c r="AA291" s="33"/>
      <c r="AB291" s="16"/>
      <c r="AC291" s="16"/>
    </row>
    <row r="292" spans="7:29" x14ac:dyDescent="0.25">
      <c r="G292" s="15">
        <v>2.04</v>
      </c>
      <c r="H292" s="32"/>
      <c r="I292" s="32"/>
      <c r="J292" s="32"/>
      <c r="K292" s="32"/>
      <c r="L292" s="32"/>
      <c r="M292" s="32"/>
      <c r="N292" s="32"/>
      <c r="O292" s="32"/>
      <c r="P292" s="32"/>
      <c r="R292" s="33">
        <f>$G$4</f>
        <v>1.1384293948126802</v>
      </c>
      <c r="S292" s="33"/>
      <c r="T292" s="33"/>
      <c r="U292" s="33"/>
      <c r="V292" s="33"/>
      <c r="W292" s="33"/>
      <c r="X292" s="33"/>
      <c r="Y292" s="33"/>
      <c r="Z292" s="33"/>
      <c r="AA292" s="33"/>
      <c r="AB292" s="16"/>
      <c r="AC292" s="16"/>
    </row>
    <row r="293" spans="7:29" x14ac:dyDescent="0.25">
      <c r="G293" s="31">
        <v>2.04</v>
      </c>
      <c r="H293" s="32"/>
      <c r="I293" s="32"/>
      <c r="J293" s="32"/>
      <c r="K293" s="32"/>
      <c r="L293" s="32"/>
      <c r="M293" s="32"/>
      <c r="N293" s="32"/>
      <c r="O293" s="32"/>
      <c r="P293" s="32"/>
      <c r="R293" s="33">
        <f>$G$4</f>
        <v>1.1384293948126802</v>
      </c>
      <c r="S293" s="33"/>
      <c r="T293" s="33"/>
      <c r="U293" s="33"/>
      <c r="V293" s="33"/>
      <c r="W293" s="33"/>
      <c r="X293" s="33"/>
      <c r="Y293" s="33"/>
      <c r="Z293" s="33"/>
      <c r="AA293" s="33"/>
      <c r="AB293" s="16"/>
      <c r="AC293" s="16"/>
    </row>
    <row r="294" spans="7:29" x14ac:dyDescent="0.25">
      <c r="G294" s="15">
        <v>2.04</v>
      </c>
      <c r="H294" s="32"/>
      <c r="I294" s="32"/>
      <c r="J294" s="32"/>
      <c r="K294" s="32"/>
      <c r="L294" s="32"/>
      <c r="M294" s="32"/>
      <c r="N294" s="32"/>
      <c r="O294" s="32"/>
      <c r="P294" s="32"/>
      <c r="R294" s="33">
        <f>$G$4</f>
        <v>1.1384293948126802</v>
      </c>
      <c r="S294" s="33"/>
      <c r="T294" s="33"/>
      <c r="U294" s="33"/>
      <c r="V294" s="33"/>
      <c r="W294" s="33"/>
      <c r="X294" s="33"/>
      <c r="Y294" s="33"/>
      <c r="Z294" s="33"/>
      <c r="AA294" s="33"/>
      <c r="AB294" s="16"/>
      <c r="AC294" s="16"/>
    </row>
    <row r="295" spans="7:29" x14ac:dyDescent="0.25">
      <c r="G295" s="31">
        <v>2.04</v>
      </c>
      <c r="H295" s="32"/>
      <c r="I295" s="32"/>
      <c r="J295" s="32"/>
      <c r="K295" s="32"/>
      <c r="L295" s="32"/>
      <c r="M295" s="32"/>
      <c r="N295" s="32"/>
      <c r="O295" s="32"/>
      <c r="P295" s="32"/>
      <c r="R295" s="33">
        <f>$G$4</f>
        <v>1.1384293948126802</v>
      </c>
      <c r="S295" s="33"/>
      <c r="T295" s="33"/>
      <c r="U295" s="33"/>
      <c r="V295" s="33"/>
      <c r="W295" s="33"/>
      <c r="X295" s="33"/>
      <c r="Y295" s="33"/>
      <c r="Z295" s="33"/>
      <c r="AA295" s="33"/>
      <c r="AB295" s="16"/>
      <c r="AC295" s="16"/>
    </row>
    <row r="296" spans="7:29" x14ac:dyDescent="0.25">
      <c r="G296" s="15">
        <v>2.04</v>
      </c>
      <c r="H296" s="32"/>
      <c r="I296" s="32"/>
      <c r="J296" s="32"/>
      <c r="K296" s="32"/>
      <c r="L296" s="32"/>
      <c r="M296" s="32"/>
      <c r="N296" s="32"/>
      <c r="O296" s="32"/>
      <c r="P296" s="32"/>
      <c r="R296" s="33">
        <f>$G$4</f>
        <v>1.1384293948126802</v>
      </c>
      <c r="S296" s="33"/>
      <c r="T296" s="33"/>
      <c r="U296" s="33"/>
      <c r="V296" s="33"/>
      <c r="W296" s="33"/>
      <c r="X296" s="33"/>
      <c r="Y296" s="33"/>
      <c r="Z296" s="33"/>
      <c r="AA296" s="33"/>
      <c r="AB296" s="16"/>
      <c r="AC296" s="16"/>
    </row>
    <row r="297" spans="7:29" x14ac:dyDescent="0.25">
      <c r="G297" s="31">
        <v>2.085</v>
      </c>
      <c r="H297" s="32"/>
      <c r="I297" s="32"/>
      <c r="J297" s="32"/>
      <c r="K297" s="32"/>
      <c r="L297" s="32"/>
      <c r="M297" s="32"/>
      <c r="N297" s="32"/>
      <c r="O297" s="32"/>
      <c r="P297" s="32"/>
      <c r="R297" s="33">
        <f>$G$4</f>
        <v>1.1384293948126802</v>
      </c>
      <c r="S297" s="33"/>
      <c r="T297" s="33"/>
      <c r="U297" s="33"/>
      <c r="V297" s="33"/>
      <c r="W297" s="33"/>
      <c r="X297" s="33"/>
      <c r="Y297" s="33"/>
      <c r="Z297" s="33"/>
      <c r="AA297" s="33"/>
      <c r="AB297" s="16"/>
      <c r="AC297" s="16"/>
    </row>
    <row r="298" spans="7:29" x14ac:dyDescent="0.25">
      <c r="G298" s="15">
        <v>2.085</v>
      </c>
      <c r="H298" s="32"/>
      <c r="I298" s="32"/>
      <c r="J298" s="32"/>
      <c r="K298" s="32"/>
      <c r="L298" s="32"/>
      <c r="M298" s="32"/>
      <c r="N298" s="32"/>
      <c r="O298" s="32"/>
      <c r="P298" s="32"/>
      <c r="R298" s="33">
        <f>$G$4</f>
        <v>1.1384293948126802</v>
      </c>
      <c r="S298" s="33"/>
      <c r="T298" s="33"/>
      <c r="U298" s="33"/>
      <c r="V298" s="33"/>
      <c r="W298" s="33"/>
      <c r="X298" s="33"/>
      <c r="Y298" s="33"/>
      <c r="Z298" s="33"/>
      <c r="AA298" s="33"/>
      <c r="AB298" s="16"/>
      <c r="AC298" s="16"/>
    </row>
    <row r="299" spans="7:29" x14ac:dyDescent="0.25">
      <c r="G299" s="31">
        <v>2.125</v>
      </c>
      <c r="H299" s="32"/>
      <c r="I299" s="32"/>
      <c r="J299" s="32"/>
      <c r="K299" s="32"/>
      <c r="L299" s="32"/>
      <c r="M299" s="32"/>
      <c r="N299" s="32"/>
      <c r="O299" s="32"/>
      <c r="P299" s="32"/>
      <c r="R299" s="33">
        <f>$G$4</f>
        <v>1.1384293948126802</v>
      </c>
      <c r="S299" s="33"/>
      <c r="T299" s="33"/>
      <c r="U299" s="33"/>
      <c r="V299" s="33"/>
      <c r="W299" s="33"/>
      <c r="X299" s="33"/>
      <c r="Y299" s="33"/>
      <c r="Z299" s="33"/>
      <c r="AA299" s="33"/>
      <c r="AB299" s="16"/>
      <c r="AC299" s="16"/>
    </row>
    <row r="300" spans="7:29" x14ac:dyDescent="0.25">
      <c r="G300" s="15">
        <v>2.165</v>
      </c>
      <c r="H300" s="32"/>
      <c r="I300" s="32"/>
      <c r="J300" s="32"/>
      <c r="K300" s="32"/>
      <c r="L300" s="32"/>
      <c r="M300" s="32"/>
      <c r="N300" s="32"/>
      <c r="O300" s="32"/>
      <c r="P300" s="32"/>
      <c r="R300" s="33">
        <f>$G$4</f>
        <v>1.1384293948126802</v>
      </c>
      <c r="S300" s="33"/>
      <c r="T300" s="33"/>
      <c r="U300" s="33"/>
      <c r="V300" s="33"/>
      <c r="W300" s="33"/>
      <c r="X300" s="33"/>
      <c r="Y300" s="33"/>
      <c r="Z300" s="33"/>
      <c r="AA300" s="33"/>
      <c r="AB300" s="16"/>
      <c r="AC300" s="16"/>
    </row>
    <row r="301" spans="7:29" x14ac:dyDescent="0.25">
      <c r="G301" s="31">
        <v>2.165</v>
      </c>
      <c r="H301" s="32"/>
      <c r="I301" s="32"/>
      <c r="J301" s="32"/>
      <c r="K301" s="32"/>
      <c r="L301" s="32"/>
      <c r="M301" s="32"/>
      <c r="N301" s="32"/>
      <c r="O301" s="32"/>
      <c r="P301" s="32"/>
      <c r="R301" s="33">
        <f>$G$4</f>
        <v>1.1384293948126802</v>
      </c>
      <c r="S301" s="33"/>
      <c r="T301" s="33"/>
      <c r="U301" s="33"/>
      <c r="V301" s="33"/>
      <c r="W301" s="33"/>
      <c r="X301" s="33"/>
      <c r="Y301" s="33"/>
      <c r="Z301" s="33"/>
      <c r="AA301" s="33"/>
      <c r="AB301" s="16"/>
      <c r="AC301" s="16"/>
    </row>
    <row r="302" spans="7:29" x14ac:dyDescent="0.25">
      <c r="G302" s="15">
        <v>2.21</v>
      </c>
      <c r="H302" s="32"/>
      <c r="I302" s="32"/>
      <c r="J302" s="32"/>
      <c r="K302" s="32"/>
      <c r="L302" s="32"/>
      <c r="M302" s="32"/>
      <c r="N302" s="32"/>
      <c r="O302" s="32"/>
      <c r="P302" s="32"/>
      <c r="R302" s="33">
        <f>$G$4</f>
        <v>1.1384293948126802</v>
      </c>
      <c r="S302" s="33"/>
      <c r="T302" s="33"/>
      <c r="U302" s="33"/>
      <c r="V302" s="33"/>
      <c r="W302" s="33"/>
      <c r="X302" s="33"/>
      <c r="Y302" s="33"/>
      <c r="Z302" s="33"/>
      <c r="AA302" s="33"/>
      <c r="AB302" s="16"/>
      <c r="AC302" s="16"/>
    </row>
    <row r="303" spans="7:29" x14ac:dyDescent="0.25">
      <c r="G303" s="31">
        <v>2.25</v>
      </c>
      <c r="H303" s="32"/>
      <c r="I303" s="32"/>
      <c r="J303" s="32"/>
      <c r="K303" s="32"/>
      <c r="L303" s="32"/>
      <c r="M303" s="32"/>
      <c r="N303" s="32"/>
      <c r="O303" s="32"/>
      <c r="P303" s="32"/>
      <c r="R303" s="33">
        <f>$G$4</f>
        <v>1.1384293948126802</v>
      </c>
      <c r="S303" s="33"/>
      <c r="T303" s="33"/>
      <c r="U303" s="33"/>
      <c r="V303" s="33"/>
      <c r="W303" s="33"/>
      <c r="X303" s="33"/>
      <c r="Y303" s="33"/>
      <c r="Z303" s="33"/>
      <c r="AA303" s="33"/>
      <c r="AB303" s="16"/>
      <c r="AC303" s="16"/>
    </row>
    <row r="304" spans="7:29" x14ac:dyDescent="0.25">
      <c r="G304" s="15">
        <v>2.25</v>
      </c>
      <c r="H304" s="32"/>
      <c r="I304" s="32"/>
      <c r="J304" s="32"/>
      <c r="K304" s="32"/>
      <c r="L304" s="32"/>
      <c r="M304" s="32"/>
      <c r="N304" s="32"/>
      <c r="O304" s="32"/>
      <c r="P304" s="32"/>
      <c r="R304" s="33">
        <f>$G$4</f>
        <v>1.1384293948126802</v>
      </c>
      <c r="S304" s="33"/>
      <c r="T304" s="33"/>
      <c r="U304" s="33"/>
      <c r="V304" s="33"/>
      <c r="W304" s="33"/>
      <c r="X304" s="33"/>
      <c r="Y304" s="33"/>
      <c r="Z304" s="33"/>
      <c r="AA304" s="33"/>
      <c r="AB304" s="16"/>
      <c r="AC304" s="16"/>
    </row>
    <row r="305" spans="7:29" x14ac:dyDescent="0.25">
      <c r="G305" s="31">
        <v>2.25</v>
      </c>
      <c r="H305" s="32"/>
      <c r="I305" s="32"/>
      <c r="J305" s="32"/>
      <c r="K305" s="32"/>
      <c r="L305" s="32"/>
      <c r="M305" s="32"/>
      <c r="N305" s="32"/>
      <c r="O305" s="32"/>
      <c r="P305" s="32"/>
      <c r="R305" s="33">
        <f>$G$4</f>
        <v>1.1384293948126802</v>
      </c>
      <c r="S305" s="33"/>
      <c r="T305" s="33"/>
      <c r="U305" s="33"/>
      <c r="V305" s="33"/>
      <c r="W305" s="33"/>
      <c r="X305" s="33"/>
      <c r="Y305" s="33"/>
      <c r="Z305" s="33"/>
      <c r="AA305" s="33"/>
      <c r="AB305" s="16"/>
      <c r="AC305" s="16"/>
    </row>
    <row r="306" spans="7:29" x14ac:dyDescent="0.25">
      <c r="G306" s="15">
        <v>2.25</v>
      </c>
      <c r="H306" s="32"/>
      <c r="I306" s="32"/>
      <c r="J306" s="32"/>
      <c r="K306" s="32"/>
      <c r="L306" s="32"/>
      <c r="M306" s="32"/>
      <c r="N306" s="32"/>
      <c r="O306" s="32"/>
      <c r="P306" s="32"/>
      <c r="R306" s="33">
        <f>$G$4</f>
        <v>1.1384293948126802</v>
      </c>
      <c r="S306" s="33"/>
      <c r="T306" s="33"/>
      <c r="U306" s="33"/>
      <c r="V306" s="33"/>
      <c r="W306" s="33"/>
      <c r="X306" s="33"/>
      <c r="Y306" s="33"/>
      <c r="Z306" s="33"/>
      <c r="AA306" s="33"/>
      <c r="AB306" s="16"/>
      <c r="AC306" s="16"/>
    </row>
    <row r="307" spans="7:29" x14ac:dyDescent="0.25">
      <c r="G307" s="31">
        <v>2.25</v>
      </c>
      <c r="H307" s="32"/>
      <c r="I307" s="32"/>
      <c r="J307" s="32"/>
      <c r="K307" s="32"/>
      <c r="L307" s="32"/>
      <c r="M307" s="32"/>
      <c r="N307" s="32"/>
      <c r="O307" s="32"/>
      <c r="P307" s="32"/>
      <c r="R307" s="33">
        <f>$G$4</f>
        <v>1.1384293948126802</v>
      </c>
      <c r="S307" s="33"/>
      <c r="T307" s="33"/>
      <c r="U307" s="33"/>
      <c r="V307" s="33"/>
      <c r="W307" s="33"/>
      <c r="X307" s="33"/>
      <c r="Y307" s="33"/>
      <c r="Z307" s="33"/>
      <c r="AA307" s="33"/>
      <c r="AB307" s="16"/>
      <c r="AC307" s="16"/>
    </row>
    <row r="308" spans="7:29" x14ac:dyDescent="0.25">
      <c r="G308" s="15">
        <v>2.29</v>
      </c>
      <c r="H308" s="32"/>
      <c r="I308" s="32"/>
      <c r="J308" s="32"/>
      <c r="K308" s="32"/>
      <c r="L308" s="32"/>
      <c r="M308" s="32"/>
      <c r="N308" s="32"/>
      <c r="O308" s="32"/>
      <c r="P308" s="32"/>
      <c r="R308" s="33">
        <f>$G$4</f>
        <v>1.1384293948126802</v>
      </c>
      <c r="S308" s="33"/>
      <c r="T308" s="33"/>
      <c r="U308" s="33"/>
      <c r="V308" s="33"/>
      <c r="W308" s="33"/>
      <c r="X308" s="33"/>
      <c r="Y308" s="33"/>
      <c r="Z308" s="33"/>
      <c r="AA308" s="33"/>
      <c r="AB308" s="16"/>
      <c r="AC308" s="16"/>
    </row>
    <row r="309" spans="7:29" x14ac:dyDescent="0.25">
      <c r="G309" s="31">
        <v>2.29</v>
      </c>
      <c r="H309" s="32"/>
      <c r="I309" s="32"/>
      <c r="J309" s="32"/>
      <c r="K309" s="32"/>
      <c r="L309" s="32"/>
      <c r="M309" s="32"/>
      <c r="N309" s="32"/>
      <c r="O309" s="32"/>
      <c r="P309" s="32"/>
      <c r="R309" s="33">
        <f>$G$4</f>
        <v>1.1384293948126802</v>
      </c>
      <c r="S309" s="33"/>
      <c r="T309" s="33"/>
      <c r="U309" s="33"/>
      <c r="V309" s="33"/>
      <c r="W309" s="33"/>
      <c r="X309" s="33"/>
      <c r="Y309" s="33"/>
      <c r="Z309" s="33"/>
      <c r="AA309" s="33"/>
      <c r="AB309" s="16"/>
      <c r="AC309" s="16"/>
    </row>
    <row r="310" spans="7:29" x14ac:dyDescent="0.25">
      <c r="G310" s="15">
        <v>2.335</v>
      </c>
      <c r="H310" s="32"/>
      <c r="I310" s="32"/>
      <c r="J310" s="32"/>
      <c r="K310" s="32"/>
      <c r="L310" s="32"/>
      <c r="M310" s="32"/>
      <c r="N310" s="32"/>
      <c r="O310" s="32"/>
      <c r="P310" s="32"/>
      <c r="R310" s="33">
        <f>$G$4</f>
        <v>1.1384293948126802</v>
      </c>
      <c r="S310" s="33"/>
      <c r="T310" s="33"/>
      <c r="U310" s="33"/>
      <c r="V310" s="33"/>
      <c r="W310" s="33"/>
      <c r="X310" s="33"/>
      <c r="Y310" s="33"/>
      <c r="Z310" s="33"/>
      <c r="AA310" s="33"/>
      <c r="AB310" s="16"/>
      <c r="AC310" s="16"/>
    </row>
    <row r="311" spans="7:29" x14ac:dyDescent="0.25">
      <c r="G311" s="31">
        <v>2.335</v>
      </c>
      <c r="H311" s="32"/>
      <c r="I311" s="32"/>
      <c r="J311" s="32"/>
      <c r="K311" s="32"/>
      <c r="L311" s="32"/>
      <c r="M311" s="32"/>
      <c r="N311" s="32"/>
      <c r="O311" s="32"/>
      <c r="P311" s="32"/>
      <c r="R311" s="33">
        <f>$G$4</f>
        <v>1.1384293948126802</v>
      </c>
      <c r="S311" s="33"/>
      <c r="T311" s="33"/>
      <c r="U311" s="33"/>
      <c r="V311" s="33"/>
      <c r="W311" s="33"/>
      <c r="X311" s="33"/>
      <c r="Y311" s="33"/>
      <c r="Z311" s="33"/>
      <c r="AA311" s="33"/>
      <c r="AB311" s="16"/>
      <c r="AC311" s="16"/>
    </row>
    <row r="312" spans="7:29" x14ac:dyDescent="0.25">
      <c r="G312" s="15">
        <v>2.335</v>
      </c>
      <c r="H312" s="32"/>
      <c r="I312" s="32"/>
      <c r="J312" s="32"/>
      <c r="K312" s="32"/>
      <c r="L312" s="32"/>
      <c r="M312" s="32"/>
      <c r="N312" s="32"/>
      <c r="O312" s="32"/>
      <c r="P312" s="32"/>
      <c r="R312" s="33">
        <f>$G$4</f>
        <v>1.1384293948126802</v>
      </c>
      <c r="S312" s="33"/>
      <c r="T312" s="33"/>
      <c r="U312" s="33"/>
      <c r="V312" s="33"/>
      <c r="W312" s="33"/>
      <c r="X312" s="33"/>
      <c r="Y312" s="33"/>
      <c r="Z312" s="33"/>
      <c r="AA312" s="33"/>
      <c r="AB312" s="16"/>
      <c r="AC312" s="16"/>
    </row>
    <row r="313" spans="7:29" x14ac:dyDescent="0.25">
      <c r="G313" s="31">
        <v>2.415</v>
      </c>
      <c r="H313" s="32"/>
      <c r="I313" s="32"/>
      <c r="J313" s="32"/>
      <c r="K313" s="32"/>
      <c r="L313" s="32"/>
      <c r="M313" s="32"/>
      <c r="N313" s="32"/>
      <c r="O313" s="32"/>
      <c r="P313" s="32"/>
      <c r="R313" s="33">
        <f>$G$4</f>
        <v>1.1384293948126802</v>
      </c>
      <c r="S313" s="33"/>
      <c r="T313" s="33"/>
      <c r="U313" s="33"/>
      <c r="V313" s="33"/>
      <c r="W313" s="33"/>
      <c r="X313" s="33"/>
      <c r="Y313" s="33"/>
      <c r="Z313" s="33"/>
      <c r="AA313" s="33"/>
      <c r="AB313" s="16"/>
      <c r="AC313" s="16"/>
    </row>
    <row r="314" spans="7:29" x14ac:dyDescent="0.25">
      <c r="G314" s="15">
        <v>2.415</v>
      </c>
      <c r="H314" s="32"/>
      <c r="I314" s="32"/>
      <c r="J314" s="32"/>
      <c r="K314" s="32"/>
      <c r="L314" s="32"/>
      <c r="M314" s="32"/>
      <c r="N314" s="32"/>
      <c r="O314" s="32"/>
      <c r="P314" s="32"/>
      <c r="R314" s="33">
        <f>$G$4</f>
        <v>1.1384293948126802</v>
      </c>
      <c r="S314" s="33"/>
      <c r="T314" s="33"/>
      <c r="U314" s="33"/>
      <c r="V314" s="33"/>
      <c r="W314" s="33"/>
      <c r="X314" s="33"/>
      <c r="Y314" s="33"/>
      <c r="Z314" s="33"/>
      <c r="AA314" s="33"/>
      <c r="AB314" s="16"/>
      <c r="AC314" s="16"/>
    </row>
    <row r="315" spans="7:29" x14ac:dyDescent="0.25">
      <c r="G315" s="31">
        <v>2.415</v>
      </c>
      <c r="H315" s="32"/>
      <c r="I315" s="32"/>
      <c r="J315" s="32"/>
      <c r="K315" s="32"/>
      <c r="L315" s="32"/>
      <c r="M315" s="32"/>
      <c r="N315" s="32"/>
      <c r="O315" s="32"/>
      <c r="P315" s="32"/>
      <c r="R315" s="33">
        <f>$G$4</f>
        <v>1.1384293948126802</v>
      </c>
      <c r="S315" s="33"/>
      <c r="T315" s="33"/>
      <c r="U315" s="33"/>
      <c r="V315" s="33"/>
      <c r="W315" s="33"/>
      <c r="X315" s="33"/>
      <c r="Y315" s="33"/>
      <c r="Z315" s="33"/>
      <c r="AA315" s="33"/>
      <c r="AB315" s="16"/>
      <c r="AC315" s="16"/>
    </row>
    <row r="316" spans="7:29" x14ac:dyDescent="0.25">
      <c r="G316" s="15">
        <v>2.46</v>
      </c>
      <c r="H316" s="32"/>
      <c r="I316" s="32"/>
      <c r="J316" s="32"/>
      <c r="K316" s="32"/>
      <c r="L316" s="32"/>
      <c r="M316" s="32"/>
      <c r="N316" s="32"/>
      <c r="O316" s="32"/>
      <c r="P316" s="32"/>
      <c r="R316" s="33">
        <f>$G$4</f>
        <v>1.1384293948126802</v>
      </c>
      <c r="S316" s="33"/>
      <c r="T316" s="33"/>
      <c r="U316" s="33"/>
      <c r="V316" s="33"/>
      <c r="W316" s="33"/>
      <c r="X316" s="33"/>
      <c r="Y316" s="33"/>
      <c r="Z316" s="33"/>
      <c r="AA316" s="33"/>
      <c r="AB316" s="16"/>
      <c r="AC316" s="16"/>
    </row>
    <row r="317" spans="7:29" x14ac:dyDescent="0.25">
      <c r="G317" s="31">
        <v>2.5</v>
      </c>
      <c r="H317" s="32"/>
      <c r="I317" s="32"/>
      <c r="J317" s="32"/>
      <c r="K317" s="32"/>
      <c r="L317" s="32"/>
      <c r="M317" s="32"/>
      <c r="N317" s="32"/>
      <c r="O317" s="32"/>
      <c r="P317" s="32"/>
      <c r="R317" s="33">
        <f>$G$4</f>
        <v>1.1384293948126802</v>
      </c>
      <c r="S317" s="33"/>
      <c r="T317" s="33"/>
      <c r="U317" s="33"/>
      <c r="V317" s="33"/>
      <c r="W317" s="33"/>
      <c r="X317" s="33"/>
      <c r="Y317" s="33"/>
      <c r="Z317" s="33"/>
      <c r="AA317" s="33"/>
      <c r="AB317" s="16"/>
      <c r="AC317" s="16"/>
    </row>
    <row r="318" spans="7:29" x14ac:dyDescent="0.25">
      <c r="G318" s="15">
        <v>2.5</v>
      </c>
      <c r="H318" s="32"/>
      <c r="I318" s="32"/>
      <c r="J318" s="32"/>
      <c r="K318" s="32"/>
      <c r="L318" s="32"/>
      <c r="M318" s="32"/>
      <c r="N318" s="32"/>
      <c r="O318" s="32"/>
      <c r="P318" s="32"/>
      <c r="R318" s="33">
        <f>$G$4</f>
        <v>1.1384293948126802</v>
      </c>
      <c r="S318" s="33"/>
      <c r="T318" s="33"/>
      <c r="U318" s="33"/>
      <c r="V318" s="33"/>
      <c r="W318" s="33"/>
      <c r="X318" s="33"/>
      <c r="Y318" s="33"/>
      <c r="Z318" s="33"/>
      <c r="AA318" s="33"/>
      <c r="AB318" s="16"/>
      <c r="AC318" s="16"/>
    </row>
    <row r="319" spans="7:29" x14ac:dyDescent="0.25">
      <c r="G319" s="31">
        <v>2.5</v>
      </c>
      <c r="H319" s="32"/>
      <c r="I319" s="32"/>
      <c r="J319" s="32"/>
      <c r="K319" s="32"/>
      <c r="L319" s="32"/>
      <c r="M319" s="32"/>
      <c r="N319" s="32"/>
      <c r="O319" s="32"/>
      <c r="P319" s="32"/>
      <c r="R319" s="33">
        <f>$G$4</f>
        <v>1.1384293948126802</v>
      </c>
      <c r="S319" s="33"/>
      <c r="T319" s="33"/>
      <c r="U319" s="33"/>
      <c r="V319" s="33"/>
      <c r="W319" s="33"/>
      <c r="X319" s="33"/>
      <c r="Y319" s="33"/>
      <c r="Z319" s="33"/>
      <c r="AA319" s="33"/>
      <c r="AB319" s="16"/>
      <c r="AC319" s="16"/>
    </row>
    <row r="320" spans="7:29" x14ac:dyDescent="0.25">
      <c r="G320" s="15">
        <v>2.5</v>
      </c>
      <c r="H320" s="32"/>
      <c r="I320" s="32"/>
      <c r="J320" s="32"/>
      <c r="K320" s="32"/>
      <c r="L320" s="32"/>
      <c r="M320" s="32"/>
      <c r="N320" s="32"/>
      <c r="O320" s="32"/>
      <c r="P320" s="32"/>
      <c r="R320" s="33">
        <f>$G$4</f>
        <v>1.1384293948126802</v>
      </c>
      <c r="S320" s="33"/>
      <c r="T320" s="33"/>
      <c r="U320" s="33"/>
      <c r="V320" s="33"/>
      <c r="W320" s="33"/>
      <c r="X320" s="33"/>
      <c r="Y320" s="33"/>
      <c r="Z320" s="33"/>
      <c r="AA320" s="33"/>
      <c r="AB320" s="16"/>
      <c r="AC320" s="16"/>
    </row>
    <row r="321" spans="7:29" x14ac:dyDescent="0.25">
      <c r="G321" s="31">
        <v>2.5</v>
      </c>
      <c r="H321" s="32"/>
      <c r="I321" s="32"/>
      <c r="J321" s="32"/>
      <c r="K321" s="32"/>
      <c r="L321" s="32"/>
      <c r="M321" s="32"/>
      <c r="N321" s="32"/>
      <c r="O321" s="32"/>
      <c r="P321" s="32"/>
      <c r="R321" s="33">
        <f>$G$4</f>
        <v>1.1384293948126802</v>
      </c>
      <c r="S321" s="33"/>
      <c r="T321" s="33"/>
      <c r="U321" s="33"/>
      <c r="V321" s="33"/>
      <c r="W321" s="33"/>
      <c r="X321" s="33"/>
      <c r="Y321" s="33"/>
      <c r="Z321" s="33"/>
      <c r="AA321" s="33"/>
      <c r="AB321" s="16"/>
      <c r="AC321" s="16"/>
    </row>
    <row r="322" spans="7:29" x14ac:dyDescent="0.25">
      <c r="G322" s="15">
        <v>2.5</v>
      </c>
      <c r="H322" s="32"/>
      <c r="I322" s="32"/>
      <c r="J322" s="32"/>
      <c r="K322" s="32"/>
      <c r="L322" s="32"/>
      <c r="M322" s="32"/>
      <c r="N322" s="32"/>
      <c r="O322" s="32"/>
      <c r="P322" s="32"/>
      <c r="R322" s="33">
        <f>$G$4</f>
        <v>1.1384293948126802</v>
      </c>
      <c r="S322" s="33"/>
      <c r="T322" s="33"/>
      <c r="U322" s="33"/>
      <c r="V322" s="33"/>
      <c r="W322" s="33"/>
      <c r="X322" s="33"/>
      <c r="Y322" s="33"/>
      <c r="Z322" s="33"/>
      <c r="AA322" s="33"/>
      <c r="AB322" s="16"/>
      <c r="AC322" s="16"/>
    </row>
    <row r="323" spans="7:29" x14ac:dyDescent="0.25">
      <c r="G323" s="31">
        <v>2.5</v>
      </c>
      <c r="H323" s="32"/>
      <c r="I323" s="32"/>
      <c r="J323" s="32"/>
      <c r="K323" s="32"/>
      <c r="L323" s="32"/>
      <c r="M323" s="32"/>
      <c r="N323" s="32"/>
      <c r="O323" s="32"/>
      <c r="P323" s="32"/>
      <c r="R323" s="33">
        <f>$G$4</f>
        <v>1.1384293948126802</v>
      </c>
      <c r="S323" s="33"/>
      <c r="T323" s="33"/>
      <c r="U323" s="33"/>
      <c r="V323" s="33"/>
      <c r="W323" s="33"/>
      <c r="X323" s="33"/>
      <c r="Y323" s="33"/>
      <c r="Z323" s="33"/>
      <c r="AA323" s="33"/>
      <c r="AB323" s="16"/>
      <c r="AC323" s="16"/>
    </row>
    <row r="324" spans="7:29" x14ac:dyDescent="0.25">
      <c r="G324" s="15">
        <v>2.5</v>
      </c>
      <c r="H324" s="32"/>
      <c r="I324" s="32"/>
      <c r="J324" s="32"/>
      <c r="K324" s="32"/>
      <c r="L324" s="32"/>
      <c r="M324" s="32"/>
      <c r="N324" s="32"/>
      <c r="O324" s="32"/>
      <c r="P324" s="32"/>
      <c r="R324" s="33">
        <f>$G$4</f>
        <v>1.1384293948126802</v>
      </c>
      <c r="S324" s="33"/>
      <c r="T324" s="33"/>
      <c r="U324" s="33"/>
      <c r="V324" s="33"/>
      <c r="W324" s="33"/>
      <c r="X324" s="33"/>
      <c r="Y324" s="33"/>
      <c r="Z324" s="33"/>
      <c r="AA324" s="33"/>
      <c r="AB324" s="16"/>
      <c r="AC324" s="16"/>
    </row>
    <row r="325" spans="7:29" x14ac:dyDescent="0.25">
      <c r="G325" s="31">
        <v>2.5</v>
      </c>
      <c r="H325" s="32"/>
      <c r="I325" s="32"/>
      <c r="J325" s="32"/>
      <c r="K325" s="32"/>
      <c r="L325" s="32"/>
      <c r="M325" s="32"/>
      <c r="N325" s="32"/>
      <c r="O325" s="32"/>
      <c r="P325" s="32"/>
      <c r="R325" s="33">
        <f>$G$4</f>
        <v>1.1384293948126802</v>
      </c>
      <c r="S325" s="33"/>
      <c r="T325" s="33"/>
      <c r="U325" s="33"/>
      <c r="V325" s="33"/>
      <c r="W325" s="33"/>
      <c r="X325" s="33"/>
      <c r="Y325" s="33"/>
      <c r="Z325" s="33"/>
      <c r="AA325" s="33"/>
      <c r="AB325" s="16"/>
      <c r="AC325" s="16"/>
    </row>
    <row r="326" spans="7:29" x14ac:dyDescent="0.25">
      <c r="G326" s="15">
        <v>2.5</v>
      </c>
      <c r="H326" s="32"/>
      <c r="I326" s="32"/>
      <c r="J326" s="32"/>
      <c r="K326" s="32"/>
      <c r="L326" s="32"/>
      <c r="M326" s="32"/>
      <c r="N326" s="32"/>
      <c r="O326" s="32"/>
      <c r="P326" s="32"/>
      <c r="R326" s="33">
        <f>$G$4</f>
        <v>1.1384293948126802</v>
      </c>
      <c r="S326" s="33"/>
      <c r="T326" s="33"/>
      <c r="U326" s="33"/>
      <c r="V326" s="33"/>
      <c r="W326" s="33"/>
      <c r="X326" s="33"/>
      <c r="Y326" s="33"/>
      <c r="Z326" s="33"/>
      <c r="AA326" s="33"/>
      <c r="AB326" s="16"/>
      <c r="AC326" s="16"/>
    </row>
    <row r="327" spans="7:29" x14ac:dyDescent="0.25">
      <c r="G327" s="31">
        <v>2.5</v>
      </c>
      <c r="H327" s="32"/>
      <c r="I327" s="32"/>
      <c r="J327" s="32"/>
      <c r="K327" s="32"/>
      <c r="L327" s="32"/>
      <c r="M327" s="32"/>
      <c r="N327" s="32"/>
      <c r="O327" s="32"/>
      <c r="P327" s="32"/>
      <c r="R327" s="33">
        <f>$G$4</f>
        <v>1.1384293948126802</v>
      </c>
      <c r="S327" s="33"/>
      <c r="T327" s="33"/>
      <c r="U327" s="33"/>
      <c r="V327" s="33"/>
      <c r="W327" s="33"/>
      <c r="X327" s="33"/>
      <c r="Y327" s="33"/>
      <c r="Z327" s="33"/>
      <c r="AA327" s="33"/>
      <c r="AB327" s="16"/>
      <c r="AC327" s="16"/>
    </row>
    <row r="328" spans="7:29" x14ac:dyDescent="0.25">
      <c r="G328" s="15">
        <v>2.5</v>
      </c>
      <c r="H328" s="32"/>
      <c r="I328" s="32"/>
      <c r="J328" s="32"/>
      <c r="K328" s="32"/>
      <c r="L328" s="32"/>
      <c r="M328" s="32"/>
      <c r="N328" s="32"/>
      <c r="O328" s="32"/>
      <c r="P328" s="32"/>
      <c r="R328" s="33">
        <f>$G$4</f>
        <v>1.1384293948126802</v>
      </c>
      <c r="S328" s="33"/>
      <c r="T328" s="33"/>
      <c r="U328" s="33"/>
      <c r="V328" s="33"/>
      <c r="W328" s="33"/>
      <c r="X328" s="33"/>
      <c r="Y328" s="33"/>
      <c r="Z328" s="33"/>
      <c r="AA328" s="33"/>
      <c r="AB328" s="16"/>
      <c r="AC328" s="16"/>
    </row>
    <row r="329" spans="7:29" x14ac:dyDescent="0.25">
      <c r="G329" s="31">
        <v>2.5</v>
      </c>
      <c r="H329" s="32"/>
      <c r="I329" s="32"/>
      <c r="J329" s="32"/>
      <c r="K329" s="32"/>
      <c r="L329" s="32"/>
      <c r="M329" s="32"/>
      <c r="N329" s="32"/>
      <c r="O329" s="32"/>
      <c r="P329" s="32"/>
      <c r="R329" s="33">
        <f>$G$4</f>
        <v>1.1384293948126802</v>
      </c>
      <c r="S329" s="33"/>
      <c r="T329" s="33"/>
      <c r="U329" s="33"/>
      <c r="V329" s="33"/>
      <c r="W329" s="33"/>
      <c r="X329" s="33"/>
      <c r="Y329" s="33"/>
      <c r="Z329" s="33"/>
      <c r="AA329" s="33"/>
      <c r="AB329" s="16"/>
      <c r="AC329" s="16"/>
    </row>
    <row r="330" spans="7:29" x14ac:dyDescent="0.25">
      <c r="G330" s="15">
        <v>2.5</v>
      </c>
      <c r="H330" s="32"/>
      <c r="I330" s="32"/>
      <c r="J330" s="32"/>
      <c r="K330" s="32"/>
      <c r="L330" s="32"/>
      <c r="M330" s="32"/>
      <c r="N330" s="32"/>
      <c r="O330" s="32"/>
      <c r="P330" s="32"/>
      <c r="R330" s="33">
        <f>$G$4</f>
        <v>1.1384293948126802</v>
      </c>
      <c r="S330" s="33"/>
      <c r="T330" s="33"/>
      <c r="U330" s="33"/>
      <c r="V330" s="33"/>
      <c r="W330" s="33"/>
      <c r="X330" s="33"/>
      <c r="Y330" s="33"/>
      <c r="Z330" s="33"/>
      <c r="AA330" s="33"/>
      <c r="AB330" s="16"/>
      <c r="AC330" s="16"/>
    </row>
    <row r="331" spans="7:29" x14ac:dyDescent="0.25">
      <c r="G331" s="31">
        <v>2.5</v>
      </c>
      <c r="H331" s="32"/>
      <c r="I331" s="32"/>
      <c r="J331" s="32"/>
      <c r="K331" s="32"/>
      <c r="L331" s="32"/>
      <c r="M331" s="32"/>
      <c r="N331" s="32"/>
      <c r="O331" s="32"/>
      <c r="P331" s="32"/>
      <c r="R331" s="33">
        <f>$G$4</f>
        <v>1.1384293948126802</v>
      </c>
      <c r="S331" s="33"/>
      <c r="T331" s="33"/>
      <c r="U331" s="33"/>
      <c r="V331" s="33"/>
      <c r="W331" s="33"/>
      <c r="X331" s="33"/>
      <c r="Y331" s="33"/>
      <c r="Z331" s="33"/>
      <c r="AA331" s="33"/>
      <c r="AB331" s="16"/>
      <c r="AC331" s="16"/>
    </row>
    <row r="332" spans="7:29" x14ac:dyDescent="0.25">
      <c r="G332" s="15">
        <v>2.5</v>
      </c>
      <c r="H332" s="32"/>
      <c r="I332" s="32"/>
      <c r="J332" s="32"/>
      <c r="K332" s="32"/>
      <c r="L332" s="32"/>
      <c r="M332" s="32"/>
      <c r="N332" s="32"/>
      <c r="O332" s="32"/>
      <c r="P332" s="32"/>
      <c r="R332" s="33">
        <f>$G$4</f>
        <v>1.1384293948126802</v>
      </c>
      <c r="S332" s="33"/>
      <c r="T332" s="33"/>
      <c r="U332" s="33"/>
      <c r="V332" s="33"/>
      <c r="W332" s="33"/>
      <c r="X332" s="33"/>
      <c r="Y332" s="33"/>
      <c r="Z332" s="33"/>
      <c r="AA332" s="33"/>
      <c r="AB332" s="16"/>
      <c r="AC332" s="16"/>
    </row>
    <row r="333" spans="7:29" x14ac:dyDescent="0.25">
      <c r="G333" s="31">
        <v>2.5</v>
      </c>
      <c r="H333" s="32"/>
      <c r="I333" s="32"/>
      <c r="J333" s="32"/>
      <c r="K333" s="32"/>
      <c r="L333" s="32"/>
      <c r="M333" s="32"/>
      <c r="N333" s="32"/>
      <c r="O333" s="32"/>
      <c r="P333" s="32"/>
      <c r="R333" s="33">
        <f t="shared" ref="R333:R351" si="44">$G$4</f>
        <v>1.1384293948126802</v>
      </c>
      <c r="S333" s="32"/>
      <c r="T333" s="32"/>
      <c r="U333" s="32"/>
      <c r="V333" s="32"/>
      <c r="W333" s="32"/>
      <c r="X333" s="32"/>
      <c r="Y333" s="32"/>
      <c r="Z333" s="32"/>
      <c r="AA333" s="33"/>
      <c r="AB333" s="16"/>
      <c r="AC333" s="16"/>
    </row>
    <row r="334" spans="7:29" x14ac:dyDescent="0.25">
      <c r="G334" s="15">
        <v>2.5</v>
      </c>
      <c r="H334" s="32"/>
      <c r="I334" s="32"/>
      <c r="J334" s="32"/>
      <c r="K334" s="32"/>
      <c r="L334" s="32"/>
      <c r="M334" s="32"/>
      <c r="N334" s="32"/>
      <c r="O334" s="32"/>
      <c r="P334" s="32"/>
      <c r="R334" s="33">
        <f t="shared" si="44"/>
        <v>1.1384293948126802</v>
      </c>
      <c r="S334" s="32"/>
      <c r="T334" s="32"/>
      <c r="U334" s="32"/>
      <c r="V334" s="32"/>
      <c r="W334" s="32"/>
      <c r="X334" s="32"/>
      <c r="Y334" s="32"/>
      <c r="Z334" s="32"/>
      <c r="AA334" s="33"/>
      <c r="AB334" s="16"/>
      <c r="AC334" s="16"/>
    </row>
    <row r="335" spans="7:29" x14ac:dyDescent="0.25">
      <c r="G335" s="31">
        <v>2.5</v>
      </c>
      <c r="H335" s="32"/>
      <c r="I335" s="32"/>
      <c r="J335" s="32"/>
      <c r="K335" s="32"/>
      <c r="L335" s="32"/>
      <c r="M335" s="32"/>
      <c r="N335" s="32"/>
      <c r="O335" s="32"/>
      <c r="P335" s="32"/>
      <c r="R335" s="33">
        <f t="shared" si="44"/>
        <v>1.1384293948126802</v>
      </c>
      <c r="S335" s="32"/>
      <c r="T335" s="32"/>
      <c r="U335" s="32"/>
      <c r="V335" s="32"/>
      <c r="W335" s="32"/>
      <c r="X335" s="32"/>
      <c r="Y335" s="32"/>
      <c r="Z335" s="32"/>
      <c r="AA335" s="33"/>
      <c r="AB335" s="16"/>
      <c r="AC335" s="16"/>
    </row>
    <row r="336" spans="7:29" x14ac:dyDescent="0.25">
      <c r="G336" s="15">
        <v>2.54</v>
      </c>
      <c r="H336" s="32"/>
      <c r="I336" s="32"/>
      <c r="J336" s="32"/>
      <c r="K336" s="32"/>
      <c r="L336" s="32"/>
      <c r="M336" s="32"/>
      <c r="N336" s="32"/>
      <c r="O336" s="32"/>
      <c r="P336" s="32"/>
      <c r="R336" s="33">
        <f t="shared" si="44"/>
        <v>1.1384293948126802</v>
      </c>
      <c r="S336" s="32"/>
      <c r="T336" s="32"/>
      <c r="U336" s="32"/>
      <c r="V336" s="32"/>
      <c r="W336" s="32"/>
      <c r="X336" s="32"/>
      <c r="Y336" s="32"/>
      <c r="Z336" s="32"/>
      <c r="AA336" s="33"/>
      <c r="AB336" s="16"/>
      <c r="AC336" s="16"/>
    </row>
    <row r="337" spans="7:27" x14ac:dyDescent="0.25">
      <c r="G337" s="31">
        <v>2.54</v>
      </c>
      <c r="H337" s="32"/>
      <c r="I337" s="32"/>
      <c r="J337" s="32"/>
      <c r="K337" s="32"/>
      <c r="L337" s="32"/>
      <c r="M337" s="32"/>
      <c r="N337" s="32"/>
      <c r="O337" s="32"/>
      <c r="P337" s="32"/>
      <c r="R337" s="33">
        <f t="shared" si="44"/>
        <v>1.1384293948126802</v>
      </c>
      <c r="S337" s="32"/>
      <c r="T337" s="32"/>
      <c r="U337" s="32"/>
      <c r="V337" s="32"/>
      <c r="W337" s="32"/>
      <c r="X337" s="32"/>
      <c r="Y337" s="32"/>
      <c r="Z337" s="32"/>
      <c r="AA337" s="32"/>
    </row>
    <row r="338" spans="7:27" x14ac:dyDescent="0.25">
      <c r="G338" s="15">
        <v>2.54</v>
      </c>
      <c r="H338" s="32"/>
      <c r="I338" s="32"/>
      <c r="J338" s="32"/>
      <c r="K338" s="32"/>
      <c r="L338" s="32"/>
      <c r="M338" s="32"/>
      <c r="N338" s="32"/>
      <c r="O338" s="32"/>
      <c r="P338" s="32"/>
      <c r="R338" s="33">
        <f t="shared" si="44"/>
        <v>1.1384293948126802</v>
      </c>
      <c r="S338" s="32"/>
      <c r="T338" s="32"/>
      <c r="U338" s="32"/>
      <c r="V338" s="32"/>
      <c r="W338" s="32"/>
      <c r="X338" s="32"/>
      <c r="Y338" s="32"/>
      <c r="Z338" s="32"/>
      <c r="AA338" s="32"/>
    </row>
    <row r="339" spans="7:27" x14ac:dyDescent="0.25">
      <c r="G339" s="31">
        <v>2.54</v>
      </c>
      <c r="H339" s="32"/>
      <c r="I339" s="32"/>
      <c r="J339" s="32"/>
      <c r="K339" s="32"/>
      <c r="L339" s="32"/>
      <c r="M339" s="32"/>
      <c r="N339" s="32"/>
      <c r="O339" s="32"/>
      <c r="P339" s="32"/>
      <c r="R339" s="33">
        <f t="shared" si="44"/>
        <v>1.1384293948126802</v>
      </c>
      <c r="S339" s="32"/>
      <c r="T339" s="32"/>
      <c r="U339" s="32"/>
      <c r="V339" s="32"/>
      <c r="W339" s="32"/>
      <c r="X339" s="32"/>
      <c r="Y339" s="32"/>
      <c r="Z339" s="32"/>
      <c r="AA339" s="32"/>
    </row>
    <row r="340" spans="7:27" x14ac:dyDescent="0.25">
      <c r="G340" s="15">
        <v>2.665</v>
      </c>
      <c r="H340" s="32"/>
      <c r="I340" s="32"/>
      <c r="J340" s="32"/>
      <c r="K340" s="32"/>
      <c r="L340" s="32"/>
      <c r="M340" s="32"/>
      <c r="N340" s="32"/>
      <c r="O340" s="32"/>
      <c r="P340" s="32"/>
      <c r="R340" s="33">
        <f t="shared" si="44"/>
        <v>1.1384293948126802</v>
      </c>
      <c r="S340" s="32"/>
      <c r="T340" s="32"/>
      <c r="U340" s="32"/>
      <c r="V340" s="32"/>
      <c r="W340" s="32"/>
      <c r="X340" s="32"/>
      <c r="Y340" s="32"/>
      <c r="Z340" s="32"/>
      <c r="AA340" s="32"/>
    </row>
    <row r="341" spans="7:27" x14ac:dyDescent="0.25">
      <c r="G341" s="31">
        <v>2.71</v>
      </c>
      <c r="H341" s="32"/>
      <c r="I341" s="32"/>
      <c r="J341" s="32"/>
      <c r="K341" s="32"/>
      <c r="L341" s="32"/>
      <c r="M341" s="32"/>
      <c r="N341" s="32"/>
      <c r="O341" s="32"/>
      <c r="P341" s="32"/>
      <c r="R341" s="33">
        <f t="shared" si="44"/>
        <v>1.1384293948126802</v>
      </c>
      <c r="S341" s="32"/>
      <c r="T341" s="32"/>
      <c r="U341" s="32"/>
      <c r="V341" s="32"/>
      <c r="W341" s="32"/>
      <c r="X341" s="32"/>
      <c r="Y341" s="32"/>
      <c r="Z341" s="32"/>
      <c r="AA341" s="32"/>
    </row>
    <row r="342" spans="7:27" x14ac:dyDescent="0.25">
      <c r="G342" s="15">
        <v>2.71</v>
      </c>
      <c r="H342" s="32"/>
      <c r="I342" s="32"/>
      <c r="J342" s="32"/>
      <c r="K342" s="32"/>
      <c r="L342" s="32"/>
      <c r="M342" s="32"/>
      <c r="N342" s="32"/>
      <c r="O342" s="32"/>
      <c r="P342" s="32"/>
      <c r="R342" s="33">
        <f t="shared" si="44"/>
        <v>1.1384293948126802</v>
      </c>
      <c r="S342" s="32"/>
      <c r="T342" s="32"/>
      <c r="U342" s="32"/>
      <c r="V342" s="32"/>
      <c r="W342" s="32"/>
      <c r="X342" s="32"/>
      <c r="Y342" s="32"/>
      <c r="Z342" s="32"/>
      <c r="AA342" s="32"/>
    </row>
    <row r="343" spans="7:27" x14ac:dyDescent="0.25">
      <c r="G343" s="31">
        <v>2.71</v>
      </c>
      <c r="H343" s="32"/>
      <c r="I343" s="32"/>
      <c r="J343" s="32"/>
      <c r="K343" s="32"/>
      <c r="L343" s="32"/>
      <c r="M343" s="32"/>
      <c r="N343" s="32"/>
      <c r="O343" s="32"/>
      <c r="P343" s="32"/>
      <c r="R343" s="33">
        <f t="shared" si="44"/>
        <v>1.1384293948126802</v>
      </c>
      <c r="S343" s="32"/>
      <c r="T343" s="32"/>
      <c r="U343" s="32"/>
      <c r="V343" s="32"/>
      <c r="W343" s="32"/>
      <c r="X343" s="32"/>
      <c r="Y343" s="32"/>
      <c r="Z343" s="32"/>
      <c r="AA343" s="32"/>
    </row>
    <row r="344" spans="7:27" x14ac:dyDescent="0.25">
      <c r="G344" s="15">
        <v>2.71</v>
      </c>
      <c r="H344" s="32"/>
      <c r="I344" s="32"/>
      <c r="J344" s="32"/>
      <c r="K344" s="32"/>
      <c r="L344" s="32"/>
      <c r="M344" s="32"/>
      <c r="N344" s="32"/>
      <c r="O344" s="32"/>
      <c r="P344" s="32"/>
      <c r="R344" s="33">
        <f t="shared" si="44"/>
        <v>1.1384293948126802</v>
      </c>
      <c r="S344" s="32"/>
      <c r="T344" s="32"/>
      <c r="U344" s="32"/>
      <c r="V344" s="32"/>
      <c r="W344" s="32"/>
      <c r="X344" s="32"/>
      <c r="Y344" s="32"/>
      <c r="Z344" s="32"/>
      <c r="AA344" s="32"/>
    </row>
    <row r="345" spans="7:27" x14ac:dyDescent="0.25">
      <c r="G345" s="31">
        <v>2.75</v>
      </c>
      <c r="H345" s="32"/>
      <c r="I345" s="32"/>
      <c r="J345" s="32"/>
      <c r="K345" s="32"/>
      <c r="L345" s="32"/>
      <c r="M345" s="32"/>
      <c r="N345" s="32"/>
      <c r="O345" s="32"/>
      <c r="P345" s="32"/>
      <c r="R345" s="33">
        <f t="shared" si="44"/>
        <v>1.1384293948126802</v>
      </c>
      <c r="S345" s="32"/>
      <c r="T345" s="32"/>
      <c r="U345" s="32"/>
      <c r="V345" s="32"/>
      <c r="W345" s="32"/>
      <c r="X345" s="32"/>
      <c r="Y345" s="32"/>
      <c r="Z345" s="32"/>
      <c r="AA345" s="32"/>
    </row>
    <row r="346" spans="7:27" x14ac:dyDescent="0.25">
      <c r="G346" s="15">
        <v>2.75</v>
      </c>
      <c r="H346" s="32"/>
      <c r="I346" s="32"/>
      <c r="J346" s="32"/>
      <c r="K346" s="32"/>
      <c r="L346" s="32"/>
      <c r="M346" s="32"/>
      <c r="N346" s="32"/>
      <c r="O346" s="32"/>
      <c r="P346" s="32"/>
      <c r="R346" s="33">
        <f t="shared" si="44"/>
        <v>1.1384293948126802</v>
      </c>
      <c r="S346" s="32"/>
      <c r="T346" s="32"/>
      <c r="U346" s="32"/>
      <c r="V346" s="32"/>
      <c r="W346" s="32"/>
      <c r="X346" s="32"/>
      <c r="Y346" s="32"/>
      <c r="Z346" s="32"/>
      <c r="AA346" s="32"/>
    </row>
    <row r="347" spans="7:27" x14ac:dyDescent="0.25">
      <c r="G347" s="31">
        <v>2.75</v>
      </c>
      <c r="H347" s="32"/>
      <c r="I347" s="32"/>
      <c r="J347" s="32"/>
      <c r="K347" s="32"/>
      <c r="L347" s="32"/>
      <c r="M347" s="32"/>
      <c r="N347" s="32"/>
      <c r="O347" s="32"/>
      <c r="P347" s="32"/>
      <c r="R347" s="33">
        <f t="shared" si="44"/>
        <v>1.1384293948126802</v>
      </c>
      <c r="S347" s="32"/>
      <c r="T347" s="32"/>
      <c r="U347" s="32"/>
      <c r="V347" s="32"/>
      <c r="W347" s="32"/>
      <c r="X347" s="32"/>
      <c r="Y347" s="32"/>
      <c r="Z347" s="32"/>
      <c r="AA347" s="32"/>
    </row>
    <row r="348" spans="7:27" x14ac:dyDescent="0.25">
      <c r="G348" s="15">
        <v>2.75</v>
      </c>
      <c r="H348" s="32"/>
      <c r="I348" s="32"/>
      <c r="J348" s="32"/>
      <c r="K348" s="32"/>
      <c r="L348" s="32"/>
      <c r="M348" s="32"/>
      <c r="N348" s="32"/>
      <c r="O348" s="32"/>
      <c r="P348" s="32"/>
      <c r="R348" s="33">
        <f t="shared" si="44"/>
        <v>1.1384293948126802</v>
      </c>
      <c r="S348" s="32"/>
      <c r="T348" s="32"/>
      <c r="U348" s="32"/>
      <c r="V348" s="32"/>
      <c r="W348" s="32"/>
      <c r="X348" s="32"/>
      <c r="Y348" s="32"/>
      <c r="Z348" s="32"/>
      <c r="AA348" s="32"/>
    </row>
    <row r="349" spans="7:27" x14ac:dyDescent="0.25">
      <c r="G349" s="31">
        <v>2.75</v>
      </c>
      <c r="H349" s="32"/>
      <c r="I349" s="32"/>
      <c r="J349" s="32"/>
      <c r="K349" s="32"/>
      <c r="L349" s="32"/>
      <c r="M349" s="32"/>
      <c r="N349" s="32"/>
      <c r="O349" s="32"/>
      <c r="P349" s="32"/>
      <c r="R349" s="33">
        <f t="shared" si="44"/>
        <v>1.1384293948126802</v>
      </c>
      <c r="S349" s="32"/>
      <c r="T349" s="32"/>
      <c r="U349" s="32"/>
      <c r="V349" s="32"/>
      <c r="W349" s="32"/>
      <c r="X349" s="32"/>
      <c r="Y349" s="32"/>
      <c r="Z349" s="32"/>
      <c r="AA349" s="32"/>
    </row>
    <row r="350" spans="7:27" x14ac:dyDescent="0.25">
      <c r="G350" s="15">
        <v>2.75</v>
      </c>
      <c r="H350" s="32"/>
      <c r="I350" s="32"/>
      <c r="J350" s="32"/>
      <c r="K350" s="32"/>
      <c r="L350" s="32"/>
      <c r="M350" s="32"/>
      <c r="N350" s="32"/>
      <c r="O350" s="32"/>
      <c r="P350" s="32"/>
      <c r="R350" s="33">
        <f t="shared" si="44"/>
        <v>1.1384293948126802</v>
      </c>
      <c r="S350" s="32"/>
      <c r="T350" s="32"/>
      <c r="U350" s="32"/>
      <c r="V350" s="32"/>
      <c r="W350" s="32"/>
      <c r="X350" s="32"/>
      <c r="Y350" s="32"/>
      <c r="Z350" s="32"/>
      <c r="AA350" s="32"/>
    </row>
    <row r="351" spans="7:27" x14ac:dyDescent="0.25">
      <c r="G351" s="31">
        <v>2.75</v>
      </c>
      <c r="H351" s="32"/>
      <c r="I351" s="32"/>
      <c r="J351" s="32"/>
      <c r="K351" s="32"/>
      <c r="L351" s="32"/>
      <c r="M351" s="32"/>
      <c r="N351" s="32"/>
      <c r="O351" s="32"/>
      <c r="P351" s="32"/>
      <c r="R351" s="33">
        <f t="shared" si="44"/>
        <v>1.1384293948126802</v>
      </c>
      <c r="S351" s="32"/>
      <c r="T351" s="32"/>
      <c r="U351" s="32"/>
      <c r="V351" s="32"/>
      <c r="W351" s="32"/>
      <c r="X351" s="32"/>
      <c r="Y351" s="32"/>
      <c r="Z351" s="32"/>
      <c r="AA351" s="32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7362315C-5577-434A-8623-6FA46B679B56}">
  <ds:schemaRefs/>
</ds:datastoreItem>
</file>

<file path=customXml/itemProps2.xml><?xml version="1.0" encoding="utf-8"?>
<ds:datastoreItem xmlns:ds="http://schemas.openxmlformats.org/officeDocument/2006/customXml" ds:itemID="{4E0096CF-4BF2-4FD4-A419-011565CA08AE}">
  <ds:schemaRefs/>
</ds:datastoreItem>
</file>

<file path=customXml/itemProps3.xml><?xml version="1.0" encoding="utf-8"?>
<ds:datastoreItem xmlns:ds="http://schemas.openxmlformats.org/officeDocument/2006/customXml" ds:itemID="{1159FA69-7919-4F31-A953-98193E9EA732}">
  <ds:schemaRefs/>
</ds:datastoreItem>
</file>

<file path=customXml/itemProps4.xml><?xml version="1.0" encoding="utf-8"?>
<ds:datastoreItem xmlns:ds="http://schemas.openxmlformats.org/officeDocument/2006/customXml" ds:itemID="{ED1D0703-E4EF-4602-ADE4-C34DD0B9E2C9}">
  <ds:schemaRefs/>
</ds:datastoreItem>
</file>

<file path=customXml/itemProps5.xml><?xml version="1.0" encoding="utf-8"?>
<ds:datastoreItem xmlns:ds="http://schemas.openxmlformats.org/officeDocument/2006/customXml" ds:itemID="{74B16272-2481-4EA9-9608-79D0560DFC76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D67D876A-A535-4E87-ACF2-C08C1074999D}">
  <ds:schemaRefs/>
</ds:datastoreItem>
</file>

<file path=customXml/itemProps7.xml><?xml version="1.0" encoding="utf-8"?>
<ds:datastoreItem xmlns:ds="http://schemas.openxmlformats.org/officeDocument/2006/customXml" ds:itemID="{9CD6CEC4-A9AB-43D8-A4B0-8DACBD6115E9}">
  <ds:schemaRefs/>
</ds:datastoreItem>
</file>

<file path=customXml/itemProps8.xml><?xml version="1.0" encoding="utf-8"?>
<ds:datastoreItem xmlns:ds="http://schemas.openxmlformats.org/officeDocument/2006/customXml" ds:itemID="{D223E5DA-0459-4DD5-A157-32DF1929C5BC}">
  <ds:schemaRefs/>
</ds:datastoreItem>
</file>

<file path=customXml/itemProps9.xml><?xml version="1.0" encoding="utf-8"?>
<ds:datastoreItem xmlns:ds="http://schemas.openxmlformats.org/officeDocument/2006/customXml" ds:itemID="{E7786BA5-4C1E-466D-9FD4-81711C459980}">
  <ds:schemaRefs/>
</ds:datastoreItem>
</file>

<file path=customXml/itemProps10.xml><?xml version="1.0" encoding="utf-8"?>
<ds:datastoreItem xmlns:ds="http://schemas.openxmlformats.org/officeDocument/2006/customXml" ds:itemID="{74ADD543-570C-4321-8AFF-96F1CF5A64BF}">
  <ds:schemaRefs/>
</ds:datastoreItem>
</file>

<file path=customXml/itemProps11.xml><?xml version="1.0" encoding="utf-8"?>
<ds:datastoreItem xmlns:ds="http://schemas.openxmlformats.org/officeDocument/2006/customXml" ds:itemID="{77D08397-109C-4835-8E39-88EA5AD8F904}">
  <ds:schemaRefs/>
</ds:datastoreItem>
</file>

<file path=customXml/itemProps12.xml><?xml version="1.0" encoding="utf-8"?>
<ds:datastoreItem xmlns:ds="http://schemas.openxmlformats.org/officeDocument/2006/customXml" ds:itemID="{03E0288C-BDFE-4832-95CB-161C5EBAA774}">
  <ds:schemaRefs/>
</ds:datastoreItem>
</file>

<file path=customXml/itemProps13.xml><?xml version="1.0" encoding="utf-8"?>
<ds:datastoreItem xmlns:ds="http://schemas.openxmlformats.org/officeDocument/2006/customXml" ds:itemID="{8CF676A1-770F-4938-ABD7-46273BE6A383}">
  <ds:schemaRefs/>
</ds:datastoreItem>
</file>

<file path=customXml/itemProps14.xml><?xml version="1.0" encoding="utf-8"?>
<ds:datastoreItem xmlns:ds="http://schemas.openxmlformats.org/officeDocument/2006/customXml" ds:itemID="{A60947B9-2A3B-456A-9A03-C2C1DA4A66BB}">
  <ds:schemaRefs/>
</ds:datastoreItem>
</file>

<file path=customXml/itemProps15.xml><?xml version="1.0" encoding="utf-8"?>
<ds:datastoreItem xmlns:ds="http://schemas.openxmlformats.org/officeDocument/2006/customXml" ds:itemID="{0B1C1C06-E456-4AF9-BC84-925E5EF68E85}">
  <ds:schemaRefs/>
</ds:datastoreItem>
</file>

<file path=customXml/itemProps16.xml><?xml version="1.0" encoding="utf-8"?>
<ds:datastoreItem xmlns:ds="http://schemas.openxmlformats.org/officeDocument/2006/customXml" ds:itemID="{5B2387EA-A5A8-4714-A961-735888452C5D}">
  <ds:schemaRefs/>
</ds:datastoreItem>
</file>

<file path=customXml/itemProps17.xml><?xml version="1.0" encoding="utf-8"?>
<ds:datastoreItem xmlns:ds="http://schemas.openxmlformats.org/officeDocument/2006/customXml" ds:itemID="{99FF5E2B-A9EE-4E1B-80EA-51B6D6C0C900}">
  <ds:schemaRefs/>
</ds:datastoreItem>
</file>

<file path=customXml/itemProps18.xml><?xml version="1.0" encoding="utf-8"?>
<ds:datastoreItem xmlns:ds="http://schemas.openxmlformats.org/officeDocument/2006/customXml" ds:itemID="{EF818712-2B0B-447B-8349-984E70C161C6}">
  <ds:schemaRefs/>
</ds:datastoreItem>
</file>

<file path=customXml/itemProps19.xml><?xml version="1.0" encoding="utf-8"?>
<ds:datastoreItem xmlns:ds="http://schemas.openxmlformats.org/officeDocument/2006/customXml" ds:itemID="{71D9B909-847E-4893-914D-B9F3F5823A0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Darunphop Pengkhamta</dc:creator>
  <cp:lastModifiedBy>Darunphop Pengkhamta</cp:lastModifiedBy>
  <dcterms:created xsi:type="dcterms:W3CDTF">2018-01-27T09:41:52Z</dcterms:created>
  <dcterms:modified xsi:type="dcterms:W3CDTF">2018-01-30T12:57:24Z</dcterms:modified>
</cp:coreProperties>
</file>