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arvill\Documents\GitHub\OwlProject\Excell Sheets\"/>
    </mc:Choice>
  </mc:AlternateContent>
  <bookViews>
    <workbookView xWindow="0" yWindow="0" windowWidth="28800" windowHeight="12330"/>
  </bookViews>
  <sheets>
    <sheet name="Calc Dist" sheetId="4" r:id="rId1"/>
    <sheet name="Scale Test" sheetId="2" r:id="rId2"/>
    <sheet name="PWM scale Test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K11" i="4"/>
  <c r="K9" i="4"/>
  <c r="D10" i="4" l="1"/>
  <c r="D11" i="4"/>
  <c r="D9" i="4"/>
  <c r="E10" i="4"/>
  <c r="E11" i="4"/>
  <c r="E9" i="4"/>
  <c r="C6" i="4"/>
  <c r="F11" i="4" l="1"/>
  <c r="G11" i="4" s="1"/>
  <c r="F9" i="4"/>
  <c r="H9" i="4" s="1"/>
  <c r="F10" i="4"/>
  <c r="H10" i="4" s="1"/>
  <c r="H11" i="4"/>
  <c r="I11" i="4" s="1"/>
  <c r="A36" i="3"/>
  <c r="B36" i="3"/>
  <c r="E36" i="3" s="1"/>
  <c r="F36" i="3" s="1"/>
  <c r="H36" i="3" s="1"/>
  <c r="I36" i="3" s="1"/>
  <c r="C37" i="3" s="1"/>
  <c r="C36" i="3"/>
  <c r="D36" i="3"/>
  <c r="G36" i="3"/>
  <c r="A37" i="3"/>
  <c r="B37" i="3" s="1"/>
  <c r="E37" i="3" s="1"/>
  <c r="D37" i="3"/>
  <c r="G37" i="3"/>
  <c r="D38" i="3"/>
  <c r="G38" i="3"/>
  <c r="A3" i="3"/>
  <c r="D3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4" i="3"/>
  <c r="G3" i="3"/>
  <c r="B3" i="3"/>
  <c r="E3" i="3" s="1"/>
  <c r="F3" i="3" s="1"/>
  <c r="H3" i="3" s="1"/>
  <c r="I3" i="3" s="1"/>
  <c r="I4" i="2"/>
  <c r="G9" i="4" l="1"/>
  <c r="I9" i="4" s="1"/>
  <c r="G10" i="4"/>
  <c r="F38" i="3"/>
  <c r="H38" i="3" s="1"/>
  <c r="I38" i="3" s="1"/>
  <c r="F37" i="3"/>
  <c r="H37" i="3" s="1"/>
  <c r="I37" i="3" s="1"/>
  <c r="C38" i="3" s="1"/>
  <c r="A38" i="3"/>
  <c r="B38" i="3" s="1"/>
  <c r="E38" i="3" s="1"/>
  <c r="A4" i="3"/>
  <c r="B4" i="3" s="1"/>
  <c r="E4" i="3" s="1"/>
  <c r="F4" i="3" s="1"/>
  <c r="H4" i="3" s="1"/>
  <c r="I4" i="3" s="1"/>
  <c r="I10" i="4" l="1"/>
  <c r="A5" i="3"/>
  <c r="B5" i="3" s="1"/>
  <c r="E5" i="3" s="1"/>
  <c r="F5" i="3" s="1"/>
  <c r="H5" i="3" s="1"/>
  <c r="I5" i="3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9" i="2"/>
  <c r="I5" i="2"/>
  <c r="I6" i="2"/>
  <c r="I7" i="2"/>
  <c r="I8" i="2"/>
  <c r="C4" i="3" l="1"/>
  <c r="C5" i="3"/>
  <c r="C6" i="3"/>
  <c r="A6" i="3"/>
  <c r="A7" i="3" l="1"/>
  <c r="B7" i="3" s="1"/>
  <c r="E7" i="3" s="1"/>
  <c r="F7" i="3" s="1"/>
  <c r="H7" i="3" s="1"/>
  <c r="B6" i="3"/>
  <c r="E6" i="3" s="1"/>
  <c r="F6" i="3" s="1"/>
  <c r="H6" i="3" s="1"/>
  <c r="C7" i="3" l="1"/>
  <c r="I6" i="3"/>
  <c r="I7" i="3"/>
  <c r="C8" i="3" s="1"/>
  <c r="A8" i="3"/>
  <c r="B8" i="3" s="1"/>
  <c r="E8" i="3" s="1"/>
  <c r="F8" i="3" s="1"/>
  <c r="H8" i="3" s="1"/>
  <c r="C9" i="3" l="1"/>
  <c r="I8" i="3"/>
  <c r="A9" i="3"/>
  <c r="B9" i="3" s="1"/>
  <c r="E9" i="3" s="1"/>
  <c r="F9" i="3" s="1"/>
  <c r="H9" i="3" s="1"/>
  <c r="A10" i="3"/>
  <c r="B10" i="3" s="1"/>
  <c r="E10" i="3" s="1"/>
  <c r="F10" i="3" s="1"/>
  <c r="H10" i="3" s="1"/>
  <c r="C11" i="3" l="1"/>
  <c r="I10" i="3"/>
  <c r="I9" i="3"/>
  <c r="C10" i="3" s="1"/>
  <c r="A11" i="3"/>
  <c r="B11" i="3" s="1"/>
  <c r="E11" i="3" s="1"/>
  <c r="F11" i="3" s="1"/>
  <c r="H11" i="3" s="1"/>
  <c r="C12" i="3" l="1"/>
  <c r="I11" i="3"/>
  <c r="A12" i="3"/>
  <c r="B12" i="3" s="1"/>
  <c r="E12" i="3" s="1"/>
  <c r="F12" i="3" s="1"/>
  <c r="H12" i="3" s="1"/>
  <c r="I12" i="3" l="1"/>
  <c r="C13" i="3" s="1"/>
  <c r="A13" i="3"/>
  <c r="B13" i="3" s="1"/>
  <c r="E13" i="3" s="1"/>
  <c r="F13" i="3" s="1"/>
  <c r="H13" i="3" s="1"/>
  <c r="I13" i="3" l="1"/>
  <c r="C14" i="3" s="1"/>
  <c r="A14" i="3"/>
  <c r="B14" i="3" s="1"/>
  <c r="E14" i="3" s="1"/>
  <c r="F14" i="3" s="1"/>
  <c r="H14" i="3" s="1"/>
  <c r="I14" i="3" l="1"/>
  <c r="C15" i="3" s="1"/>
  <c r="A15" i="3"/>
  <c r="B15" i="3" s="1"/>
  <c r="E15" i="3" s="1"/>
  <c r="F15" i="3" s="1"/>
  <c r="H15" i="3" s="1"/>
  <c r="I15" i="3" l="1"/>
  <c r="C16" i="3" s="1"/>
  <c r="A16" i="3"/>
  <c r="B16" i="3" s="1"/>
  <c r="E16" i="3" s="1"/>
  <c r="F16" i="3" s="1"/>
  <c r="H16" i="3" s="1"/>
  <c r="C17" i="3" l="1"/>
  <c r="I16" i="3"/>
  <c r="A17" i="3"/>
  <c r="B17" i="3" s="1"/>
  <c r="E17" i="3" s="1"/>
  <c r="F17" i="3" s="1"/>
  <c r="H17" i="3" s="1"/>
  <c r="C18" i="3" l="1"/>
  <c r="I17" i="3"/>
  <c r="A18" i="3"/>
  <c r="B18" i="3" s="1"/>
  <c r="E18" i="3" s="1"/>
  <c r="F18" i="3" s="1"/>
  <c r="H18" i="3" s="1"/>
  <c r="C19" i="3" l="1"/>
  <c r="I18" i="3"/>
  <c r="A19" i="3"/>
  <c r="B19" i="3" s="1"/>
  <c r="E19" i="3" s="1"/>
  <c r="F19" i="3" s="1"/>
  <c r="H19" i="3" s="1"/>
  <c r="C20" i="3" l="1"/>
  <c r="I19" i="3"/>
  <c r="A20" i="3"/>
  <c r="B20" i="3" s="1"/>
  <c r="E20" i="3" s="1"/>
  <c r="F20" i="3" s="1"/>
  <c r="H20" i="3" s="1"/>
  <c r="C21" i="3" l="1"/>
  <c r="I20" i="3"/>
  <c r="A21" i="3"/>
  <c r="B21" i="3" s="1"/>
  <c r="E21" i="3" s="1"/>
  <c r="F21" i="3" s="1"/>
  <c r="H21" i="3" s="1"/>
  <c r="C22" i="3" l="1"/>
  <c r="I21" i="3"/>
  <c r="A22" i="3"/>
  <c r="B22" i="3" s="1"/>
  <c r="E22" i="3" s="1"/>
  <c r="F22" i="3" s="1"/>
  <c r="H22" i="3" s="1"/>
  <c r="C23" i="3" l="1"/>
  <c r="I22" i="3"/>
  <c r="A23" i="3"/>
  <c r="B23" i="3" s="1"/>
  <c r="E23" i="3" s="1"/>
  <c r="F23" i="3" s="1"/>
  <c r="H23" i="3" s="1"/>
  <c r="C24" i="3" l="1"/>
  <c r="I23" i="3"/>
  <c r="A24" i="3"/>
  <c r="B24" i="3" s="1"/>
  <c r="E24" i="3" s="1"/>
  <c r="F24" i="3" s="1"/>
  <c r="H24" i="3" s="1"/>
  <c r="C25" i="3" l="1"/>
  <c r="I24" i="3"/>
  <c r="A25" i="3"/>
  <c r="B25" i="3" s="1"/>
  <c r="E25" i="3" s="1"/>
  <c r="F25" i="3" s="1"/>
  <c r="H25" i="3" s="1"/>
  <c r="C26" i="3" l="1"/>
  <c r="I25" i="3"/>
  <c r="A26" i="3"/>
  <c r="B26" i="3" s="1"/>
  <c r="E26" i="3" s="1"/>
  <c r="F26" i="3" s="1"/>
  <c r="H26" i="3" s="1"/>
  <c r="C27" i="3" l="1"/>
  <c r="I26" i="3"/>
  <c r="A27" i="3"/>
  <c r="B27" i="3" s="1"/>
  <c r="E27" i="3" s="1"/>
  <c r="F27" i="3" s="1"/>
  <c r="H27" i="3" s="1"/>
  <c r="C28" i="3" l="1"/>
  <c r="I27" i="3"/>
  <c r="A28" i="3"/>
  <c r="B28" i="3" s="1"/>
  <c r="E28" i="3" s="1"/>
  <c r="F28" i="3" s="1"/>
  <c r="H28" i="3" s="1"/>
  <c r="C29" i="3" l="1"/>
  <c r="I28" i="3"/>
  <c r="A29" i="3"/>
  <c r="B29" i="3" s="1"/>
  <c r="E29" i="3" s="1"/>
  <c r="F29" i="3" s="1"/>
  <c r="H29" i="3" s="1"/>
  <c r="C30" i="3" l="1"/>
  <c r="I29" i="3"/>
  <c r="A30" i="3"/>
  <c r="B30" i="3" s="1"/>
  <c r="E30" i="3" s="1"/>
  <c r="F30" i="3" s="1"/>
  <c r="H30" i="3" s="1"/>
  <c r="C31" i="3" l="1"/>
  <c r="I30" i="3"/>
  <c r="A31" i="3"/>
  <c r="B31" i="3" s="1"/>
  <c r="E31" i="3" s="1"/>
  <c r="F31" i="3" s="1"/>
  <c r="H31" i="3" s="1"/>
  <c r="C32" i="3" l="1"/>
  <c r="I31" i="3"/>
  <c r="A32" i="3"/>
  <c r="B32" i="3" s="1"/>
  <c r="E32" i="3" s="1"/>
  <c r="F32" i="3" s="1"/>
  <c r="H32" i="3" s="1"/>
  <c r="C33" i="3" l="1"/>
  <c r="I32" i="3"/>
  <c r="A33" i="3"/>
  <c r="B33" i="3" s="1"/>
  <c r="E33" i="3" s="1"/>
  <c r="F33" i="3" s="1"/>
  <c r="H33" i="3" s="1"/>
  <c r="C34" i="3" l="1"/>
  <c r="I33" i="3"/>
  <c r="A34" i="3"/>
  <c r="B34" i="3" s="1"/>
  <c r="E34" i="3" s="1"/>
  <c r="F34" i="3" s="1"/>
  <c r="H34" i="3" s="1"/>
  <c r="C35" i="3" l="1"/>
  <c r="I34" i="3"/>
  <c r="A35" i="3"/>
  <c r="B35" i="3" s="1"/>
  <c r="E35" i="3" s="1"/>
  <c r="F35" i="3" s="1"/>
  <c r="H35" i="3" s="1"/>
  <c r="I35" i="3" s="1"/>
</calcChain>
</file>

<file path=xl/sharedStrings.xml><?xml version="1.0" encoding="utf-8"?>
<sst xmlns="http://schemas.openxmlformats.org/spreadsheetml/2006/main" count="40" uniqueCount="39">
  <si>
    <r>
      <t>(((</t>
    </r>
    <r>
      <rPr>
        <sz val="10"/>
        <color rgb="FF092E64"/>
        <rFont val="Arial Unicode MS"/>
        <family val="2"/>
      </rPr>
      <t>maxB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minB</t>
    </r>
    <r>
      <rPr>
        <sz val="10"/>
        <color theme="1"/>
        <rFont val="Arial Unicode MS"/>
        <family val="2"/>
      </rPr>
      <t>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*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92E64"/>
        <rFont val="Arial Unicode MS"/>
        <family val="2"/>
      </rPr>
      <t>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minA</t>
    </r>
    <r>
      <rPr>
        <sz val="10"/>
        <color theme="1"/>
        <rFont val="Arial Unicode MS"/>
        <family val="2"/>
      </rPr>
      <t>))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/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92E64"/>
        <rFont val="Arial Unicode MS"/>
        <family val="2"/>
      </rPr>
      <t>maxA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minA</t>
    </r>
    <r>
      <rPr>
        <sz val="10"/>
        <color theme="1"/>
        <rFont val="Arial Unicode MS"/>
        <family val="2"/>
      </rPr>
      <t>))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minB</t>
    </r>
    <r>
      <rPr>
        <sz val="10"/>
        <color theme="1"/>
        <rFont val="Arial Unicode MS"/>
        <family val="2"/>
      </rPr>
      <t>;</t>
    </r>
  </si>
  <si>
    <t>MaxA</t>
  </si>
  <si>
    <t>MinA</t>
  </si>
  <si>
    <t>MinB</t>
  </si>
  <si>
    <t>MaxB</t>
  </si>
  <si>
    <t>Unscaled Number</t>
  </si>
  <si>
    <t>Expected</t>
  </si>
  <si>
    <t>Actual</t>
  </si>
  <si>
    <t>count</t>
  </si>
  <si>
    <t>sin</t>
  </si>
  <si>
    <t>start</t>
  </si>
  <si>
    <t>min</t>
  </si>
  <si>
    <t>max</t>
  </si>
  <si>
    <t>current PWM</t>
  </si>
  <si>
    <t>sin min</t>
  </si>
  <si>
    <t>sin max</t>
  </si>
  <si>
    <t>maxB - minB</t>
  </si>
  <si>
    <t>requested</t>
  </si>
  <si>
    <t>value-minA</t>
  </si>
  <si>
    <t>maxA - minA</t>
  </si>
  <si>
    <t>(maxB-minB) * (value - minA)</t>
  </si>
  <si>
    <t>(maxB - mnB) * (value - minA)) / (maxA - minA)</t>
  </si>
  <si>
    <t>scaled</t>
  </si>
  <si>
    <t>Rx</t>
  </si>
  <si>
    <t>RxC</t>
  </si>
  <si>
    <t>LxC</t>
  </si>
  <si>
    <t>Deg2Pwm</t>
  </si>
  <si>
    <t>IPD</t>
  </si>
  <si>
    <t>Lx</t>
  </si>
  <si>
    <t>RightRads</t>
  </si>
  <si>
    <t>LeftRads</t>
  </si>
  <si>
    <t>calcDistance</t>
  </si>
  <si>
    <t>dL</t>
  </si>
  <si>
    <t>p1</t>
  </si>
  <si>
    <t>p3</t>
  </si>
  <si>
    <t>p2</t>
  </si>
  <si>
    <t>Reported distance</t>
  </si>
  <si>
    <t>diff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</si>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</sst>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092E64"/>
      <name val="Arial Unicode MS"/>
      <family val="2"/>
    </font>
    <font>
      <sz val="10"/>
      <color rgb="FFC0C0C0"/>
      <name val="Arial Unicode MS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2" borderId="0" xfId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1" xfId="0" applyBorder="1"/>
    <xf numFmtId="0" fontId="0" fillId="0" borderId="4" xfId="0" applyFill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'PWM scale Testing'!$C$2</c:f>
              <c:strCache>
                <c:ptCount val="1"/>
                <c:pt idx="0">
                  <c:v>current PWM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'PWM scale Testing'!$A$2:$A$38</c:f>
              <c:strCache>
                <c:ptCount val="37"/>
                <c:pt idx="0">
                  <c:v>count</c:v>
                </c:pt>
                <c:pt idx="1">
                  <c:v>-1.570796327</c:v>
                </c:pt>
                <c:pt idx="2">
                  <c:v>-1.470796327</c:v>
                </c:pt>
                <c:pt idx="3">
                  <c:v>-1.370796327</c:v>
                </c:pt>
                <c:pt idx="4">
                  <c:v>-1.270796327</c:v>
                </c:pt>
                <c:pt idx="5">
                  <c:v>-1.170796327</c:v>
                </c:pt>
                <c:pt idx="6">
                  <c:v>-1.070796327</c:v>
                </c:pt>
                <c:pt idx="7">
                  <c:v>-0.970796327</c:v>
                </c:pt>
                <c:pt idx="8">
                  <c:v>-0.870796327</c:v>
                </c:pt>
                <c:pt idx="9">
                  <c:v>-0.770796327</c:v>
                </c:pt>
                <c:pt idx="10">
                  <c:v>-0.670796327</c:v>
                </c:pt>
                <c:pt idx="11">
                  <c:v>-0.570796327</c:v>
                </c:pt>
                <c:pt idx="12">
                  <c:v>-0.470796327</c:v>
                </c:pt>
                <c:pt idx="13">
                  <c:v>-0.370796327</c:v>
                </c:pt>
                <c:pt idx="14">
                  <c:v>-0.270796327</c:v>
                </c:pt>
                <c:pt idx="15">
                  <c:v>-0.170796327</c:v>
                </c:pt>
                <c:pt idx="16">
                  <c:v>-0.070796327</c:v>
                </c:pt>
                <c:pt idx="17">
                  <c:v>0.029203673</c:v>
                </c:pt>
                <c:pt idx="18">
                  <c:v>0.129203673</c:v>
                </c:pt>
                <c:pt idx="19">
                  <c:v>0.229203673</c:v>
                </c:pt>
                <c:pt idx="20">
                  <c:v>0.329203673</c:v>
                </c:pt>
                <c:pt idx="21">
                  <c:v>0.429203673</c:v>
                </c:pt>
                <c:pt idx="22">
                  <c:v>0.529203673</c:v>
                </c:pt>
                <c:pt idx="23">
                  <c:v>0.629203673</c:v>
                </c:pt>
                <c:pt idx="24">
                  <c:v>0.729203673</c:v>
                </c:pt>
                <c:pt idx="25">
                  <c:v>0.829203673</c:v>
                </c:pt>
                <c:pt idx="26">
                  <c:v>0.929203673</c:v>
                </c:pt>
                <c:pt idx="27">
                  <c:v>1.029203673</c:v>
                </c:pt>
                <c:pt idx="28">
                  <c:v>1.129203673</c:v>
                </c:pt>
                <c:pt idx="29">
                  <c:v>1.229203673</c:v>
                </c:pt>
                <c:pt idx="30">
                  <c:v>1.329203673</c:v>
                </c:pt>
                <c:pt idx="31">
                  <c:v>1.429203673</c:v>
                </c:pt>
                <c:pt idx="32">
                  <c:v>1.529203673</c:v>
                </c:pt>
                <c:pt idx="33">
                  <c:v>1.629203673</c:v>
                </c:pt>
                <c:pt idx="34">
                  <c:v>1.729203673</c:v>
                </c:pt>
                <c:pt idx="35">
                  <c:v>1.829203673</c:v>
                </c:pt>
                <c:pt idx="36">
                  <c:v>1.929203673</c:v>
                </c:pt>
              </c:strCache>
            </c:strRef>
          </c:cat>
          <c:val>
            <c:numRef>
              <c:f>'PWM scale Testing'!$C$3:$C$38</c:f>
              <c:numCache>
                <c:formatCode>General</c:formatCode>
                <c:ptCount val="36"/>
                <c:pt idx="0">
                  <c:v>500</c:v>
                </c:pt>
                <c:pt idx="1">
                  <c:v>500</c:v>
                </c:pt>
                <c:pt idx="2">
                  <c:v>502.49791736098712</c:v>
                </c:pt>
                <c:pt idx="3">
                  <c:v>509.96671107937919</c:v>
                </c:pt>
                <c:pt idx="4">
                  <c:v>522.3317554371971</c:v>
                </c:pt>
                <c:pt idx="5">
                  <c:v>539.46950299855757</c:v>
                </c:pt>
                <c:pt idx="6">
                  <c:v>561.20871905481374</c:v>
                </c:pt>
                <c:pt idx="7">
                  <c:v>587.33219254516098</c:v>
                </c:pt>
                <c:pt idx="8">
                  <c:v>617.57890635775595</c:v>
                </c:pt>
                <c:pt idx="9">
                  <c:v>651.64664532641746</c:v>
                </c:pt>
                <c:pt idx="10">
                  <c:v>689.19501586466788</c:v>
                </c:pt>
                <c:pt idx="11">
                  <c:v>729.84884706593027</c:v>
                </c:pt>
                <c:pt idx="12">
                  <c:v>773.20193928721142</c:v>
                </c:pt>
                <c:pt idx="13">
                  <c:v>818.82112276166345</c:v>
                </c:pt>
                <c:pt idx="14">
                  <c:v>866.25058568770646</c:v>
                </c:pt>
                <c:pt idx="15">
                  <c:v>915.01642854987972</c:v>
                </c:pt>
                <c:pt idx="16">
                  <c:v>964.63139916614864</c:v>
                </c:pt>
                <c:pt idx="17">
                  <c:v>1014.5997611506446</c:v>
                </c:pt>
                <c:pt idx="18">
                  <c:v>1064.4222471477624</c:v>
                </c:pt>
                <c:pt idx="19">
                  <c:v>1113.6010473465437</c:v>
                </c:pt>
                <c:pt idx="20">
                  <c:v>1161.6447834317519</c:v>
                </c:pt>
                <c:pt idx="21">
                  <c:v>1208.0734182735714</c:v>
                </c:pt>
                <c:pt idx="22">
                  <c:v>1252.4230522999289</c:v>
                </c:pt>
                <c:pt idx="23">
                  <c:v>1294.2505586276729</c:v>
                </c:pt>
                <c:pt idx="24">
                  <c:v>1333.1380106399122</c:v>
                </c:pt>
                <c:pt idx="25">
                  <c:v>1368.696857770623</c:v>
                </c:pt>
                <c:pt idx="26">
                  <c:v>1400.5718077734671</c:v>
                </c:pt>
                <c:pt idx="27">
                  <c:v>1428.4443766844738</c:v>
                </c:pt>
                <c:pt idx="28">
                  <c:v>1452.0360710085306</c:v>
                </c:pt>
                <c:pt idx="29">
                  <c:v>1471.111170334329</c:v>
                </c:pt>
                <c:pt idx="30">
                  <c:v>1485.4790825747955</c:v>
                </c:pt>
                <c:pt idx="31">
                  <c:v>1494.9962483002228</c:v>
                </c:pt>
                <c:pt idx="32">
                  <c:v>1499.5675751366398</c:v>
                </c:pt>
                <c:pt idx="33">
                  <c:v>1499.1473878973766</c:v>
                </c:pt>
                <c:pt idx="34">
                  <c:v>1493.7398849544325</c:v>
                </c:pt>
                <c:pt idx="35">
                  <c:v>1483.3990962897303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0-4F21-A065-5E45FE41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70584"/>
        <c:axId val="49498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'PWM scale Testing'!$A$2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'PWM scale Testing'!$A$2:$A$38</c15:sqref>
                        </c15:formulaRef>
                      </c:ext>
                    </c:extLst>
                    <c:strCache>
                      <c:ptCount val="37"/>
                      <c:pt idx="0">
                        <c:v>count</c:v>
                      </c:pt>
                      <c:pt idx="1">
                        <c:v>-1.570796327</c:v>
                      </c:pt>
                      <c:pt idx="2">
                        <c:v>-1.470796327</c:v>
                      </c:pt>
                      <c:pt idx="3">
                        <c:v>-1.370796327</c:v>
                      </c:pt>
                      <c:pt idx="4">
                        <c:v>-1.270796327</c:v>
                      </c:pt>
                      <c:pt idx="5">
                        <c:v>-1.170796327</c:v>
                      </c:pt>
                      <c:pt idx="6">
                        <c:v>-1.070796327</c:v>
                      </c:pt>
                      <c:pt idx="7">
                        <c:v>-0.970796327</c:v>
                      </c:pt>
                      <c:pt idx="8">
                        <c:v>-0.870796327</c:v>
                      </c:pt>
                      <c:pt idx="9">
                        <c:v>-0.770796327</c:v>
                      </c:pt>
                      <c:pt idx="10">
                        <c:v>-0.670796327</c:v>
                      </c:pt>
                      <c:pt idx="11">
                        <c:v>-0.570796327</c:v>
                      </c:pt>
                      <c:pt idx="12">
                        <c:v>-0.470796327</c:v>
                      </c:pt>
                      <c:pt idx="13">
                        <c:v>-0.370796327</c:v>
                      </c:pt>
                      <c:pt idx="14">
                        <c:v>-0.270796327</c:v>
                      </c:pt>
                      <c:pt idx="15">
                        <c:v>-0.170796327</c:v>
                      </c:pt>
                      <c:pt idx="16">
                        <c:v>-0.070796327</c:v>
                      </c:pt>
                      <c:pt idx="17">
                        <c:v>0.029203673</c:v>
                      </c:pt>
                      <c:pt idx="18">
                        <c:v>0.129203673</c:v>
                      </c:pt>
                      <c:pt idx="19">
                        <c:v>0.229203673</c:v>
                      </c:pt>
                      <c:pt idx="20">
                        <c:v>0.329203673</c:v>
                      </c:pt>
                      <c:pt idx="21">
                        <c:v>0.429203673</c:v>
                      </c:pt>
                      <c:pt idx="22">
                        <c:v>0.529203673</c:v>
                      </c:pt>
                      <c:pt idx="23">
                        <c:v>0.629203673</c:v>
                      </c:pt>
                      <c:pt idx="24">
                        <c:v>0.729203673</c:v>
                      </c:pt>
                      <c:pt idx="25">
                        <c:v>0.829203673</c:v>
                      </c:pt>
                      <c:pt idx="26">
                        <c:v>0.929203673</c:v>
                      </c:pt>
                      <c:pt idx="27">
                        <c:v>1.029203673</c:v>
                      </c:pt>
                      <c:pt idx="28">
                        <c:v>1.129203673</c:v>
                      </c:pt>
                      <c:pt idx="29">
                        <c:v>1.229203673</c:v>
                      </c:pt>
                      <c:pt idx="30">
                        <c:v>1.329203673</c:v>
                      </c:pt>
                      <c:pt idx="31">
                        <c:v>1.429203673</c:v>
                      </c:pt>
                      <c:pt idx="32">
                        <c:v>1.529203673</c:v>
                      </c:pt>
                      <c:pt idx="33">
                        <c:v>1.629203673</c:v>
                      </c:pt>
                      <c:pt idx="34">
                        <c:v>1.729203673</c:v>
                      </c:pt>
                      <c:pt idx="35">
                        <c:v>1.829203673</c:v>
                      </c:pt>
                      <c:pt idx="36">
                        <c:v>1.929203673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'PWM scale Testing'!$A$3:$A$38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-1.5707963267948966</c:v>
                      </c:pt>
                      <c:pt idx="1">
                        <c:v>-1.4707963267948965</c:v>
                      </c:pt>
                      <c:pt idx="2">
                        <c:v>-1.3707963267948964</c:v>
                      </c:pt>
                      <c:pt idx="3">
                        <c:v>-1.2707963267948963</c:v>
                      </c:pt>
                      <c:pt idx="4">
                        <c:v>-1.1707963267948962</c:v>
                      </c:pt>
                      <c:pt idx="5">
                        <c:v>-1.0707963267948961</c:v>
                      </c:pt>
                      <c:pt idx="6">
                        <c:v>-0.97079632679489614</c:v>
                      </c:pt>
                      <c:pt idx="7">
                        <c:v>-0.87079632679489616</c:v>
                      </c:pt>
                      <c:pt idx="8">
                        <c:v>-0.77079632679489618</c:v>
                      </c:pt>
                      <c:pt idx="9">
                        <c:v>-0.6707963267948962</c:v>
                      </c:pt>
                      <c:pt idx="10">
                        <c:v>-0.57079632679489622</c:v>
                      </c:pt>
                      <c:pt idx="11">
                        <c:v>-0.47079632679489625</c:v>
                      </c:pt>
                      <c:pt idx="12">
                        <c:v>-0.37079632679489627</c:v>
                      </c:pt>
                      <c:pt idx="13">
                        <c:v>-0.27079632679489629</c:v>
                      </c:pt>
                      <c:pt idx="14">
                        <c:v>-0.17079632679489629</c:v>
                      </c:pt>
                      <c:pt idx="15">
                        <c:v>-7.079632679489628E-2</c:v>
                      </c:pt>
                      <c:pt idx="16">
                        <c:v>2.9203673205103725E-2</c:v>
                      </c:pt>
                      <c:pt idx="17">
                        <c:v>0.12920367320510373</c:v>
                      </c:pt>
                      <c:pt idx="18">
                        <c:v>0.22920367320510374</c:v>
                      </c:pt>
                      <c:pt idx="19">
                        <c:v>0.32920367320510374</c:v>
                      </c:pt>
                      <c:pt idx="20">
                        <c:v>0.42920367320510378</c:v>
                      </c:pt>
                      <c:pt idx="21">
                        <c:v>0.52920367320510375</c:v>
                      </c:pt>
                      <c:pt idx="22">
                        <c:v>0.62920367320510373</c:v>
                      </c:pt>
                      <c:pt idx="23">
                        <c:v>0.72920367320510371</c:v>
                      </c:pt>
                      <c:pt idx="24">
                        <c:v>0.82920367320510369</c:v>
                      </c:pt>
                      <c:pt idx="25">
                        <c:v>0.92920367320510366</c:v>
                      </c:pt>
                      <c:pt idx="26">
                        <c:v>1.0292036732051038</c:v>
                      </c:pt>
                      <c:pt idx="27">
                        <c:v>1.1292036732051038</c:v>
                      </c:pt>
                      <c:pt idx="28">
                        <c:v>1.2292036732051039</c:v>
                      </c:pt>
                      <c:pt idx="29">
                        <c:v>1.329203673205104</c:v>
                      </c:pt>
                      <c:pt idx="30">
                        <c:v>1.4292036732051041</c:v>
                      </c:pt>
                      <c:pt idx="31">
                        <c:v>1.5292036732051042</c:v>
                      </c:pt>
                      <c:pt idx="32">
                        <c:v>1.6292036732051043</c:v>
                      </c:pt>
                      <c:pt idx="33">
                        <c:v>1.7292036732051044</c:v>
                      </c:pt>
                      <c:pt idx="34">
                        <c:v>1.8292036732051045</c:v>
                      </c:pt>
                      <c:pt idx="35">
                        <c:v>1.9292036732051046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F0-4F21-A065-5E45FE41CFC7}"/>
                  </c:ext>
                </c:extLst>
              </c15:ser>
            </c15:filteredLineSeries>
          </c:ext>
        </c:extLst>
      </c:lineChart>
      <c:catAx>
        <c:axId val="4949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80096"/>
        <c:crosses val="autoZero"/>
        <c:auto val="1"/>
        <c:lblAlgn val="ctr"/>
        <c:lblOffset val="100"/>
        <c:noMultiLvlLbl val="0"/>
      </c:catAx>
      <c:valAx>
        <c:axId val="4949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212911</xdr:colOff>
      <xdr:row>10</xdr:row>
      <xdr:rowOff>56029</xdr:rowOff>
    </xdr:from>
    <xdr:to>
      <xdr:col>28</xdr:col>
      <xdr:colOff>291352</xdr:colOff>
      <xdr:row>37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J3" sqref="J3"/>
    </sheetView>
  </sheetViews>
  <sheetFormatPr defaultRowHeight="15" x14ac:dyDescent="0.25"/>
  <cols>
    <col min="2" max="2" width="9.85546875" bestFit="1" customWidth="1"/>
    <col min="4" max="4" width="9.7109375" bestFit="1" customWidth="1"/>
    <col min="5" max="5" width="8.5703125" bestFit="1" customWidth="1"/>
    <col min="9" max="9" width="11.85546875" bestFit="1" customWidth="1"/>
    <col min="10" max="10" width="17.42578125" bestFit="1" customWidth="1"/>
    <col min="11" max="11" width="12" bestFit="1" customWidth="1"/>
  </cols>
  <sheetData>
    <row r="1" spans="2:11" x14ac:dyDescent="0.25">
      <c r="B1" s="9" t="s">
        <v>38</v>
      </c>
      <c r="C1" s="9"/>
    </row>
    <row r="2" spans="2:11" x14ac:dyDescent="0.25">
      <c r="B2" s="6" t="s">
        <v>24</v>
      </c>
      <c r="C2" s="6">
        <v>1520</v>
      </c>
    </row>
    <row r="3" spans="2:11" x14ac:dyDescent="0.25">
      <c r="B3" s="6" t="s">
        <v>25</v>
      </c>
      <c r="C3" s="6">
        <v>1540</v>
      </c>
    </row>
    <row r="4" spans="2:11" x14ac:dyDescent="0.25">
      <c r="B4" s="6" t="s">
        <v>26</v>
      </c>
      <c r="C4" s="6">
        <v>10.23</v>
      </c>
    </row>
    <row r="5" spans="2:11" x14ac:dyDescent="0.25">
      <c r="B5" s="6" t="s">
        <v>27</v>
      </c>
      <c r="C5" s="6">
        <v>67</v>
      </c>
    </row>
    <row r="6" spans="2:11" x14ac:dyDescent="0.25">
      <c r="B6" s="6" t="s">
        <v>35</v>
      </c>
      <c r="C6" s="6">
        <f>POWER($C$5,2)/4</f>
        <v>1122.25</v>
      </c>
    </row>
    <row r="8" spans="2:11" x14ac:dyDescent="0.25">
      <c r="B8" s="3" t="s">
        <v>23</v>
      </c>
      <c r="C8" s="4" t="s">
        <v>28</v>
      </c>
      <c r="D8" s="4" t="s">
        <v>29</v>
      </c>
      <c r="E8" s="4" t="s">
        <v>30</v>
      </c>
      <c r="F8" s="4" t="s">
        <v>32</v>
      </c>
      <c r="G8" s="4" t="s">
        <v>33</v>
      </c>
      <c r="H8" s="4" t="s">
        <v>34</v>
      </c>
      <c r="I8" s="6" t="s">
        <v>31</v>
      </c>
      <c r="J8" s="7" t="s">
        <v>36</v>
      </c>
      <c r="K8" s="5" t="s">
        <v>37</v>
      </c>
    </row>
    <row r="9" spans="2:11" x14ac:dyDescent="0.25">
      <c r="B9">
        <v>1520</v>
      </c>
      <c r="C9">
        <v>1540</v>
      </c>
      <c r="D9">
        <f>(($C$2 - B9) * PI()) / ($C$4 * 180)</f>
        <v>0</v>
      </c>
      <c r="E9">
        <f>((C9-$C$3) * PI()) / ($C$4 * 180)</f>
        <v>0</v>
      </c>
      <c r="F9" t="e">
        <f>( $C$5 * COS(E9)) / SIN(D9 + E9)</f>
        <v>#DIV/0!</v>
      </c>
      <c r="G9" t="e">
        <f>POWER(F9,2)</f>
        <v>#DIV/0!</v>
      </c>
      <c r="H9" t="e">
        <f>F9 * $C$5 * SIN(E9)</f>
        <v>#DIV/0!</v>
      </c>
      <c r="I9" t="e">
        <f>SQRT((G9 + $C$6) - H9)</f>
        <v>#DIV/0!</v>
      </c>
      <c r="J9">
        <v>0</v>
      </c>
      <c r="K9" t="e">
        <f>ABS(I9 - J9)</f>
        <v>#DIV/0!</v>
      </c>
    </row>
    <row r="10" spans="2:11" x14ac:dyDescent="0.25">
      <c r="B10">
        <v>1527</v>
      </c>
      <c r="C10">
        <v>1587</v>
      </c>
      <c r="D10">
        <f t="shared" ref="D10:D16" si="0">(($C$2 - B10) * PI()) / ($C$4 * 180)</f>
        <v>-1.1942624402698247E-2</v>
      </c>
      <c r="E10">
        <f t="shared" ref="E10:E16" si="1">((C10-$C$3) * PI()) / ($C$4 * 180)</f>
        <v>8.0186192418116808E-2</v>
      </c>
      <c r="F10">
        <f t="shared" ref="F10:F16" si="2">( $C$5 * COS(E10)) / SIN(D10 + E10)</f>
        <v>979.3828852395286</v>
      </c>
      <c r="G10">
        <f t="shared" ref="G10:G16" si="3">POWER(F10,2)</f>
        <v>959190.83590010367</v>
      </c>
      <c r="H10">
        <f t="shared" ref="H10:H16" si="4">F10 * $C$5 * SIN(E10)</f>
        <v>5256.0731270089345</v>
      </c>
      <c r="I10">
        <f>SQRT((G10 + $C$6) - H10)</f>
        <v>977.27018412161465</v>
      </c>
      <c r="J10">
        <v>989.60199999999998</v>
      </c>
      <c r="K10">
        <f t="shared" ref="K10:K11" si="5">ABS(I10 - J10)</f>
        <v>12.331815878385328</v>
      </c>
    </row>
    <row r="11" spans="2:11" x14ac:dyDescent="0.25">
      <c r="B11">
        <v>1533</v>
      </c>
      <c r="C11">
        <v>1567</v>
      </c>
      <c r="D11">
        <f t="shared" si="0"/>
        <v>-2.2179159605011031E-2</v>
      </c>
      <c r="E11">
        <f t="shared" si="1"/>
        <v>4.6064408410407522E-2</v>
      </c>
      <c r="F11">
        <f t="shared" si="2"/>
        <v>2802.3694781099175</v>
      </c>
      <c r="G11">
        <f t="shared" si="3"/>
        <v>7853274.6918420512</v>
      </c>
      <c r="H11">
        <f t="shared" si="4"/>
        <v>8645.937538722972</v>
      </c>
      <c r="I11">
        <f t="shared" ref="I11:I16" si="6">SQRT((G11 + $C$6) - H11)</f>
        <v>2801.0267767915625</v>
      </c>
      <c r="K11">
        <f t="shared" si="5"/>
        <v>2801.0267767915625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6" sqref="D6"/>
    </sheetView>
  </sheetViews>
  <sheetFormatPr defaultRowHeight="15" x14ac:dyDescent="0.25"/>
  <cols>
    <col min="7" max="7" width="16.85546875" bestFit="1" customWidth="1"/>
  </cols>
  <sheetData>
    <row r="1" spans="1:9" ht="15.75" x14ac:dyDescent="0.3">
      <c r="A1" s="8" t="s">
        <v>0</v>
      </c>
      <c r="B1" s="8"/>
      <c r="C1" s="8"/>
      <c r="D1" s="8"/>
      <c r="E1" s="8"/>
      <c r="F1" s="8"/>
    </row>
    <row r="3" spans="1:9" x14ac:dyDescent="0.25">
      <c r="C3" t="s">
        <v>2</v>
      </c>
      <c r="D3">
        <v>-1</v>
      </c>
      <c r="G3" t="s">
        <v>5</v>
      </c>
      <c r="H3" t="s">
        <v>6</v>
      </c>
      <c r="I3" t="s">
        <v>7</v>
      </c>
    </row>
    <row r="4" spans="1:9" x14ac:dyDescent="0.25">
      <c r="C4" t="s">
        <v>1</v>
      </c>
      <c r="D4">
        <v>1</v>
      </c>
      <c r="G4">
        <v>-1</v>
      </c>
      <c r="I4">
        <f>((($D$6 - $D$5) * (G4 - $D$3)) / ($D$4 - $D$3)) + $D$5</f>
        <v>-100</v>
      </c>
    </row>
    <row r="5" spans="1:9" x14ac:dyDescent="0.25">
      <c r="C5" t="s">
        <v>3</v>
      </c>
      <c r="D5">
        <v>-100</v>
      </c>
      <c r="G5">
        <v>-0.5</v>
      </c>
      <c r="I5">
        <f t="shared" ref="I5:I23" si="0">((($D$6 - $D$5) * (G5 - $D$3)) / ($D$4 - $D$3)) + $D$5</f>
        <v>-50</v>
      </c>
    </row>
    <row r="6" spans="1:9" x14ac:dyDescent="0.25">
      <c r="C6" t="s">
        <v>4</v>
      </c>
      <c r="D6">
        <v>100</v>
      </c>
      <c r="G6">
        <v>0</v>
      </c>
      <c r="I6">
        <f t="shared" si="0"/>
        <v>0</v>
      </c>
    </row>
    <row r="7" spans="1:9" x14ac:dyDescent="0.25">
      <c r="G7">
        <v>0.5</v>
      </c>
      <c r="I7">
        <f t="shared" si="0"/>
        <v>50</v>
      </c>
    </row>
    <row r="8" spans="1:9" x14ac:dyDescent="0.25">
      <c r="G8">
        <v>1</v>
      </c>
      <c r="I8">
        <f t="shared" si="0"/>
        <v>100</v>
      </c>
    </row>
    <row r="9" spans="1:9" x14ac:dyDescent="0.25">
      <c r="G9">
        <v>0.3</v>
      </c>
      <c r="I9">
        <f t="shared" si="0"/>
        <v>30</v>
      </c>
    </row>
    <row r="10" spans="1:9" x14ac:dyDescent="0.25">
      <c r="G10">
        <v>0</v>
      </c>
      <c r="I10">
        <f t="shared" si="0"/>
        <v>0</v>
      </c>
    </row>
    <row r="11" spans="1:9" x14ac:dyDescent="0.25">
      <c r="G11">
        <v>0</v>
      </c>
      <c r="I11">
        <f t="shared" si="0"/>
        <v>0</v>
      </c>
    </row>
    <row r="12" spans="1:9" x14ac:dyDescent="0.25">
      <c r="G12">
        <v>0</v>
      </c>
      <c r="I12">
        <f t="shared" si="0"/>
        <v>0</v>
      </c>
    </row>
    <row r="13" spans="1:9" x14ac:dyDescent="0.25">
      <c r="G13">
        <v>0</v>
      </c>
      <c r="I13">
        <f t="shared" si="0"/>
        <v>0</v>
      </c>
    </row>
    <row r="14" spans="1:9" x14ac:dyDescent="0.25">
      <c r="G14">
        <v>0</v>
      </c>
      <c r="I14">
        <f t="shared" si="0"/>
        <v>0</v>
      </c>
    </row>
    <row r="15" spans="1:9" x14ac:dyDescent="0.25">
      <c r="G15">
        <v>0</v>
      </c>
      <c r="I15">
        <f t="shared" si="0"/>
        <v>0</v>
      </c>
    </row>
    <row r="16" spans="1:9" x14ac:dyDescent="0.25">
      <c r="G16">
        <v>0</v>
      </c>
      <c r="I16">
        <f t="shared" si="0"/>
        <v>0</v>
      </c>
    </row>
    <row r="17" spans="7:9" x14ac:dyDescent="0.25">
      <c r="G17">
        <v>0</v>
      </c>
      <c r="I17">
        <f t="shared" si="0"/>
        <v>0</v>
      </c>
    </row>
    <row r="18" spans="7:9" x14ac:dyDescent="0.25">
      <c r="G18">
        <v>0</v>
      </c>
      <c r="I18">
        <f t="shared" si="0"/>
        <v>0</v>
      </c>
    </row>
    <row r="19" spans="7:9" x14ac:dyDescent="0.25">
      <c r="G19">
        <v>0</v>
      </c>
      <c r="I19">
        <f t="shared" si="0"/>
        <v>0</v>
      </c>
    </row>
    <row r="20" spans="7:9" x14ac:dyDescent="0.25">
      <c r="G20">
        <v>0</v>
      </c>
      <c r="I20">
        <f t="shared" si="0"/>
        <v>0</v>
      </c>
    </row>
    <row r="21" spans="7:9" x14ac:dyDescent="0.25">
      <c r="G21">
        <v>0</v>
      </c>
      <c r="I21">
        <f t="shared" si="0"/>
        <v>0</v>
      </c>
    </row>
    <row r="22" spans="7:9" x14ac:dyDescent="0.25">
      <c r="G22">
        <v>0</v>
      </c>
      <c r="I22">
        <f t="shared" si="0"/>
        <v>0</v>
      </c>
    </row>
    <row r="23" spans="7:9" x14ac:dyDescent="0.25">
      <c r="G23">
        <v>0</v>
      </c>
      <c r="I23">
        <f t="shared" si="0"/>
        <v>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P4" sqref="P4"/>
    </sheetView>
  </sheetViews>
  <sheetFormatPr defaultRowHeight="15" x14ac:dyDescent="0.25"/>
  <cols>
    <col min="1" max="1" width="8.42578125" bestFit="1" customWidth="1"/>
    <col min="2" max="2" width="12.7109375" customWidth="1"/>
    <col min="3" max="3" width="12.5703125" bestFit="1" customWidth="1"/>
    <col min="4" max="4" width="13.85546875" bestFit="1" customWidth="1"/>
    <col min="5" max="5" width="11.28515625" bestFit="1" customWidth="1"/>
    <col min="6" max="6" width="27.5703125" bestFit="1" customWidth="1"/>
    <col min="7" max="7" width="13" customWidth="1"/>
    <col min="8" max="8" width="44.85546875" bestFit="1" customWidth="1"/>
    <col min="10" max="10" width="9" customWidth="1"/>
    <col min="11" max="11" width="10.140625" bestFit="1" customWidth="1"/>
    <col min="18" max="18" width="10.140625" bestFit="1" customWidth="1"/>
  </cols>
  <sheetData>
    <row r="1" spans="1:12" ht="15.75" x14ac:dyDescent="0.3">
      <c r="G1" s="1" t="s">
        <v>0</v>
      </c>
    </row>
    <row r="2" spans="1:12" x14ac:dyDescent="0.25">
      <c r="A2" t="s">
        <v>8</v>
      </c>
      <c r="B2" t="s">
        <v>9</v>
      </c>
      <c r="C2" t="s">
        <v>13</v>
      </c>
      <c r="D2" s="2" t="s">
        <v>16</v>
      </c>
      <c r="E2" t="s">
        <v>18</v>
      </c>
      <c r="F2" t="s">
        <v>20</v>
      </c>
      <c r="G2" s="2" t="s">
        <v>19</v>
      </c>
      <c r="H2" t="s">
        <v>21</v>
      </c>
      <c r="I2" t="s">
        <v>22</v>
      </c>
    </row>
    <row r="3" spans="1:12" x14ac:dyDescent="0.25">
      <c r="A3">
        <f>-(PI()/2)</f>
        <v>-1.5707963267948966</v>
      </c>
      <c r="B3">
        <f>SIN(A3)</f>
        <v>-1</v>
      </c>
      <c r="C3">
        <v>500</v>
      </c>
      <c r="D3" s="2">
        <f>$L$4-$L$3</f>
        <v>1000</v>
      </c>
      <c r="E3">
        <f>B3-$L$7</f>
        <v>0</v>
      </c>
      <c r="F3">
        <f>D3*E3</f>
        <v>0</v>
      </c>
      <c r="G3" s="2">
        <f>$L$8-$L$7</f>
        <v>2</v>
      </c>
      <c r="H3">
        <f>F3/G3</f>
        <v>0</v>
      </c>
      <c r="I3">
        <f>H3+$L$3</f>
        <v>500</v>
      </c>
      <c r="K3" t="s">
        <v>10</v>
      </c>
      <c r="L3">
        <v>500</v>
      </c>
    </row>
    <row r="4" spans="1:12" x14ac:dyDescent="0.25">
      <c r="A4">
        <f>A3+0.1</f>
        <v>-1.4707963267948965</v>
      </c>
      <c r="B4">
        <f t="shared" ref="B4:B38" si="0">SIN(A4)</f>
        <v>-0.99500416527802571</v>
      </c>
      <c r="C4">
        <f>I3</f>
        <v>500</v>
      </c>
      <c r="D4" s="2">
        <f t="shared" ref="D4:D34" si="1">$L$4-$L$3</f>
        <v>1000</v>
      </c>
      <c r="E4">
        <f t="shared" ref="E4:E35" si="2">B4-$L$7</f>
        <v>4.9958347219742905E-3</v>
      </c>
      <c r="F4">
        <f t="shared" ref="F4:F35" si="3">D4*E4</f>
        <v>4.9958347219742905</v>
      </c>
      <c r="G4" s="2">
        <f>$L$8-$L$7</f>
        <v>2</v>
      </c>
      <c r="H4">
        <f t="shared" ref="H4:H35" si="4">F4/G4</f>
        <v>2.4979173609871452</v>
      </c>
      <c r="I4">
        <f t="shared" ref="I4:I38" si="5">H4+$L$3</f>
        <v>502.49791736098712</v>
      </c>
      <c r="K4" t="s">
        <v>17</v>
      </c>
      <c r="L4">
        <v>1500</v>
      </c>
    </row>
    <row r="5" spans="1:12" x14ac:dyDescent="0.25">
      <c r="A5">
        <f t="shared" ref="A5:A38" si="6">A4+0.1</f>
        <v>-1.3707963267948964</v>
      </c>
      <c r="B5">
        <f t="shared" si="0"/>
        <v>-0.98006657784124163</v>
      </c>
      <c r="C5">
        <f t="shared" ref="C5:C35" si="7">I4</f>
        <v>502.49791736098712</v>
      </c>
      <c r="D5" s="2">
        <f t="shared" si="1"/>
        <v>1000</v>
      </c>
      <c r="E5">
        <f t="shared" si="2"/>
        <v>1.9933422158758374E-2</v>
      </c>
      <c r="F5">
        <f t="shared" si="3"/>
        <v>19.933422158758376</v>
      </c>
      <c r="G5" s="2">
        <f t="shared" ref="G5:G38" si="8">$L$8-$L$7</f>
        <v>2</v>
      </c>
      <c r="H5">
        <f t="shared" si="4"/>
        <v>9.9667110793791878</v>
      </c>
      <c r="I5">
        <f t="shared" si="5"/>
        <v>509.96671107937919</v>
      </c>
      <c r="K5" t="s">
        <v>11</v>
      </c>
      <c r="L5">
        <v>0</v>
      </c>
    </row>
    <row r="6" spans="1:12" x14ac:dyDescent="0.25">
      <c r="A6">
        <f t="shared" si="6"/>
        <v>-1.2707963267948963</v>
      </c>
      <c r="B6">
        <f t="shared" si="0"/>
        <v>-0.95533648912560587</v>
      </c>
      <c r="C6">
        <f t="shared" si="7"/>
        <v>509.96671107937919</v>
      </c>
      <c r="D6" s="2">
        <f t="shared" si="1"/>
        <v>1000</v>
      </c>
      <c r="E6">
        <f t="shared" si="2"/>
        <v>4.466351087439413E-2</v>
      </c>
      <c r="F6">
        <f t="shared" si="3"/>
        <v>44.663510874394127</v>
      </c>
      <c r="G6" s="2">
        <f t="shared" si="8"/>
        <v>2</v>
      </c>
      <c r="H6">
        <f t="shared" si="4"/>
        <v>22.331755437197064</v>
      </c>
      <c r="I6">
        <f t="shared" si="5"/>
        <v>522.3317554371971</v>
      </c>
      <c r="K6" t="s">
        <v>12</v>
      </c>
      <c r="L6">
        <v>2000</v>
      </c>
    </row>
    <row r="7" spans="1:12" x14ac:dyDescent="0.25">
      <c r="A7">
        <f t="shared" si="6"/>
        <v>-1.1707963267948962</v>
      </c>
      <c r="B7">
        <f t="shared" si="0"/>
        <v>-0.92106099400288488</v>
      </c>
      <c r="C7">
        <f t="shared" si="7"/>
        <v>522.3317554371971</v>
      </c>
      <c r="D7" s="2">
        <f t="shared" si="1"/>
        <v>1000</v>
      </c>
      <c r="E7">
        <f t="shared" si="2"/>
        <v>7.8939005997115119E-2</v>
      </c>
      <c r="F7">
        <f t="shared" si="3"/>
        <v>78.939005997115117</v>
      </c>
      <c r="G7" s="2">
        <f t="shared" si="8"/>
        <v>2</v>
      </c>
      <c r="H7">
        <f t="shared" si="4"/>
        <v>39.469502998557559</v>
      </c>
      <c r="I7">
        <f t="shared" si="5"/>
        <v>539.46950299855757</v>
      </c>
      <c r="K7" t="s">
        <v>14</v>
      </c>
      <c r="L7">
        <v>-1</v>
      </c>
    </row>
    <row r="8" spans="1:12" x14ac:dyDescent="0.25">
      <c r="A8">
        <f t="shared" si="6"/>
        <v>-1.0707963267948961</v>
      </c>
      <c r="B8">
        <f t="shared" si="0"/>
        <v>-0.87758256189037243</v>
      </c>
      <c r="C8">
        <f t="shared" si="7"/>
        <v>539.46950299855757</v>
      </c>
      <c r="D8" s="2">
        <f t="shared" si="1"/>
        <v>1000</v>
      </c>
      <c r="E8">
        <f t="shared" si="2"/>
        <v>0.12241743810962757</v>
      </c>
      <c r="F8">
        <f t="shared" si="3"/>
        <v>122.41743810962757</v>
      </c>
      <c r="G8" s="2">
        <f t="shared" si="8"/>
        <v>2</v>
      </c>
      <c r="H8">
        <f t="shared" si="4"/>
        <v>61.208719054813784</v>
      </c>
      <c r="I8">
        <f t="shared" si="5"/>
        <v>561.20871905481374</v>
      </c>
      <c r="K8" t="s">
        <v>15</v>
      </c>
      <c r="L8">
        <v>1</v>
      </c>
    </row>
    <row r="9" spans="1:12" x14ac:dyDescent="0.25">
      <c r="A9">
        <f t="shared" si="6"/>
        <v>-0.97079632679489614</v>
      </c>
      <c r="B9">
        <f t="shared" si="0"/>
        <v>-0.82533561490967799</v>
      </c>
      <c r="C9">
        <f t="shared" si="7"/>
        <v>561.20871905481374</v>
      </c>
      <c r="D9" s="2">
        <f t="shared" si="1"/>
        <v>1000</v>
      </c>
      <c r="E9">
        <f t="shared" si="2"/>
        <v>0.17466438509032201</v>
      </c>
      <c r="F9">
        <f t="shared" si="3"/>
        <v>174.66438509032201</v>
      </c>
      <c r="G9" s="2">
        <f t="shared" si="8"/>
        <v>2</v>
      </c>
      <c r="H9">
        <f t="shared" si="4"/>
        <v>87.332192545161007</v>
      </c>
      <c r="I9">
        <f t="shared" si="5"/>
        <v>587.33219254516098</v>
      </c>
    </row>
    <row r="10" spans="1:12" x14ac:dyDescent="0.25">
      <c r="A10">
        <f t="shared" si="6"/>
        <v>-0.87079632679489616</v>
      </c>
      <c r="B10">
        <f t="shared" si="0"/>
        <v>-0.76484218728448816</v>
      </c>
      <c r="C10">
        <f t="shared" si="7"/>
        <v>587.33219254516098</v>
      </c>
      <c r="D10" s="2">
        <f t="shared" si="1"/>
        <v>1000</v>
      </c>
      <c r="E10">
        <f t="shared" si="2"/>
        <v>0.23515781271551184</v>
      </c>
      <c r="F10">
        <f t="shared" si="3"/>
        <v>235.15781271551185</v>
      </c>
      <c r="G10" s="2">
        <f t="shared" si="8"/>
        <v>2</v>
      </c>
      <c r="H10">
        <f t="shared" si="4"/>
        <v>117.57890635775593</v>
      </c>
      <c r="I10">
        <f t="shared" si="5"/>
        <v>617.57890635775595</v>
      </c>
    </row>
    <row r="11" spans="1:12" x14ac:dyDescent="0.25">
      <c r="A11">
        <f t="shared" si="6"/>
        <v>-0.77079632679489618</v>
      </c>
      <c r="B11">
        <f t="shared" si="0"/>
        <v>-0.69670670934716505</v>
      </c>
      <c r="C11">
        <f t="shared" si="7"/>
        <v>617.57890635775595</v>
      </c>
      <c r="D11" s="2">
        <f t="shared" si="1"/>
        <v>1000</v>
      </c>
      <c r="E11">
        <f t="shared" si="2"/>
        <v>0.30329329065283495</v>
      </c>
      <c r="F11">
        <f t="shared" si="3"/>
        <v>303.29329065283497</v>
      </c>
      <c r="G11" s="2">
        <f t="shared" si="8"/>
        <v>2</v>
      </c>
      <c r="H11">
        <f t="shared" si="4"/>
        <v>151.64664532641748</v>
      </c>
      <c r="I11">
        <f t="shared" si="5"/>
        <v>651.64664532641746</v>
      </c>
    </row>
    <row r="12" spans="1:12" x14ac:dyDescent="0.25">
      <c r="A12">
        <f t="shared" si="6"/>
        <v>-0.6707963267948962</v>
      </c>
      <c r="B12">
        <f t="shared" si="0"/>
        <v>-0.62160996827066417</v>
      </c>
      <c r="C12">
        <f t="shared" si="7"/>
        <v>651.64664532641746</v>
      </c>
      <c r="D12" s="2">
        <f t="shared" si="1"/>
        <v>1000</v>
      </c>
      <c r="E12">
        <f t="shared" si="2"/>
        <v>0.37839003172933583</v>
      </c>
      <c r="F12">
        <f t="shared" si="3"/>
        <v>378.39003172933582</v>
      </c>
      <c r="G12" s="2">
        <f t="shared" si="8"/>
        <v>2</v>
      </c>
      <c r="H12">
        <f t="shared" si="4"/>
        <v>189.19501586466791</v>
      </c>
      <c r="I12">
        <f t="shared" si="5"/>
        <v>689.19501586466788</v>
      </c>
    </row>
    <row r="13" spans="1:12" x14ac:dyDescent="0.25">
      <c r="A13">
        <f t="shared" si="6"/>
        <v>-0.57079632679489622</v>
      </c>
      <c r="B13">
        <f t="shared" si="0"/>
        <v>-0.54030230586813943</v>
      </c>
      <c r="C13">
        <f t="shared" si="7"/>
        <v>689.19501586466788</v>
      </c>
      <c r="D13" s="2">
        <f t="shared" si="1"/>
        <v>1000</v>
      </c>
      <c r="E13">
        <f t="shared" si="2"/>
        <v>0.45969769413186057</v>
      </c>
      <c r="F13">
        <f t="shared" si="3"/>
        <v>459.69769413186054</v>
      </c>
      <c r="G13" s="2">
        <f t="shared" si="8"/>
        <v>2</v>
      </c>
      <c r="H13">
        <f t="shared" si="4"/>
        <v>229.84884706593027</v>
      </c>
      <c r="I13">
        <f t="shared" si="5"/>
        <v>729.84884706593027</v>
      </c>
    </row>
    <row r="14" spans="1:12" x14ac:dyDescent="0.25">
      <c r="A14">
        <f t="shared" si="6"/>
        <v>-0.47079632679489625</v>
      </c>
      <c r="B14">
        <f t="shared" si="0"/>
        <v>-0.45359612142557704</v>
      </c>
      <c r="C14">
        <f t="shared" si="7"/>
        <v>729.84884706593027</v>
      </c>
      <c r="D14" s="2">
        <f t="shared" si="1"/>
        <v>1000</v>
      </c>
      <c r="E14">
        <f t="shared" si="2"/>
        <v>0.54640387857442296</v>
      </c>
      <c r="F14">
        <f t="shared" si="3"/>
        <v>546.40387857442295</v>
      </c>
      <c r="G14" s="2">
        <f t="shared" si="8"/>
        <v>2</v>
      </c>
      <c r="H14">
        <f t="shared" si="4"/>
        <v>273.20193928721147</v>
      </c>
      <c r="I14">
        <f t="shared" si="5"/>
        <v>773.20193928721142</v>
      </c>
    </row>
    <row r="15" spans="1:12" x14ac:dyDescent="0.25">
      <c r="A15">
        <f t="shared" si="6"/>
        <v>-0.37079632679489627</v>
      </c>
      <c r="B15">
        <f t="shared" si="0"/>
        <v>-0.36235775447667323</v>
      </c>
      <c r="C15">
        <f t="shared" si="7"/>
        <v>773.20193928721142</v>
      </c>
      <c r="D15" s="2">
        <f t="shared" si="1"/>
        <v>1000</v>
      </c>
      <c r="E15">
        <f t="shared" si="2"/>
        <v>0.63764224552332682</v>
      </c>
      <c r="F15">
        <f t="shared" si="3"/>
        <v>637.64224552332678</v>
      </c>
      <c r="G15" s="2">
        <f t="shared" si="8"/>
        <v>2</v>
      </c>
      <c r="H15">
        <f t="shared" si="4"/>
        <v>318.82112276166339</v>
      </c>
      <c r="I15">
        <f t="shared" si="5"/>
        <v>818.82112276166345</v>
      </c>
    </row>
    <row r="16" spans="1:12" x14ac:dyDescent="0.25">
      <c r="A16">
        <f t="shared" si="6"/>
        <v>-0.27079632679489629</v>
      </c>
      <c r="B16">
        <f t="shared" si="0"/>
        <v>-0.26749882862458707</v>
      </c>
      <c r="C16">
        <f t="shared" si="7"/>
        <v>818.82112276166345</v>
      </c>
      <c r="D16" s="2">
        <f t="shared" si="1"/>
        <v>1000</v>
      </c>
      <c r="E16">
        <f t="shared" si="2"/>
        <v>0.73250117137541293</v>
      </c>
      <c r="F16">
        <f t="shared" si="3"/>
        <v>732.50117137541292</v>
      </c>
      <c r="G16" s="2">
        <f t="shared" si="8"/>
        <v>2</v>
      </c>
      <c r="H16">
        <f t="shared" si="4"/>
        <v>366.25058568770646</v>
      </c>
      <c r="I16">
        <f t="shared" si="5"/>
        <v>866.25058568770646</v>
      </c>
    </row>
    <row r="17" spans="1:9" x14ac:dyDescent="0.25">
      <c r="A17">
        <f t="shared" si="6"/>
        <v>-0.17079632679489629</v>
      </c>
      <c r="B17">
        <f t="shared" si="0"/>
        <v>-0.16996714290024062</v>
      </c>
      <c r="C17">
        <f t="shared" si="7"/>
        <v>866.25058568770646</v>
      </c>
      <c r="D17" s="2">
        <f t="shared" si="1"/>
        <v>1000</v>
      </c>
      <c r="E17">
        <f t="shared" si="2"/>
        <v>0.83003285709975938</v>
      </c>
      <c r="F17">
        <f t="shared" si="3"/>
        <v>830.03285709975933</v>
      </c>
      <c r="G17" s="2">
        <f t="shared" si="8"/>
        <v>2</v>
      </c>
      <c r="H17">
        <f t="shared" si="4"/>
        <v>415.01642854987966</v>
      </c>
      <c r="I17">
        <f t="shared" si="5"/>
        <v>915.01642854987972</v>
      </c>
    </row>
    <row r="18" spans="1:9" x14ac:dyDescent="0.25">
      <c r="A18">
        <f t="shared" si="6"/>
        <v>-7.079632679489628E-2</v>
      </c>
      <c r="B18">
        <f t="shared" si="0"/>
        <v>-7.0737201667702573E-2</v>
      </c>
      <c r="C18">
        <f t="shared" si="7"/>
        <v>915.01642854987972</v>
      </c>
      <c r="D18" s="2">
        <f t="shared" si="1"/>
        <v>1000</v>
      </c>
      <c r="E18">
        <f t="shared" si="2"/>
        <v>0.92926279833229741</v>
      </c>
      <c r="F18">
        <f t="shared" si="3"/>
        <v>929.26279833229739</v>
      </c>
      <c r="G18" s="2">
        <f t="shared" si="8"/>
        <v>2</v>
      </c>
      <c r="H18">
        <f t="shared" si="4"/>
        <v>464.6313991661487</v>
      </c>
      <c r="I18">
        <f t="shared" si="5"/>
        <v>964.63139916614864</v>
      </c>
    </row>
    <row r="19" spans="1:9" x14ac:dyDescent="0.25">
      <c r="A19">
        <f t="shared" si="6"/>
        <v>2.9203673205103725E-2</v>
      </c>
      <c r="B19">
        <f t="shared" si="0"/>
        <v>2.9199522301289069E-2</v>
      </c>
      <c r="C19">
        <f t="shared" si="7"/>
        <v>964.63139916614864</v>
      </c>
      <c r="D19" s="2">
        <f t="shared" si="1"/>
        <v>1000</v>
      </c>
      <c r="E19">
        <f t="shared" si="2"/>
        <v>1.0291995223012891</v>
      </c>
      <c r="F19">
        <f t="shared" si="3"/>
        <v>1029.1995223012891</v>
      </c>
      <c r="G19" s="2">
        <f t="shared" si="8"/>
        <v>2</v>
      </c>
      <c r="H19">
        <f t="shared" si="4"/>
        <v>514.59976115064455</v>
      </c>
      <c r="I19">
        <f t="shared" si="5"/>
        <v>1014.5997611506446</v>
      </c>
    </row>
    <row r="20" spans="1:9" x14ac:dyDescent="0.25">
      <c r="A20">
        <f t="shared" si="6"/>
        <v>0.12920367320510373</v>
      </c>
      <c r="B20">
        <f t="shared" si="0"/>
        <v>0.12884449429552502</v>
      </c>
      <c r="C20">
        <f t="shared" si="7"/>
        <v>1014.5997611506446</v>
      </c>
      <c r="D20" s="2">
        <f t="shared" si="1"/>
        <v>1000</v>
      </c>
      <c r="E20">
        <f t="shared" si="2"/>
        <v>1.1288444942955249</v>
      </c>
      <c r="F20">
        <f t="shared" si="3"/>
        <v>1128.844494295525</v>
      </c>
      <c r="G20" s="2">
        <f t="shared" si="8"/>
        <v>2</v>
      </c>
      <c r="H20">
        <f t="shared" si="4"/>
        <v>564.4222471477625</v>
      </c>
      <c r="I20">
        <f t="shared" si="5"/>
        <v>1064.4222471477624</v>
      </c>
    </row>
    <row r="21" spans="1:9" x14ac:dyDescent="0.25">
      <c r="A21">
        <f t="shared" si="6"/>
        <v>0.22920367320510374</v>
      </c>
      <c r="B21">
        <f t="shared" si="0"/>
        <v>0.22720209469308741</v>
      </c>
      <c r="C21">
        <f t="shared" si="7"/>
        <v>1064.4222471477624</v>
      </c>
      <c r="D21" s="2">
        <f t="shared" si="1"/>
        <v>1000</v>
      </c>
      <c r="E21">
        <f t="shared" si="2"/>
        <v>1.2272020946930875</v>
      </c>
      <c r="F21">
        <f t="shared" si="3"/>
        <v>1227.2020946930875</v>
      </c>
      <c r="G21" s="2">
        <f t="shared" si="8"/>
        <v>2</v>
      </c>
      <c r="H21">
        <f t="shared" si="4"/>
        <v>613.60104734654374</v>
      </c>
      <c r="I21">
        <f t="shared" si="5"/>
        <v>1113.6010473465437</v>
      </c>
    </row>
    <row r="22" spans="1:9" x14ac:dyDescent="0.25">
      <c r="A22">
        <f t="shared" si="6"/>
        <v>0.32920367320510374</v>
      </c>
      <c r="B22">
        <f t="shared" si="0"/>
        <v>0.32328956686350374</v>
      </c>
      <c r="C22">
        <f t="shared" si="7"/>
        <v>1113.6010473465437</v>
      </c>
      <c r="D22" s="2">
        <f t="shared" si="1"/>
        <v>1000</v>
      </c>
      <c r="E22">
        <f t="shared" si="2"/>
        <v>1.3232895668635036</v>
      </c>
      <c r="F22">
        <f t="shared" si="3"/>
        <v>1323.2895668635035</v>
      </c>
      <c r="G22" s="2">
        <f t="shared" si="8"/>
        <v>2</v>
      </c>
      <c r="H22">
        <f t="shared" si="4"/>
        <v>661.64478343175176</v>
      </c>
      <c r="I22">
        <f t="shared" si="5"/>
        <v>1161.6447834317519</v>
      </c>
    </row>
    <row r="23" spans="1:9" x14ac:dyDescent="0.25">
      <c r="A23">
        <f t="shared" si="6"/>
        <v>0.42920367320510378</v>
      </c>
      <c r="B23">
        <f t="shared" si="0"/>
        <v>0.41614683654714274</v>
      </c>
      <c r="C23">
        <f t="shared" si="7"/>
        <v>1161.6447834317519</v>
      </c>
      <c r="D23" s="2">
        <f t="shared" si="1"/>
        <v>1000</v>
      </c>
      <c r="E23">
        <f t="shared" si="2"/>
        <v>1.4161468365471428</v>
      </c>
      <c r="F23">
        <f t="shared" si="3"/>
        <v>1416.1468365471428</v>
      </c>
      <c r="G23" s="2">
        <f t="shared" si="8"/>
        <v>2</v>
      </c>
      <c r="H23">
        <f t="shared" si="4"/>
        <v>708.07341827357141</v>
      </c>
      <c r="I23">
        <f t="shared" si="5"/>
        <v>1208.0734182735714</v>
      </c>
    </row>
    <row r="24" spans="1:9" x14ac:dyDescent="0.25">
      <c r="A24">
        <f t="shared" si="6"/>
        <v>0.52920367320510375</v>
      </c>
      <c r="B24">
        <f t="shared" si="0"/>
        <v>0.50484610459985779</v>
      </c>
      <c r="C24">
        <f t="shared" si="7"/>
        <v>1208.0734182735714</v>
      </c>
      <c r="D24" s="2">
        <f t="shared" si="1"/>
        <v>1000</v>
      </c>
      <c r="E24">
        <f t="shared" si="2"/>
        <v>1.5048461045998578</v>
      </c>
      <c r="F24">
        <f t="shared" si="3"/>
        <v>1504.8461045998579</v>
      </c>
      <c r="G24" s="2">
        <f t="shared" si="8"/>
        <v>2</v>
      </c>
      <c r="H24">
        <f t="shared" si="4"/>
        <v>752.42305229992894</v>
      </c>
      <c r="I24">
        <f t="shared" si="5"/>
        <v>1252.4230522999289</v>
      </c>
    </row>
    <row r="25" spans="1:9" x14ac:dyDescent="0.25">
      <c r="A25">
        <f t="shared" si="6"/>
        <v>0.62920367320510373</v>
      </c>
      <c r="B25">
        <f t="shared" si="0"/>
        <v>0.58850111725534604</v>
      </c>
      <c r="C25">
        <f t="shared" si="7"/>
        <v>1252.4230522999289</v>
      </c>
      <c r="D25" s="2">
        <f t="shared" si="1"/>
        <v>1000</v>
      </c>
      <c r="E25">
        <f t="shared" si="2"/>
        <v>1.588501117255346</v>
      </c>
      <c r="F25">
        <f t="shared" si="3"/>
        <v>1588.5011172553461</v>
      </c>
      <c r="G25" s="2">
        <f t="shared" si="8"/>
        <v>2</v>
      </c>
      <c r="H25">
        <f t="shared" si="4"/>
        <v>794.25055862767306</v>
      </c>
      <c r="I25">
        <f t="shared" si="5"/>
        <v>1294.2505586276729</v>
      </c>
    </row>
    <row r="26" spans="1:9" x14ac:dyDescent="0.25">
      <c r="A26">
        <f t="shared" si="6"/>
        <v>0.72920367320510371</v>
      </c>
      <c r="B26">
        <f t="shared" si="0"/>
        <v>0.66627602127982444</v>
      </c>
      <c r="C26">
        <f t="shared" si="7"/>
        <v>1294.2505586276729</v>
      </c>
      <c r="D26" s="2">
        <f t="shared" si="1"/>
        <v>1000</v>
      </c>
      <c r="E26">
        <f t="shared" si="2"/>
        <v>1.6662760212798244</v>
      </c>
      <c r="F26">
        <f t="shared" si="3"/>
        <v>1666.2760212798244</v>
      </c>
      <c r="G26" s="2">
        <f t="shared" si="8"/>
        <v>2</v>
      </c>
      <c r="H26">
        <f t="shared" si="4"/>
        <v>833.13801063991218</v>
      </c>
      <c r="I26">
        <f t="shared" si="5"/>
        <v>1333.1380106399122</v>
      </c>
    </row>
    <row r="27" spans="1:9" x14ac:dyDescent="0.25">
      <c r="A27">
        <f t="shared" si="6"/>
        <v>0.82920367320510369</v>
      </c>
      <c r="B27">
        <f t="shared" si="0"/>
        <v>0.73739371554124566</v>
      </c>
      <c r="C27">
        <f t="shared" si="7"/>
        <v>1333.1380106399122</v>
      </c>
      <c r="D27" s="2">
        <f t="shared" si="1"/>
        <v>1000</v>
      </c>
      <c r="E27">
        <f t="shared" si="2"/>
        <v>1.7373937155412458</v>
      </c>
      <c r="F27">
        <f t="shared" si="3"/>
        <v>1737.3937155412457</v>
      </c>
      <c r="G27" s="2">
        <f t="shared" si="8"/>
        <v>2</v>
      </c>
      <c r="H27">
        <f t="shared" si="4"/>
        <v>868.69685777062284</v>
      </c>
      <c r="I27">
        <f t="shared" si="5"/>
        <v>1368.696857770623</v>
      </c>
    </row>
    <row r="28" spans="1:9" x14ac:dyDescent="0.25">
      <c r="A28">
        <f t="shared" si="6"/>
        <v>0.92920367320510366</v>
      </c>
      <c r="B28">
        <f t="shared" si="0"/>
        <v>0.80114361554693392</v>
      </c>
      <c r="C28">
        <f t="shared" si="7"/>
        <v>1368.696857770623</v>
      </c>
      <c r="D28" s="2">
        <f t="shared" si="1"/>
        <v>1000</v>
      </c>
      <c r="E28">
        <f t="shared" si="2"/>
        <v>1.801143615546934</v>
      </c>
      <c r="F28">
        <f t="shared" si="3"/>
        <v>1801.1436155469341</v>
      </c>
      <c r="G28" s="2">
        <f t="shared" si="8"/>
        <v>2</v>
      </c>
      <c r="H28">
        <f t="shared" si="4"/>
        <v>900.57180777346707</v>
      </c>
      <c r="I28">
        <f t="shared" si="5"/>
        <v>1400.5718077734671</v>
      </c>
    </row>
    <row r="29" spans="1:9" x14ac:dyDescent="0.25">
      <c r="A29">
        <f t="shared" si="6"/>
        <v>1.0292036732051038</v>
      </c>
      <c r="B29">
        <f t="shared" si="0"/>
        <v>0.85688875336894743</v>
      </c>
      <c r="C29">
        <f t="shared" si="7"/>
        <v>1400.5718077734671</v>
      </c>
      <c r="D29" s="2">
        <f t="shared" si="1"/>
        <v>1000</v>
      </c>
      <c r="E29">
        <f t="shared" si="2"/>
        <v>1.8568887533689473</v>
      </c>
      <c r="F29">
        <f t="shared" si="3"/>
        <v>1856.8887533689474</v>
      </c>
      <c r="G29" s="2">
        <f t="shared" si="8"/>
        <v>2</v>
      </c>
      <c r="H29">
        <f t="shared" si="4"/>
        <v>928.4443766844737</v>
      </c>
      <c r="I29">
        <f t="shared" si="5"/>
        <v>1428.4443766844738</v>
      </c>
    </row>
    <row r="30" spans="1:9" x14ac:dyDescent="0.25">
      <c r="A30">
        <f t="shared" si="6"/>
        <v>1.1292036732051038</v>
      </c>
      <c r="B30">
        <f t="shared" si="0"/>
        <v>0.90407214201706132</v>
      </c>
      <c r="C30">
        <f t="shared" si="7"/>
        <v>1428.4443766844738</v>
      </c>
      <c r="D30" s="2">
        <f t="shared" si="1"/>
        <v>1000</v>
      </c>
      <c r="E30">
        <f t="shared" si="2"/>
        <v>1.9040721420170614</v>
      </c>
      <c r="F30">
        <f t="shared" si="3"/>
        <v>1904.0721420170614</v>
      </c>
      <c r="G30" s="2">
        <f t="shared" si="8"/>
        <v>2</v>
      </c>
      <c r="H30">
        <f t="shared" si="4"/>
        <v>952.03607100853071</v>
      </c>
      <c r="I30">
        <f t="shared" si="5"/>
        <v>1452.0360710085306</v>
      </c>
    </row>
    <row r="31" spans="1:9" x14ac:dyDescent="0.25">
      <c r="A31">
        <f t="shared" si="6"/>
        <v>1.2292036732051039</v>
      </c>
      <c r="B31">
        <f t="shared" si="0"/>
        <v>0.94222234066865829</v>
      </c>
      <c r="C31">
        <f t="shared" si="7"/>
        <v>1452.0360710085306</v>
      </c>
      <c r="D31" s="2">
        <f t="shared" si="1"/>
        <v>1000</v>
      </c>
      <c r="E31">
        <f t="shared" si="2"/>
        <v>1.9422223406686583</v>
      </c>
      <c r="F31">
        <f t="shared" si="3"/>
        <v>1942.2223406686583</v>
      </c>
      <c r="G31" s="2">
        <f t="shared" si="8"/>
        <v>2</v>
      </c>
      <c r="H31">
        <f t="shared" si="4"/>
        <v>971.11117033432913</v>
      </c>
      <c r="I31">
        <f t="shared" si="5"/>
        <v>1471.111170334329</v>
      </c>
    </row>
    <row r="32" spans="1:9" x14ac:dyDescent="0.25">
      <c r="A32">
        <f t="shared" si="6"/>
        <v>1.329203673205104</v>
      </c>
      <c r="B32">
        <f t="shared" si="0"/>
        <v>0.97095816514959066</v>
      </c>
      <c r="C32">
        <f t="shared" si="7"/>
        <v>1471.111170334329</v>
      </c>
      <c r="D32" s="2">
        <f t="shared" si="1"/>
        <v>1000</v>
      </c>
      <c r="E32">
        <f t="shared" si="2"/>
        <v>1.9709581651495907</v>
      </c>
      <c r="F32">
        <f t="shared" si="3"/>
        <v>1970.9581651495907</v>
      </c>
      <c r="G32" s="2">
        <f t="shared" si="8"/>
        <v>2</v>
      </c>
      <c r="H32">
        <f t="shared" si="4"/>
        <v>985.47908257479537</v>
      </c>
      <c r="I32">
        <f t="shared" si="5"/>
        <v>1485.4790825747955</v>
      </c>
    </row>
    <row r="33" spans="1:9" x14ac:dyDescent="0.25">
      <c r="A33">
        <f t="shared" si="6"/>
        <v>1.4292036732051041</v>
      </c>
      <c r="B33">
        <f t="shared" si="0"/>
        <v>0.98999249660044553</v>
      </c>
      <c r="C33">
        <f t="shared" si="7"/>
        <v>1485.4790825747955</v>
      </c>
      <c r="D33" s="2">
        <f t="shared" si="1"/>
        <v>1000</v>
      </c>
      <c r="E33">
        <f t="shared" si="2"/>
        <v>1.9899924966004456</v>
      </c>
      <c r="F33">
        <f t="shared" si="3"/>
        <v>1989.9924966004457</v>
      </c>
      <c r="G33" s="2">
        <f t="shared" si="8"/>
        <v>2</v>
      </c>
      <c r="H33">
        <f t="shared" si="4"/>
        <v>994.99624830022287</v>
      </c>
      <c r="I33">
        <f t="shared" si="5"/>
        <v>1494.9962483002228</v>
      </c>
    </row>
    <row r="34" spans="1:9" x14ac:dyDescent="0.25">
      <c r="A34">
        <f t="shared" si="6"/>
        <v>1.5292036732051042</v>
      </c>
      <c r="B34">
        <f t="shared" si="0"/>
        <v>0.99913515027327948</v>
      </c>
      <c r="C34">
        <f t="shared" si="7"/>
        <v>1494.9962483002228</v>
      </c>
      <c r="D34" s="2">
        <f t="shared" si="1"/>
        <v>1000</v>
      </c>
      <c r="E34">
        <f t="shared" si="2"/>
        <v>1.9991351502732795</v>
      </c>
      <c r="F34">
        <f t="shared" si="3"/>
        <v>1999.1351502732796</v>
      </c>
      <c r="G34" s="2">
        <f t="shared" si="8"/>
        <v>2</v>
      </c>
      <c r="H34">
        <f t="shared" si="4"/>
        <v>999.56757513663979</v>
      </c>
      <c r="I34">
        <f t="shared" si="5"/>
        <v>1499.5675751366398</v>
      </c>
    </row>
    <row r="35" spans="1:9" x14ac:dyDescent="0.25">
      <c r="A35">
        <f t="shared" si="6"/>
        <v>1.6292036732051043</v>
      </c>
      <c r="B35">
        <f t="shared" si="0"/>
        <v>0.99829477579475301</v>
      </c>
      <c r="C35">
        <f t="shared" si="7"/>
        <v>1499.5675751366398</v>
      </c>
      <c r="D35" s="2">
        <f>$L$4-$L$3</f>
        <v>1000</v>
      </c>
      <c r="E35">
        <f t="shared" si="2"/>
        <v>1.9982947757947529</v>
      </c>
      <c r="F35">
        <f t="shared" si="3"/>
        <v>1998.2947757947529</v>
      </c>
      <c r="G35" s="2">
        <f t="shared" si="8"/>
        <v>2</v>
      </c>
      <c r="H35">
        <f t="shared" si="4"/>
        <v>999.14738789737646</v>
      </c>
      <c r="I35">
        <f t="shared" si="5"/>
        <v>1499.1473878973766</v>
      </c>
    </row>
    <row r="36" spans="1:9" x14ac:dyDescent="0.25">
      <c r="A36">
        <f t="shared" si="6"/>
        <v>1.7292036732051044</v>
      </c>
      <c r="B36">
        <f t="shared" si="0"/>
        <v>0.98747976990886477</v>
      </c>
      <c r="C36">
        <f t="shared" ref="C36:C38" si="9">I35</f>
        <v>1499.1473878973766</v>
      </c>
      <c r="D36" s="2">
        <f t="shared" ref="D36:D38" si="10">$L$4-$L$3</f>
        <v>1000</v>
      </c>
      <c r="E36">
        <f t="shared" ref="E36:E38" si="11">B36-$L$7</f>
        <v>1.9874797699088647</v>
      </c>
      <c r="F36">
        <f t="shared" ref="F36:F38" si="12">D36*E36</f>
        <v>1987.4797699088647</v>
      </c>
      <c r="G36" s="2">
        <f t="shared" si="8"/>
        <v>2</v>
      </c>
      <c r="H36">
        <f t="shared" ref="H36:H38" si="13">F36/G36</f>
        <v>993.73988495443234</v>
      </c>
      <c r="I36">
        <f t="shared" si="5"/>
        <v>1493.7398849544325</v>
      </c>
    </row>
    <row r="37" spans="1:9" x14ac:dyDescent="0.25">
      <c r="A37">
        <f t="shared" si="6"/>
        <v>1.8292036732051045</v>
      </c>
      <c r="B37">
        <f t="shared" si="0"/>
        <v>0.96679819257946076</v>
      </c>
      <c r="C37">
        <f t="shared" si="9"/>
        <v>1493.7398849544325</v>
      </c>
      <c r="D37" s="2">
        <f t="shared" si="10"/>
        <v>1000</v>
      </c>
      <c r="E37">
        <f t="shared" si="11"/>
        <v>1.9667981925794606</v>
      </c>
      <c r="F37">
        <f t="shared" si="12"/>
        <v>1966.7981925794606</v>
      </c>
      <c r="G37" s="2">
        <f t="shared" si="8"/>
        <v>2</v>
      </c>
      <c r="H37">
        <f t="shared" si="13"/>
        <v>983.39909628973032</v>
      </c>
      <c r="I37">
        <f t="shared" si="5"/>
        <v>1483.3990962897303</v>
      </c>
    </row>
    <row r="38" spans="1:9" x14ac:dyDescent="0.25">
      <c r="A38">
        <f t="shared" si="6"/>
        <v>1.9292036732051046</v>
      </c>
      <c r="B38">
        <f t="shared" si="0"/>
        <v>0.9364566872907959</v>
      </c>
      <c r="C38">
        <f t="shared" si="9"/>
        <v>1483.3990962897303</v>
      </c>
      <c r="D38" s="2">
        <f t="shared" si="10"/>
        <v>1000</v>
      </c>
      <c r="E38">
        <f t="shared" si="11"/>
        <v>1.936456687290796</v>
      </c>
      <c r="F38">
        <f t="shared" si="12"/>
        <v>1936.456687290796</v>
      </c>
      <c r="G38" s="2">
        <f t="shared" si="8"/>
        <v>2</v>
      </c>
      <c r="H38">
        <f t="shared" si="13"/>
        <v>968.22834364539801</v>
      </c>
      <c r="I38">
        <f t="shared" si="5"/>
        <v>1468.2283436453981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Dist</vt:lpstr>
      <vt:lpstr>Scale Test</vt:lpstr>
      <vt:lpstr>PWM scale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Darvill</dc:creator>
  <cp:lastModifiedBy>Matt Darvill</cp:lastModifiedBy>
  <dcterms:created xsi:type="dcterms:W3CDTF">2019-02-05T12:29:37Z</dcterms:created>
  <dcterms:modified xsi:type="dcterms:W3CDTF">2019-03-05T14:21:16Z</dcterms:modified>
</cp:coreProperties>
</file>