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tables/table3.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4.xml" ContentType="application/vnd.openxmlformats-officedocument.spreadsheetml.table+xml"/>
  <Override PartName="/xl/drawings/drawing8.xml" ContentType="application/vnd.openxmlformats-officedocument.drawing+xml"/>
  <Override PartName="/xl/tables/table5.xml" ContentType="application/vnd.openxmlformats-officedocument.spreadsheetml.table+xml"/>
  <Override PartName="/xl/drawings/drawing9.xml" ContentType="application/vnd.openxmlformats-officedocument.drawing+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rozak\Documents\GitHub\Ex-Machinis\documents\"/>
    </mc:Choice>
  </mc:AlternateContent>
  <xr:revisionPtr revIDLastSave="0" documentId="13_ncr:1_{EF35F3E5-7327-454E-9A0C-568F7E31CC67}" xr6:coauthVersionLast="47" xr6:coauthVersionMax="47" xr10:uidLastSave="{00000000-0000-0000-0000-000000000000}"/>
  <bookViews>
    <workbookView xWindow="-108" yWindow="-108" windowWidth="23256" windowHeight="12456" xr2:uid="{3AAF8C4B-684B-4378-BBC5-237A7405B9AC}"/>
  </bookViews>
  <sheets>
    <sheet name="README" sheetId="11" r:id="rId1"/>
    <sheet name="Resources" sheetId="3" r:id="rId2"/>
    <sheet name="Protocols" sheetId="1" r:id="rId3"/>
    <sheet name="Resource Effects" sheetId="2" r:id="rId4"/>
    <sheet name="Export Resources" sheetId="10" r:id="rId5"/>
    <sheet name="Export Protocols" sheetId="9" r:id="rId6"/>
    <sheet name="Export Resource Effects" sheetId="8" r:id="rId7"/>
    <sheet name="Location Effects" sheetId="4" r:id="rId8"/>
    <sheet name="Market Effects" sheetId="5" r:id="rId9"/>
    <sheet name="Event Types" sheetId="6" r:id="rId10"/>
  </sheets>
  <definedNames>
    <definedName name="EventNames">EventTypes[name]</definedName>
    <definedName name="EventTypeIds">EventTypes[id]</definedName>
    <definedName name="EventTypeNames">EventTypes[name]</definedName>
    <definedName name="ProtocolIds">Protocols!$A:$A</definedName>
    <definedName name="ProtocolName">ResourceEffects[Protocol Name]</definedName>
    <definedName name="ProtocolNames">Protocols[name]</definedName>
    <definedName name="ProtocolNamesCol">Protocols!$B:$B</definedName>
    <definedName name="ResourceEffectsExport">ResourceEffects[[id]:[quantity]]</definedName>
    <definedName name="ResourceExportRange">Resources[[id]:[slot_size]]</definedName>
    <definedName name="ResourceIds">Resources[id]</definedName>
    <definedName name="ResourceNames">Resources[name]</definedName>
    <definedName name="TimeInterval">'Resource Effects'!$D$1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P448" i="2" l="1"/>
  <c r="P449" i="2"/>
  <c r="P453" i="2"/>
  <c r="P454" i="2"/>
  <c r="P457" i="2"/>
  <c r="P458" i="2"/>
  <c r="Q448" i="2"/>
  <c r="Q449" i="2"/>
  <c r="Q453" i="2"/>
  <c r="Q454" i="2"/>
  <c r="Q457" i="2"/>
  <c r="Q458" i="2"/>
  <c r="R448" i="2"/>
  <c r="R449" i="2"/>
  <c r="R453" i="2"/>
  <c r="R454" i="2"/>
  <c r="R457" i="2"/>
  <c r="R458" i="2"/>
  <c r="S453" i="2"/>
  <c r="S454" i="2"/>
  <c r="S457" i="2"/>
  <c r="T448" i="2"/>
  <c r="T449" i="2"/>
  <c r="T453" i="2"/>
  <c r="T454" i="2"/>
  <c r="T457" i="2"/>
  <c r="T458" i="2"/>
  <c r="U448" i="2"/>
  <c r="Y448" i="2" s="1"/>
  <c r="U449" i="2"/>
  <c r="Y449" i="2" s="1"/>
  <c r="U453" i="2"/>
  <c r="Y453" i="2" s="1"/>
  <c r="U454" i="2"/>
  <c r="Y454" i="2" s="1"/>
  <c r="U457" i="2"/>
  <c r="U458" i="2"/>
  <c r="Y458" i="2" s="1"/>
  <c r="V453" i="2"/>
  <c r="V454" i="2"/>
  <c r="W453" i="2"/>
  <c r="W454" i="2"/>
  <c r="X448" i="2"/>
  <c r="X449" i="2"/>
  <c r="X453" i="2"/>
  <c r="X454" i="2"/>
  <c r="X457" i="2"/>
  <c r="X458" i="2"/>
  <c r="Y457" i="2"/>
  <c r="Z453" i="2"/>
  <c r="Z454" i="2"/>
  <c r="AA448" i="2"/>
  <c r="AA449" i="2"/>
  <c r="AA453" i="2"/>
  <c r="AA454" i="2"/>
  <c r="AA457" i="2"/>
  <c r="AA458" i="2"/>
  <c r="L458" i="2"/>
  <c r="M458" i="2" s="1"/>
  <c r="N458" i="2" s="1"/>
  <c r="O458" i="2" s="1"/>
  <c r="K458" i="2"/>
  <c r="W458" i="2" s="1"/>
  <c r="J458" i="2"/>
  <c r="V458" i="2" s="1"/>
  <c r="I458" i="2"/>
  <c r="S458" i="2" s="1"/>
  <c r="H458" i="2"/>
  <c r="Z458" i="2" s="1"/>
  <c r="L457" i="2"/>
  <c r="M457" i="2" s="1"/>
  <c r="N457" i="2" s="1"/>
  <c r="O457" i="2" s="1"/>
  <c r="K457" i="2"/>
  <c r="W457" i="2" s="1"/>
  <c r="J457" i="2"/>
  <c r="V457" i="2" s="1"/>
  <c r="I457" i="2"/>
  <c r="H457" i="2"/>
  <c r="Z457" i="2" s="1"/>
  <c r="L449" i="2"/>
  <c r="M449" i="2" s="1"/>
  <c r="N449" i="2" s="1"/>
  <c r="O449" i="2" s="1"/>
  <c r="K449" i="2"/>
  <c r="W449" i="2" s="1"/>
  <c r="J449" i="2"/>
  <c r="V449" i="2" s="1"/>
  <c r="I449" i="2"/>
  <c r="S449" i="2" s="1"/>
  <c r="H449" i="2"/>
  <c r="Z449" i="2" s="1"/>
  <c r="L448" i="2"/>
  <c r="M448" i="2" s="1"/>
  <c r="N448" i="2" s="1"/>
  <c r="O448" i="2" s="1"/>
  <c r="K448" i="2"/>
  <c r="W448" i="2" s="1"/>
  <c r="J448" i="2"/>
  <c r="V448" i="2" s="1"/>
  <c r="I448" i="2"/>
  <c r="S448" i="2" s="1"/>
  <c r="H448" i="2"/>
  <c r="Z448" i="2" s="1"/>
  <c r="P436" i="2"/>
  <c r="P437" i="2"/>
  <c r="P439" i="2"/>
  <c r="P440" i="2"/>
  <c r="P441" i="2"/>
  <c r="P442" i="2"/>
  <c r="Q436" i="2"/>
  <c r="Q437" i="2"/>
  <c r="Q439" i="2"/>
  <c r="Q440" i="2"/>
  <c r="Q441" i="2"/>
  <c r="Q442" i="2"/>
  <c r="R436" i="2"/>
  <c r="R437" i="2"/>
  <c r="R439" i="2"/>
  <c r="R440" i="2"/>
  <c r="R441" i="2"/>
  <c r="R442" i="2"/>
  <c r="S439" i="2"/>
  <c r="S440" i="2"/>
  <c r="S441" i="2"/>
  <c r="T436" i="2"/>
  <c r="T437" i="2"/>
  <c r="T439" i="2"/>
  <c r="T440" i="2"/>
  <c r="T441" i="2"/>
  <c r="T442" i="2"/>
  <c r="U436" i="2"/>
  <c r="Y436" i="2" s="1"/>
  <c r="U437" i="2"/>
  <c r="Y437" i="2" s="1"/>
  <c r="U439" i="2"/>
  <c r="Y439" i="2" s="1"/>
  <c r="U440" i="2"/>
  <c r="Y440" i="2" s="1"/>
  <c r="U441" i="2"/>
  <c r="Y441" i="2" s="1"/>
  <c r="U442" i="2"/>
  <c r="Y442" i="2" s="1"/>
  <c r="V439" i="2"/>
  <c r="V440" i="2"/>
  <c r="W439" i="2"/>
  <c r="W440" i="2"/>
  <c r="X436" i="2"/>
  <c r="X437" i="2"/>
  <c r="X439" i="2"/>
  <c r="X440" i="2"/>
  <c r="X441" i="2"/>
  <c r="X442" i="2"/>
  <c r="Z437" i="2"/>
  <c r="Z439" i="2"/>
  <c r="Z440" i="2"/>
  <c r="Z442" i="2"/>
  <c r="AA436" i="2"/>
  <c r="AA437" i="2"/>
  <c r="AA439" i="2"/>
  <c r="AA440" i="2"/>
  <c r="AA441" i="2"/>
  <c r="AA442" i="2"/>
  <c r="L442" i="2"/>
  <c r="M442" i="2" s="1"/>
  <c r="N442" i="2" s="1"/>
  <c r="O442" i="2" s="1"/>
  <c r="K442" i="2"/>
  <c r="W442" i="2" s="1"/>
  <c r="J442" i="2"/>
  <c r="V442" i="2" s="1"/>
  <c r="I442" i="2"/>
  <c r="S442" i="2" s="1"/>
  <c r="H442" i="2"/>
  <c r="L441" i="2"/>
  <c r="M441" i="2" s="1"/>
  <c r="N441" i="2" s="1"/>
  <c r="O441" i="2" s="1"/>
  <c r="K441" i="2"/>
  <c r="W441" i="2" s="1"/>
  <c r="J441" i="2"/>
  <c r="V441" i="2" s="1"/>
  <c r="I441" i="2"/>
  <c r="H441" i="2"/>
  <c r="Z441" i="2" s="1"/>
  <c r="L437" i="2"/>
  <c r="M437" i="2" s="1"/>
  <c r="N437" i="2" s="1"/>
  <c r="O437" i="2" s="1"/>
  <c r="K437" i="2"/>
  <c r="W437" i="2" s="1"/>
  <c r="J437" i="2"/>
  <c r="V437" i="2" s="1"/>
  <c r="I437" i="2"/>
  <c r="S437" i="2" s="1"/>
  <c r="H437" i="2"/>
  <c r="L436" i="2"/>
  <c r="M436" i="2" s="1"/>
  <c r="N436" i="2" s="1"/>
  <c r="O436" i="2" s="1"/>
  <c r="K436" i="2"/>
  <c r="W436" i="2" s="1"/>
  <c r="J436" i="2"/>
  <c r="V436" i="2" s="1"/>
  <c r="I436" i="2"/>
  <c r="S436" i="2" s="1"/>
  <c r="H436" i="2"/>
  <c r="Z436" i="2" s="1"/>
  <c r="P426" i="2"/>
  <c r="P427" i="2"/>
  <c r="P429" i="2"/>
  <c r="P430" i="2"/>
  <c r="P431" i="2"/>
  <c r="P432" i="2"/>
  <c r="Q426" i="2"/>
  <c r="Q427" i="2"/>
  <c r="Q429" i="2"/>
  <c r="Q430" i="2"/>
  <c r="Q431" i="2"/>
  <c r="Q432" i="2"/>
  <c r="R426" i="2"/>
  <c r="R427" i="2"/>
  <c r="R429" i="2"/>
  <c r="R430" i="2"/>
  <c r="R431" i="2"/>
  <c r="R432" i="2"/>
  <c r="S429" i="2"/>
  <c r="S430" i="2"/>
  <c r="T426" i="2"/>
  <c r="T427" i="2"/>
  <c r="T429" i="2"/>
  <c r="T430" i="2"/>
  <c r="T431" i="2"/>
  <c r="T432" i="2"/>
  <c r="U426" i="2"/>
  <c r="Y426" i="2" s="1"/>
  <c r="U427" i="2"/>
  <c r="Y427" i="2" s="1"/>
  <c r="U429" i="2"/>
  <c r="Y429" i="2" s="1"/>
  <c r="U430" i="2"/>
  <c r="Y430" i="2" s="1"/>
  <c r="U431" i="2"/>
  <c r="Y431" i="2" s="1"/>
  <c r="U432" i="2"/>
  <c r="Y432" i="2" s="1"/>
  <c r="V429" i="2"/>
  <c r="V430" i="2"/>
  <c r="W426" i="2"/>
  <c r="W429" i="2"/>
  <c r="W430" i="2"/>
  <c r="W431" i="2"/>
  <c r="W432" i="2"/>
  <c r="X426" i="2"/>
  <c r="X427" i="2"/>
  <c r="X429" i="2"/>
  <c r="X430" i="2"/>
  <c r="X431" i="2"/>
  <c r="X432" i="2"/>
  <c r="Z429" i="2"/>
  <c r="Z430" i="2"/>
  <c r="AA426" i="2"/>
  <c r="AA427" i="2"/>
  <c r="AA429" i="2"/>
  <c r="AA430" i="2"/>
  <c r="AA431" i="2"/>
  <c r="AA432" i="2"/>
  <c r="L432" i="2"/>
  <c r="M432" i="2" s="1"/>
  <c r="N432" i="2" s="1"/>
  <c r="O432" i="2" s="1"/>
  <c r="K432" i="2"/>
  <c r="J432" i="2"/>
  <c r="V432" i="2" s="1"/>
  <c r="I432" i="2"/>
  <c r="S432" i="2" s="1"/>
  <c r="H432" i="2"/>
  <c r="Z432" i="2" s="1"/>
  <c r="L431" i="2"/>
  <c r="M431" i="2" s="1"/>
  <c r="N431" i="2" s="1"/>
  <c r="O431" i="2" s="1"/>
  <c r="K431" i="2"/>
  <c r="J431" i="2"/>
  <c r="V431" i="2" s="1"/>
  <c r="I431" i="2"/>
  <c r="S431" i="2" s="1"/>
  <c r="H431" i="2"/>
  <c r="Z431" i="2" s="1"/>
  <c r="L427" i="2"/>
  <c r="M427" i="2" s="1"/>
  <c r="N427" i="2" s="1"/>
  <c r="O427" i="2" s="1"/>
  <c r="K427" i="2"/>
  <c r="W427" i="2" s="1"/>
  <c r="J427" i="2"/>
  <c r="V427" i="2" s="1"/>
  <c r="I427" i="2"/>
  <c r="S427" i="2" s="1"/>
  <c r="H427" i="2"/>
  <c r="Z427" i="2" s="1"/>
  <c r="L426" i="2"/>
  <c r="M426" i="2" s="1"/>
  <c r="N426" i="2" s="1"/>
  <c r="O426" i="2" s="1"/>
  <c r="K426" i="2"/>
  <c r="J426" i="2"/>
  <c r="V426" i="2" s="1"/>
  <c r="I426" i="2"/>
  <c r="S426" i="2" s="1"/>
  <c r="H426" i="2"/>
  <c r="Z426" i="2" s="1"/>
  <c r="P416" i="2"/>
  <c r="P417" i="2"/>
  <c r="P419" i="2"/>
  <c r="P420" i="2"/>
  <c r="P421" i="2"/>
  <c r="P422" i="2"/>
  <c r="Q416" i="2"/>
  <c r="Q417" i="2"/>
  <c r="Q419" i="2"/>
  <c r="Q420" i="2"/>
  <c r="Q421" i="2"/>
  <c r="Q422" i="2"/>
  <c r="R416" i="2"/>
  <c r="R417" i="2"/>
  <c r="R419" i="2"/>
  <c r="R420" i="2"/>
  <c r="R421" i="2"/>
  <c r="R422" i="2"/>
  <c r="S419" i="2"/>
  <c r="S420" i="2"/>
  <c r="T416" i="2"/>
  <c r="T417" i="2"/>
  <c r="T419" i="2"/>
  <c r="T420" i="2"/>
  <c r="T421" i="2"/>
  <c r="T422" i="2"/>
  <c r="U416" i="2"/>
  <c r="Y416" i="2" s="1"/>
  <c r="U417" i="2"/>
  <c r="Y417" i="2" s="1"/>
  <c r="U419" i="2"/>
  <c r="Y419" i="2" s="1"/>
  <c r="U420" i="2"/>
  <c r="Y420" i="2" s="1"/>
  <c r="U421" i="2"/>
  <c r="Y421" i="2" s="1"/>
  <c r="U422" i="2"/>
  <c r="Y422" i="2" s="1"/>
  <c r="V417" i="2"/>
  <c r="V419" i="2"/>
  <c r="V420" i="2"/>
  <c r="W419" i="2"/>
  <c r="W420" i="2"/>
  <c r="X416" i="2"/>
  <c r="X417" i="2"/>
  <c r="X419" i="2"/>
  <c r="X420" i="2"/>
  <c r="X421" i="2"/>
  <c r="X422" i="2"/>
  <c r="Z419" i="2"/>
  <c r="Z420" i="2"/>
  <c r="AA416" i="2"/>
  <c r="AA417" i="2"/>
  <c r="AA419" i="2"/>
  <c r="AA420" i="2"/>
  <c r="AA421" i="2"/>
  <c r="AA422" i="2"/>
  <c r="L422" i="2"/>
  <c r="M422" i="2" s="1"/>
  <c r="N422" i="2" s="1"/>
  <c r="O422" i="2" s="1"/>
  <c r="K422" i="2"/>
  <c r="W422" i="2" s="1"/>
  <c r="J422" i="2"/>
  <c r="V422" i="2" s="1"/>
  <c r="I422" i="2"/>
  <c r="S422" i="2" s="1"/>
  <c r="H422" i="2"/>
  <c r="Z422" i="2" s="1"/>
  <c r="L421" i="2"/>
  <c r="M421" i="2" s="1"/>
  <c r="N421" i="2" s="1"/>
  <c r="O421" i="2" s="1"/>
  <c r="K421" i="2"/>
  <c r="W421" i="2" s="1"/>
  <c r="J421" i="2"/>
  <c r="V421" i="2" s="1"/>
  <c r="I421" i="2"/>
  <c r="S421" i="2" s="1"/>
  <c r="H421" i="2"/>
  <c r="Z421" i="2" s="1"/>
  <c r="L417" i="2"/>
  <c r="M417" i="2" s="1"/>
  <c r="N417" i="2" s="1"/>
  <c r="O417" i="2" s="1"/>
  <c r="K417" i="2"/>
  <c r="W417" i="2" s="1"/>
  <c r="J417" i="2"/>
  <c r="I417" i="2"/>
  <c r="S417" i="2" s="1"/>
  <c r="H417" i="2"/>
  <c r="Z417" i="2" s="1"/>
  <c r="L416" i="2"/>
  <c r="M416" i="2" s="1"/>
  <c r="N416" i="2" s="1"/>
  <c r="O416" i="2" s="1"/>
  <c r="K416" i="2"/>
  <c r="W416" i="2" s="1"/>
  <c r="J416" i="2"/>
  <c r="V416" i="2" s="1"/>
  <c r="I416" i="2"/>
  <c r="S416" i="2" s="1"/>
  <c r="H416" i="2"/>
  <c r="Z416" i="2" s="1"/>
  <c r="P407" i="2"/>
  <c r="P408" i="2"/>
  <c r="P410" i="2"/>
  <c r="P411" i="2"/>
  <c r="P412" i="2"/>
  <c r="P413" i="2"/>
  <c r="Q407" i="2"/>
  <c r="Q408" i="2"/>
  <c r="Q410" i="2"/>
  <c r="Q411" i="2"/>
  <c r="Q412" i="2"/>
  <c r="Q413" i="2"/>
  <c r="R407" i="2"/>
  <c r="R408" i="2"/>
  <c r="R410" i="2"/>
  <c r="R411" i="2"/>
  <c r="R412" i="2"/>
  <c r="R413" i="2"/>
  <c r="S410" i="2"/>
  <c r="S411" i="2"/>
  <c r="S412" i="2"/>
  <c r="T407" i="2"/>
  <c r="T408" i="2"/>
  <c r="T410" i="2"/>
  <c r="T411" i="2"/>
  <c r="T412" i="2"/>
  <c r="T413" i="2"/>
  <c r="U407" i="2"/>
  <c r="Y407" i="2" s="1"/>
  <c r="U408" i="2"/>
  <c r="Y408" i="2" s="1"/>
  <c r="U410" i="2"/>
  <c r="Y410" i="2" s="1"/>
  <c r="U411" i="2"/>
  <c r="Y411" i="2" s="1"/>
  <c r="U412" i="2"/>
  <c r="Y412" i="2" s="1"/>
  <c r="U413" i="2"/>
  <c r="Y413" i="2" s="1"/>
  <c r="V410" i="2"/>
  <c r="V411" i="2"/>
  <c r="W410" i="2"/>
  <c r="W411" i="2"/>
  <c r="X407" i="2"/>
  <c r="X408" i="2"/>
  <c r="X410" i="2"/>
  <c r="X411" i="2"/>
  <c r="X412" i="2"/>
  <c r="X413" i="2"/>
  <c r="Z410" i="2"/>
  <c r="Z411" i="2"/>
  <c r="AA407" i="2"/>
  <c r="AA408" i="2"/>
  <c r="AA410" i="2"/>
  <c r="AA411" i="2"/>
  <c r="AA412" i="2"/>
  <c r="AA413" i="2"/>
  <c r="L413" i="2"/>
  <c r="M413" i="2" s="1"/>
  <c r="N413" i="2" s="1"/>
  <c r="O413" i="2" s="1"/>
  <c r="K413" i="2"/>
  <c r="W413" i="2" s="1"/>
  <c r="J413" i="2"/>
  <c r="V413" i="2" s="1"/>
  <c r="I413" i="2"/>
  <c r="S413" i="2" s="1"/>
  <c r="H413" i="2"/>
  <c r="Z413" i="2" s="1"/>
  <c r="L412" i="2"/>
  <c r="M412" i="2" s="1"/>
  <c r="N412" i="2" s="1"/>
  <c r="O412" i="2" s="1"/>
  <c r="K412" i="2"/>
  <c r="W412" i="2" s="1"/>
  <c r="J412" i="2"/>
  <c r="V412" i="2" s="1"/>
  <c r="I412" i="2"/>
  <c r="H412" i="2"/>
  <c r="Z412" i="2" s="1"/>
  <c r="L408" i="2"/>
  <c r="M408" i="2" s="1"/>
  <c r="N408" i="2" s="1"/>
  <c r="O408" i="2" s="1"/>
  <c r="K408" i="2"/>
  <c r="W408" i="2" s="1"/>
  <c r="J408" i="2"/>
  <c r="V408" i="2" s="1"/>
  <c r="I408" i="2"/>
  <c r="S408" i="2" s="1"/>
  <c r="H408" i="2"/>
  <c r="Z408" i="2" s="1"/>
  <c r="L407" i="2"/>
  <c r="M407" i="2" s="1"/>
  <c r="N407" i="2" s="1"/>
  <c r="O407" i="2" s="1"/>
  <c r="K407" i="2"/>
  <c r="W407" i="2" s="1"/>
  <c r="J407" i="2"/>
  <c r="V407" i="2" s="1"/>
  <c r="I407" i="2"/>
  <c r="S407" i="2" s="1"/>
  <c r="H407" i="2"/>
  <c r="Z407" i="2" s="1"/>
  <c r="P397" i="2"/>
  <c r="P398" i="2"/>
  <c r="P400" i="2"/>
  <c r="P401" i="2"/>
  <c r="P402" i="2"/>
  <c r="P403" i="2"/>
  <c r="Q397" i="2"/>
  <c r="Q398" i="2"/>
  <c r="Q400" i="2"/>
  <c r="Q401" i="2"/>
  <c r="Q402" i="2"/>
  <c r="Q403" i="2"/>
  <c r="R397" i="2"/>
  <c r="R398" i="2"/>
  <c r="R400" i="2"/>
  <c r="R401" i="2"/>
  <c r="R402" i="2"/>
  <c r="R403" i="2"/>
  <c r="S400" i="2"/>
  <c r="S401" i="2"/>
  <c r="T397" i="2"/>
  <c r="T398" i="2"/>
  <c r="T400" i="2"/>
  <c r="T401" i="2"/>
  <c r="T402" i="2"/>
  <c r="T403" i="2"/>
  <c r="U397" i="2"/>
  <c r="Y397" i="2" s="1"/>
  <c r="U398" i="2"/>
  <c r="Y398" i="2" s="1"/>
  <c r="U400" i="2"/>
  <c r="Y400" i="2" s="1"/>
  <c r="U401" i="2"/>
  <c r="Y401" i="2" s="1"/>
  <c r="U402" i="2"/>
  <c r="Y402" i="2" s="1"/>
  <c r="U403" i="2"/>
  <c r="Y403" i="2" s="1"/>
  <c r="V400" i="2"/>
  <c r="V401" i="2"/>
  <c r="W400" i="2"/>
  <c r="W401" i="2"/>
  <c r="X397" i="2"/>
  <c r="X398" i="2"/>
  <c r="X400" i="2"/>
  <c r="X401" i="2"/>
  <c r="X402" i="2"/>
  <c r="X403" i="2"/>
  <c r="Z400" i="2"/>
  <c r="Z401" i="2"/>
  <c r="AA397" i="2"/>
  <c r="AA398" i="2"/>
  <c r="AA400" i="2"/>
  <c r="AA401" i="2"/>
  <c r="AA402" i="2"/>
  <c r="AA403" i="2"/>
  <c r="L403" i="2"/>
  <c r="M403" i="2" s="1"/>
  <c r="N403" i="2" s="1"/>
  <c r="O403" i="2" s="1"/>
  <c r="K403" i="2"/>
  <c r="W403" i="2" s="1"/>
  <c r="J403" i="2"/>
  <c r="V403" i="2" s="1"/>
  <c r="I403" i="2"/>
  <c r="S403" i="2" s="1"/>
  <c r="H403" i="2"/>
  <c r="Z403" i="2" s="1"/>
  <c r="L402" i="2"/>
  <c r="M402" i="2" s="1"/>
  <c r="N402" i="2" s="1"/>
  <c r="O402" i="2" s="1"/>
  <c r="K402" i="2"/>
  <c r="W402" i="2" s="1"/>
  <c r="J402" i="2"/>
  <c r="V402" i="2" s="1"/>
  <c r="I402" i="2"/>
  <c r="S402" i="2" s="1"/>
  <c r="H402" i="2"/>
  <c r="Z402" i="2" s="1"/>
  <c r="L398" i="2"/>
  <c r="M398" i="2" s="1"/>
  <c r="N398" i="2" s="1"/>
  <c r="O398" i="2" s="1"/>
  <c r="K398" i="2"/>
  <c r="W398" i="2" s="1"/>
  <c r="J398" i="2"/>
  <c r="V398" i="2" s="1"/>
  <c r="I398" i="2"/>
  <c r="S398" i="2" s="1"/>
  <c r="H398" i="2"/>
  <c r="Z398" i="2" s="1"/>
  <c r="L397" i="2"/>
  <c r="M397" i="2" s="1"/>
  <c r="N397" i="2" s="1"/>
  <c r="O397" i="2" s="1"/>
  <c r="K397" i="2"/>
  <c r="W397" i="2" s="1"/>
  <c r="J397" i="2"/>
  <c r="V397" i="2" s="1"/>
  <c r="I397" i="2"/>
  <c r="S397" i="2" s="1"/>
  <c r="H397" i="2"/>
  <c r="Z397" i="2" s="1"/>
  <c r="P388" i="2"/>
  <c r="P389" i="2"/>
  <c r="P391" i="2"/>
  <c r="P392" i="2"/>
  <c r="P393" i="2"/>
  <c r="P394" i="2"/>
  <c r="Q388" i="2"/>
  <c r="Q389" i="2"/>
  <c r="Q391" i="2"/>
  <c r="Q392" i="2"/>
  <c r="Q393" i="2"/>
  <c r="Q394" i="2"/>
  <c r="R388" i="2"/>
  <c r="R389" i="2"/>
  <c r="R391" i="2"/>
  <c r="R392" i="2"/>
  <c r="R393" i="2"/>
  <c r="R394" i="2"/>
  <c r="S391" i="2"/>
  <c r="S392" i="2"/>
  <c r="S393" i="2"/>
  <c r="T388" i="2"/>
  <c r="T389" i="2"/>
  <c r="T391" i="2"/>
  <c r="T392" i="2"/>
  <c r="T393" i="2"/>
  <c r="T394" i="2"/>
  <c r="U388" i="2"/>
  <c r="Y388" i="2" s="1"/>
  <c r="U389" i="2"/>
  <c r="Y389" i="2" s="1"/>
  <c r="U391" i="2"/>
  <c r="Y391" i="2" s="1"/>
  <c r="U392" i="2"/>
  <c r="Y392" i="2" s="1"/>
  <c r="U393" i="2"/>
  <c r="Y393" i="2" s="1"/>
  <c r="U394" i="2"/>
  <c r="Y394" i="2" s="1"/>
  <c r="V391" i="2"/>
  <c r="V392" i="2"/>
  <c r="W391" i="2"/>
  <c r="W392" i="2"/>
  <c r="X388" i="2"/>
  <c r="X389" i="2"/>
  <c r="X391" i="2"/>
  <c r="X392" i="2"/>
  <c r="X393" i="2"/>
  <c r="X394" i="2"/>
  <c r="Z391" i="2"/>
  <c r="Z392" i="2"/>
  <c r="AA388" i="2"/>
  <c r="AA389" i="2"/>
  <c r="AA391" i="2"/>
  <c r="AA392" i="2"/>
  <c r="AA393" i="2"/>
  <c r="AA394" i="2"/>
  <c r="L394" i="2"/>
  <c r="M394" i="2" s="1"/>
  <c r="N394" i="2" s="1"/>
  <c r="O394" i="2" s="1"/>
  <c r="K394" i="2"/>
  <c r="W394" i="2" s="1"/>
  <c r="J394" i="2"/>
  <c r="V394" i="2" s="1"/>
  <c r="I394" i="2"/>
  <c r="S394" i="2" s="1"/>
  <c r="H394" i="2"/>
  <c r="Z394" i="2" s="1"/>
  <c r="L393" i="2"/>
  <c r="M393" i="2" s="1"/>
  <c r="N393" i="2" s="1"/>
  <c r="O393" i="2" s="1"/>
  <c r="K393" i="2"/>
  <c r="W393" i="2" s="1"/>
  <c r="J393" i="2"/>
  <c r="V393" i="2" s="1"/>
  <c r="I393" i="2"/>
  <c r="H393" i="2"/>
  <c r="Z393" i="2" s="1"/>
  <c r="L389" i="2"/>
  <c r="M389" i="2" s="1"/>
  <c r="N389" i="2" s="1"/>
  <c r="O389" i="2" s="1"/>
  <c r="K389" i="2"/>
  <c r="W389" i="2" s="1"/>
  <c r="J389" i="2"/>
  <c r="V389" i="2" s="1"/>
  <c r="I389" i="2"/>
  <c r="S389" i="2" s="1"/>
  <c r="H389" i="2"/>
  <c r="Z389" i="2" s="1"/>
  <c r="L388" i="2"/>
  <c r="M388" i="2" s="1"/>
  <c r="N388" i="2" s="1"/>
  <c r="O388" i="2" s="1"/>
  <c r="K388" i="2"/>
  <c r="W388" i="2" s="1"/>
  <c r="J388" i="2"/>
  <c r="V388" i="2" s="1"/>
  <c r="I388" i="2"/>
  <c r="S388" i="2" s="1"/>
  <c r="H388" i="2"/>
  <c r="Z388" i="2" s="1"/>
  <c r="P379" i="2"/>
  <c r="P380" i="2"/>
  <c r="P382" i="2"/>
  <c r="P383" i="2"/>
  <c r="P384" i="2"/>
  <c r="P385" i="2"/>
  <c r="Q379" i="2"/>
  <c r="Q380" i="2"/>
  <c r="Q382" i="2"/>
  <c r="Q383" i="2"/>
  <c r="Q384" i="2"/>
  <c r="Q385" i="2"/>
  <c r="R379" i="2"/>
  <c r="R380" i="2"/>
  <c r="R382" i="2"/>
  <c r="R383" i="2"/>
  <c r="R384" i="2"/>
  <c r="R385" i="2"/>
  <c r="S382" i="2"/>
  <c r="S383" i="2"/>
  <c r="T379" i="2"/>
  <c r="T380" i="2"/>
  <c r="T382" i="2"/>
  <c r="T383" i="2"/>
  <c r="T384" i="2"/>
  <c r="T385" i="2"/>
  <c r="U379" i="2"/>
  <c r="Y379" i="2" s="1"/>
  <c r="U380" i="2"/>
  <c r="Y380" i="2" s="1"/>
  <c r="U382" i="2"/>
  <c r="Y382" i="2" s="1"/>
  <c r="U383" i="2"/>
  <c r="Y383" i="2" s="1"/>
  <c r="U384" i="2"/>
  <c r="Y384" i="2" s="1"/>
  <c r="U385" i="2"/>
  <c r="Y385" i="2" s="1"/>
  <c r="V382" i="2"/>
  <c r="V383" i="2"/>
  <c r="W382" i="2"/>
  <c r="W383" i="2"/>
  <c r="W384" i="2"/>
  <c r="W385" i="2"/>
  <c r="X379" i="2"/>
  <c r="X380" i="2"/>
  <c r="X382" i="2"/>
  <c r="X383" i="2"/>
  <c r="X384" i="2"/>
  <c r="X385" i="2"/>
  <c r="Z382" i="2"/>
  <c r="Z383" i="2"/>
  <c r="AA379" i="2"/>
  <c r="AA380" i="2"/>
  <c r="AA382" i="2"/>
  <c r="AA383" i="2"/>
  <c r="AA384" i="2"/>
  <c r="AA385" i="2"/>
  <c r="L385" i="2"/>
  <c r="M385" i="2" s="1"/>
  <c r="N385" i="2" s="1"/>
  <c r="O385" i="2" s="1"/>
  <c r="K385" i="2"/>
  <c r="J385" i="2"/>
  <c r="V385" i="2" s="1"/>
  <c r="I385" i="2"/>
  <c r="S385" i="2" s="1"/>
  <c r="H385" i="2"/>
  <c r="Z385" i="2" s="1"/>
  <c r="L384" i="2"/>
  <c r="M384" i="2" s="1"/>
  <c r="N384" i="2" s="1"/>
  <c r="O384" i="2" s="1"/>
  <c r="K384" i="2"/>
  <c r="J384" i="2"/>
  <c r="V384" i="2" s="1"/>
  <c r="I384" i="2"/>
  <c r="S384" i="2" s="1"/>
  <c r="H384" i="2"/>
  <c r="Z384" i="2" s="1"/>
  <c r="L380" i="2"/>
  <c r="M380" i="2" s="1"/>
  <c r="N380" i="2" s="1"/>
  <c r="O380" i="2" s="1"/>
  <c r="K380" i="2"/>
  <c r="W380" i="2" s="1"/>
  <c r="J380" i="2"/>
  <c r="V380" i="2" s="1"/>
  <c r="I380" i="2"/>
  <c r="S380" i="2" s="1"/>
  <c r="H380" i="2"/>
  <c r="Z380" i="2" s="1"/>
  <c r="L379" i="2"/>
  <c r="M379" i="2" s="1"/>
  <c r="N379" i="2" s="1"/>
  <c r="O379" i="2" s="1"/>
  <c r="K379" i="2"/>
  <c r="W379" i="2" s="1"/>
  <c r="J379" i="2"/>
  <c r="V379" i="2" s="1"/>
  <c r="I379" i="2"/>
  <c r="S379" i="2" s="1"/>
  <c r="H379" i="2"/>
  <c r="Z379" i="2" s="1"/>
  <c r="P369" i="2"/>
  <c r="P370" i="2"/>
  <c r="P372" i="2"/>
  <c r="P373" i="2"/>
  <c r="P374" i="2"/>
  <c r="P375" i="2"/>
  <c r="Q369" i="2"/>
  <c r="Q370" i="2"/>
  <c r="Q372" i="2"/>
  <c r="Q373" i="2"/>
  <c r="Q374" i="2"/>
  <c r="Q375" i="2"/>
  <c r="R369" i="2"/>
  <c r="R370" i="2"/>
  <c r="R372" i="2"/>
  <c r="R373" i="2"/>
  <c r="R374" i="2"/>
  <c r="R375" i="2"/>
  <c r="S372" i="2"/>
  <c r="S373" i="2"/>
  <c r="S374" i="2"/>
  <c r="T369" i="2"/>
  <c r="T370" i="2"/>
  <c r="T372" i="2"/>
  <c r="T373" i="2"/>
  <c r="T374" i="2"/>
  <c r="T375" i="2"/>
  <c r="U369" i="2"/>
  <c r="Y369" i="2" s="1"/>
  <c r="U370" i="2"/>
  <c r="Y370" i="2" s="1"/>
  <c r="U372" i="2"/>
  <c r="Y372" i="2" s="1"/>
  <c r="U373" i="2"/>
  <c r="Y373" i="2" s="1"/>
  <c r="U374" i="2"/>
  <c r="Y374" i="2" s="1"/>
  <c r="U375" i="2"/>
  <c r="Y375" i="2" s="1"/>
  <c r="V372" i="2"/>
  <c r="V373" i="2"/>
  <c r="W372" i="2"/>
  <c r="W373" i="2"/>
  <c r="X369" i="2"/>
  <c r="X370" i="2"/>
  <c r="X372" i="2"/>
  <c r="X373" i="2"/>
  <c r="X374" i="2"/>
  <c r="X375" i="2"/>
  <c r="Z372" i="2"/>
  <c r="Z373" i="2"/>
  <c r="AA369" i="2"/>
  <c r="AA370" i="2"/>
  <c r="AA372" i="2"/>
  <c r="AA373" i="2"/>
  <c r="AA374" i="2"/>
  <c r="AA375" i="2"/>
  <c r="L375" i="2"/>
  <c r="M375" i="2" s="1"/>
  <c r="N375" i="2" s="1"/>
  <c r="O375" i="2" s="1"/>
  <c r="K375" i="2"/>
  <c r="W375" i="2" s="1"/>
  <c r="J375" i="2"/>
  <c r="V375" i="2" s="1"/>
  <c r="I375" i="2"/>
  <c r="S375" i="2" s="1"/>
  <c r="H375" i="2"/>
  <c r="Z375" i="2" s="1"/>
  <c r="L374" i="2"/>
  <c r="M374" i="2" s="1"/>
  <c r="N374" i="2" s="1"/>
  <c r="O374" i="2" s="1"/>
  <c r="K374" i="2"/>
  <c r="W374" i="2" s="1"/>
  <c r="J374" i="2"/>
  <c r="V374" i="2" s="1"/>
  <c r="I374" i="2"/>
  <c r="H374" i="2"/>
  <c r="Z374" i="2" s="1"/>
  <c r="L370" i="2"/>
  <c r="M370" i="2" s="1"/>
  <c r="N370" i="2" s="1"/>
  <c r="O370" i="2" s="1"/>
  <c r="K370" i="2"/>
  <c r="W370" i="2" s="1"/>
  <c r="J370" i="2"/>
  <c r="V370" i="2" s="1"/>
  <c r="I370" i="2"/>
  <c r="S370" i="2" s="1"/>
  <c r="H370" i="2"/>
  <c r="Z370" i="2" s="1"/>
  <c r="L369" i="2"/>
  <c r="M369" i="2" s="1"/>
  <c r="N369" i="2" s="1"/>
  <c r="O369" i="2" s="1"/>
  <c r="K369" i="2"/>
  <c r="W369" i="2" s="1"/>
  <c r="J369" i="2"/>
  <c r="V369" i="2" s="1"/>
  <c r="I369" i="2"/>
  <c r="S369" i="2" s="1"/>
  <c r="H369" i="2"/>
  <c r="Z369" i="2" s="1"/>
  <c r="P364" i="2"/>
  <c r="P365" i="2"/>
  <c r="P366" i="2"/>
  <c r="Q364" i="2"/>
  <c r="Q365" i="2"/>
  <c r="Q366" i="2"/>
  <c r="R364" i="2"/>
  <c r="R365" i="2"/>
  <c r="R366" i="2"/>
  <c r="S364" i="2"/>
  <c r="T364" i="2"/>
  <c r="T365" i="2"/>
  <c r="T366" i="2"/>
  <c r="U364" i="2"/>
  <c r="Y364" i="2" s="1"/>
  <c r="U365" i="2"/>
  <c r="Y365" i="2" s="1"/>
  <c r="U366" i="2"/>
  <c r="Y366" i="2" s="1"/>
  <c r="V364" i="2"/>
  <c r="W364" i="2"/>
  <c r="W365" i="2"/>
  <c r="X364" i="2"/>
  <c r="X365" i="2"/>
  <c r="X366" i="2"/>
  <c r="Z364" i="2"/>
  <c r="AA364" i="2"/>
  <c r="AA365" i="2"/>
  <c r="AA366" i="2"/>
  <c r="L366" i="2"/>
  <c r="M366" i="2" s="1"/>
  <c r="N366" i="2" s="1"/>
  <c r="O366" i="2" s="1"/>
  <c r="K366" i="2"/>
  <c r="W366" i="2" s="1"/>
  <c r="J366" i="2"/>
  <c r="V366" i="2" s="1"/>
  <c r="I366" i="2"/>
  <c r="S366" i="2" s="1"/>
  <c r="H366" i="2"/>
  <c r="Z366" i="2" s="1"/>
  <c r="L365" i="2"/>
  <c r="M365" i="2" s="1"/>
  <c r="N365" i="2" s="1"/>
  <c r="O365" i="2" s="1"/>
  <c r="K365" i="2"/>
  <c r="J365" i="2"/>
  <c r="V365" i="2" s="1"/>
  <c r="I365" i="2"/>
  <c r="S365" i="2" s="1"/>
  <c r="H365" i="2"/>
  <c r="Z365" i="2" s="1"/>
  <c r="P360" i="2"/>
  <c r="P361" i="2"/>
  <c r="P363" i="2"/>
  <c r="Q360" i="2"/>
  <c r="Q361" i="2"/>
  <c r="Q363" i="2"/>
  <c r="R360" i="2"/>
  <c r="R361" i="2"/>
  <c r="R363" i="2"/>
  <c r="S360" i="2"/>
  <c r="S361" i="2"/>
  <c r="S363" i="2"/>
  <c r="T360" i="2"/>
  <c r="T361" i="2"/>
  <c r="T363" i="2"/>
  <c r="U360" i="2"/>
  <c r="Y360" i="2" s="1"/>
  <c r="U361" i="2"/>
  <c r="Y361" i="2" s="1"/>
  <c r="U363" i="2"/>
  <c r="Y363" i="2" s="1"/>
  <c r="V361" i="2"/>
  <c r="V363" i="2"/>
  <c r="W361" i="2"/>
  <c r="W363" i="2"/>
  <c r="X360" i="2"/>
  <c r="X361" i="2"/>
  <c r="X363" i="2"/>
  <c r="Z363" i="2"/>
  <c r="AA360" i="2"/>
  <c r="AA361" i="2"/>
  <c r="AA363" i="2"/>
  <c r="L361" i="2"/>
  <c r="M361" i="2" s="1"/>
  <c r="N361" i="2" s="1"/>
  <c r="O361" i="2" s="1"/>
  <c r="K361" i="2"/>
  <c r="J361" i="2"/>
  <c r="I361" i="2"/>
  <c r="H361" i="2"/>
  <c r="Z361" i="2" s="1"/>
  <c r="L360" i="2"/>
  <c r="M360" i="2" s="1"/>
  <c r="N360" i="2" s="1"/>
  <c r="O360" i="2" s="1"/>
  <c r="K360" i="2"/>
  <c r="W360" i="2" s="1"/>
  <c r="J360" i="2"/>
  <c r="V360" i="2" s="1"/>
  <c r="I360" i="2"/>
  <c r="H360" i="2"/>
  <c r="Z360" i="2" s="1"/>
  <c r="P354" i="2"/>
  <c r="P355" i="2"/>
  <c r="P356" i="2"/>
  <c r="Q354" i="2"/>
  <c r="Q355" i="2"/>
  <c r="Q356" i="2"/>
  <c r="R354" i="2"/>
  <c r="R355" i="2"/>
  <c r="R356" i="2"/>
  <c r="S354" i="2"/>
  <c r="T354" i="2"/>
  <c r="T355" i="2"/>
  <c r="T356" i="2"/>
  <c r="U354" i="2"/>
  <c r="Y354" i="2" s="1"/>
  <c r="U355" i="2"/>
  <c r="Y355" i="2" s="1"/>
  <c r="U356" i="2"/>
  <c r="Y356" i="2" s="1"/>
  <c r="V354" i="2"/>
  <c r="W354" i="2"/>
  <c r="X354" i="2"/>
  <c r="X355" i="2"/>
  <c r="X356" i="2"/>
  <c r="Z354" i="2"/>
  <c r="AA354" i="2"/>
  <c r="AA355" i="2"/>
  <c r="AA356" i="2"/>
  <c r="L356" i="2"/>
  <c r="M356" i="2" s="1"/>
  <c r="N356" i="2" s="1"/>
  <c r="O356" i="2" s="1"/>
  <c r="K356" i="2"/>
  <c r="W356" i="2" s="1"/>
  <c r="J356" i="2"/>
  <c r="V356" i="2" s="1"/>
  <c r="I356" i="2"/>
  <c r="S356" i="2" s="1"/>
  <c r="H356" i="2"/>
  <c r="Z356" i="2" s="1"/>
  <c r="L355" i="2"/>
  <c r="M355" i="2" s="1"/>
  <c r="N355" i="2" s="1"/>
  <c r="O355" i="2" s="1"/>
  <c r="K355" i="2"/>
  <c r="W355" i="2" s="1"/>
  <c r="J355" i="2"/>
  <c r="V355" i="2" s="1"/>
  <c r="I355" i="2"/>
  <c r="S355" i="2" s="1"/>
  <c r="H355" i="2"/>
  <c r="Z355" i="2" s="1"/>
  <c r="P350" i="2"/>
  <c r="P351" i="2"/>
  <c r="P353" i="2"/>
  <c r="Q350" i="2"/>
  <c r="Q351" i="2"/>
  <c r="Q353" i="2"/>
  <c r="R350" i="2"/>
  <c r="R351" i="2"/>
  <c r="R353" i="2"/>
  <c r="S351" i="2"/>
  <c r="S353" i="2"/>
  <c r="T350" i="2"/>
  <c r="T351" i="2"/>
  <c r="T353" i="2"/>
  <c r="U350" i="2"/>
  <c r="Y350" i="2" s="1"/>
  <c r="U351" i="2"/>
  <c r="Y351" i="2" s="1"/>
  <c r="U353" i="2"/>
  <c r="Y353" i="2" s="1"/>
  <c r="V353" i="2"/>
  <c r="W353" i="2"/>
  <c r="X350" i="2"/>
  <c r="X351" i="2"/>
  <c r="X353" i="2"/>
  <c r="Z353" i="2"/>
  <c r="AA350" i="2"/>
  <c r="AA351" i="2"/>
  <c r="AA353" i="2"/>
  <c r="L351" i="2"/>
  <c r="M351" i="2" s="1"/>
  <c r="N351" i="2" s="1"/>
  <c r="O351" i="2" s="1"/>
  <c r="K351" i="2"/>
  <c r="W351" i="2" s="1"/>
  <c r="J351" i="2"/>
  <c r="V351" i="2" s="1"/>
  <c r="I351" i="2"/>
  <c r="H351" i="2"/>
  <c r="Z351" i="2" s="1"/>
  <c r="L350" i="2"/>
  <c r="M350" i="2" s="1"/>
  <c r="N350" i="2" s="1"/>
  <c r="O350" i="2" s="1"/>
  <c r="K350" i="2"/>
  <c r="W350" i="2" s="1"/>
  <c r="J350" i="2"/>
  <c r="V350" i="2" s="1"/>
  <c r="I350" i="2"/>
  <c r="S350" i="2" s="1"/>
  <c r="H350" i="2"/>
  <c r="Z350" i="2" s="1"/>
  <c r="P344" i="2"/>
  <c r="P345" i="2"/>
  <c r="P346" i="2"/>
  <c r="Q344" i="2"/>
  <c r="Q345" i="2"/>
  <c r="Q346" i="2"/>
  <c r="R344" i="2"/>
  <c r="R345" i="2"/>
  <c r="R346" i="2"/>
  <c r="S344" i="2"/>
  <c r="S346" i="2"/>
  <c r="T344" i="2"/>
  <c r="T345" i="2"/>
  <c r="T346" i="2"/>
  <c r="U344" i="2"/>
  <c r="Y344" i="2" s="1"/>
  <c r="U345" i="2"/>
  <c r="Y345" i="2" s="1"/>
  <c r="U346" i="2"/>
  <c r="Y346" i="2" s="1"/>
  <c r="V344" i="2"/>
  <c r="W344" i="2"/>
  <c r="W346" i="2"/>
  <c r="X344" i="2"/>
  <c r="X345" i="2"/>
  <c r="X346" i="2"/>
  <c r="Z344" i="2"/>
  <c r="Z346" i="2"/>
  <c r="AA344" i="2"/>
  <c r="AA345" i="2"/>
  <c r="AA346" i="2"/>
  <c r="L346" i="2"/>
  <c r="M346" i="2" s="1"/>
  <c r="N346" i="2" s="1"/>
  <c r="O346" i="2" s="1"/>
  <c r="K346" i="2"/>
  <c r="J346" i="2"/>
  <c r="V346" i="2" s="1"/>
  <c r="I346" i="2"/>
  <c r="H346" i="2"/>
  <c r="L345" i="2"/>
  <c r="M345" i="2" s="1"/>
  <c r="N345" i="2" s="1"/>
  <c r="O345" i="2" s="1"/>
  <c r="K345" i="2"/>
  <c r="W345" i="2" s="1"/>
  <c r="J345" i="2"/>
  <c r="V345" i="2" s="1"/>
  <c r="I345" i="2"/>
  <c r="S345" i="2" s="1"/>
  <c r="H345" i="2"/>
  <c r="Z345" i="2" s="1"/>
  <c r="P340" i="2"/>
  <c r="P341" i="2"/>
  <c r="P343" i="2"/>
  <c r="Q340" i="2"/>
  <c r="Q341" i="2"/>
  <c r="Q343" i="2"/>
  <c r="R340" i="2"/>
  <c r="R341" i="2"/>
  <c r="R343" i="2"/>
  <c r="S341" i="2"/>
  <c r="S343" i="2"/>
  <c r="T340" i="2"/>
  <c r="T341" i="2"/>
  <c r="T343" i="2"/>
  <c r="U340" i="2"/>
  <c r="Y340" i="2" s="1"/>
  <c r="U341" i="2"/>
  <c r="Y341" i="2" s="1"/>
  <c r="U343" i="2"/>
  <c r="Y343" i="2" s="1"/>
  <c r="V343" i="2"/>
  <c r="W341" i="2"/>
  <c r="W343" i="2"/>
  <c r="X340" i="2"/>
  <c r="X341" i="2"/>
  <c r="X343" i="2"/>
  <c r="Z343" i="2"/>
  <c r="AA340" i="2"/>
  <c r="AA341" i="2"/>
  <c r="AA343" i="2"/>
  <c r="L341" i="2"/>
  <c r="M341" i="2" s="1"/>
  <c r="N341" i="2" s="1"/>
  <c r="O341" i="2" s="1"/>
  <c r="K341" i="2"/>
  <c r="J341" i="2"/>
  <c r="V341" i="2" s="1"/>
  <c r="I341" i="2"/>
  <c r="H341" i="2"/>
  <c r="Z341" i="2" s="1"/>
  <c r="L340" i="2"/>
  <c r="M340" i="2" s="1"/>
  <c r="N340" i="2" s="1"/>
  <c r="O340" i="2" s="1"/>
  <c r="K340" i="2"/>
  <c r="W340" i="2" s="1"/>
  <c r="J340" i="2"/>
  <c r="V340" i="2" s="1"/>
  <c r="I340" i="2"/>
  <c r="S340" i="2" s="1"/>
  <c r="H340" i="2"/>
  <c r="Z340" i="2" s="1"/>
  <c r="P327" i="2"/>
  <c r="P328" i="2"/>
  <c r="P336" i="2"/>
  <c r="Q327" i="2"/>
  <c r="Q328" i="2"/>
  <c r="Q336" i="2"/>
  <c r="R327" i="2"/>
  <c r="R328" i="2"/>
  <c r="R336" i="2"/>
  <c r="S327" i="2"/>
  <c r="T327" i="2"/>
  <c r="T328" i="2"/>
  <c r="T336" i="2"/>
  <c r="U327" i="2"/>
  <c r="Y327" i="2" s="1"/>
  <c r="U328" i="2"/>
  <c r="Y328" i="2" s="1"/>
  <c r="U336" i="2"/>
  <c r="Y336" i="2" s="1"/>
  <c r="V327" i="2"/>
  <c r="W327" i="2"/>
  <c r="W328" i="2"/>
  <c r="X327" i="2"/>
  <c r="X328" i="2"/>
  <c r="X336" i="2"/>
  <c r="Z327" i="2"/>
  <c r="AA327" i="2"/>
  <c r="AA328" i="2"/>
  <c r="AA336" i="2"/>
  <c r="L336" i="2"/>
  <c r="M336" i="2" s="1"/>
  <c r="N336" i="2" s="1"/>
  <c r="O336" i="2" s="1"/>
  <c r="K336" i="2"/>
  <c r="W336" i="2" s="1"/>
  <c r="J336" i="2"/>
  <c r="V336" i="2" s="1"/>
  <c r="I336" i="2"/>
  <c r="S336" i="2" s="1"/>
  <c r="H336" i="2"/>
  <c r="Z336" i="2" s="1"/>
  <c r="L328" i="2"/>
  <c r="M328" i="2" s="1"/>
  <c r="N328" i="2" s="1"/>
  <c r="O328" i="2" s="1"/>
  <c r="K328" i="2"/>
  <c r="J328" i="2"/>
  <c r="V328" i="2" s="1"/>
  <c r="I328" i="2"/>
  <c r="S328" i="2" s="1"/>
  <c r="H328" i="2"/>
  <c r="Z328" i="2" s="1"/>
  <c r="P323" i="2"/>
  <c r="P324" i="2"/>
  <c r="P326" i="2"/>
  <c r="Q323" i="2"/>
  <c r="Q324" i="2"/>
  <c r="Q326" i="2"/>
  <c r="R323" i="2"/>
  <c r="R324" i="2"/>
  <c r="R326" i="2"/>
  <c r="S326" i="2"/>
  <c r="T323" i="2"/>
  <c r="T324" i="2"/>
  <c r="T326" i="2"/>
  <c r="U323" i="2"/>
  <c r="Y323" i="2" s="1"/>
  <c r="U324" i="2"/>
  <c r="Y324" i="2" s="1"/>
  <c r="U326" i="2"/>
  <c r="Y326" i="2" s="1"/>
  <c r="V326" i="2"/>
  <c r="W324" i="2"/>
  <c r="W326" i="2"/>
  <c r="X323" i="2"/>
  <c r="X324" i="2"/>
  <c r="X326" i="2"/>
  <c r="Z326" i="2"/>
  <c r="AA323" i="2"/>
  <c r="AA324" i="2"/>
  <c r="AA326" i="2"/>
  <c r="L324" i="2"/>
  <c r="M324" i="2" s="1"/>
  <c r="N324" i="2" s="1"/>
  <c r="O324" i="2" s="1"/>
  <c r="K324" i="2"/>
  <c r="J324" i="2"/>
  <c r="V324" i="2" s="1"/>
  <c r="I324" i="2"/>
  <c r="S324" i="2" s="1"/>
  <c r="H324" i="2"/>
  <c r="Z324" i="2" s="1"/>
  <c r="L323" i="2"/>
  <c r="M323" i="2" s="1"/>
  <c r="N323" i="2" s="1"/>
  <c r="O323" i="2" s="1"/>
  <c r="K323" i="2"/>
  <c r="W323" i="2" s="1"/>
  <c r="J323" i="2"/>
  <c r="V323" i="2" s="1"/>
  <c r="I323" i="2"/>
  <c r="S323" i="2" s="1"/>
  <c r="H323" i="2"/>
  <c r="Z323" i="2" s="1"/>
  <c r="P317" i="2"/>
  <c r="P318" i="2"/>
  <c r="P319" i="2"/>
  <c r="Q317" i="2"/>
  <c r="Q318" i="2"/>
  <c r="Q319" i="2"/>
  <c r="R317" i="2"/>
  <c r="R318" i="2"/>
  <c r="R319" i="2"/>
  <c r="S317" i="2"/>
  <c r="S318" i="2"/>
  <c r="T317" i="2"/>
  <c r="T318" i="2"/>
  <c r="T319" i="2"/>
  <c r="U317" i="2"/>
  <c r="Y317" i="2" s="1"/>
  <c r="U318" i="2"/>
  <c r="Y318" i="2" s="1"/>
  <c r="U319" i="2"/>
  <c r="Y319" i="2" s="1"/>
  <c r="V317" i="2"/>
  <c r="W317" i="2"/>
  <c r="X317" i="2"/>
  <c r="X318" i="2"/>
  <c r="X319" i="2"/>
  <c r="Z317" i="2"/>
  <c r="AA317" i="2"/>
  <c r="AA318" i="2"/>
  <c r="AA319" i="2"/>
  <c r="L319" i="2"/>
  <c r="M319" i="2" s="1"/>
  <c r="N319" i="2" s="1"/>
  <c r="O319" i="2" s="1"/>
  <c r="K319" i="2"/>
  <c r="W319" i="2" s="1"/>
  <c r="J319" i="2"/>
  <c r="V319" i="2" s="1"/>
  <c r="I319" i="2"/>
  <c r="S319" i="2" s="1"/>
  <c r="H319" i="2"/>
  <c r="Z319" i="2" s="1"/>
  <c r="L318" i="2"/>
  <c r="M318" i="2" s="1"/>
  <c r="N318" i="2" s="1"/>
  <c r="O318" i="2" s="1"/>
  <c r="K318" i="2"/>
  <c r="W318" i="2" s="1"/>
  <c r="J318" i="2"/>
  <c r="V318" i="2" s="1"/>
  <c r="I318" i="2"/>
  <c r="H318" i="2"/>
  <c r="Z318" i="2" s="1"/>
  <c r="P313" i="2"/>
  <c r="P314" i="2"/>
  <c r="P316" i="2"/>
  <c r="Q313" i="2"/>
  <c r="Q314" i="2"/>
  <c r="Q316" i="2"/>
  <c r="R313" i="2"/>
  <c r="R314" i="2"/>
  <c r="R316" i="2"/>
  <c r="S313" i="2"/>
  <c r="S316" i="2"/>
  <c r="T313" i="2"/>
  <c r="T314" i="2"/>
  <c r="T316" i="2"/>
  <c r="U313" i="2"/>
  <c r="Y313" i="2" s="1"/>
  <c r="U314" i="2"/>
  <c r="Y314" i="2" s="1"/>
  <c r="U316" i="2"/>
  <c r="Y316" i="2" s="1"/>
  <c r="V316" i="2"/>
  <c r="W313" i="2"/>
  <c r="W314" i="2"/>
  <c r="W316" i="2"/>
  <c r="X313" i="2"/>
  <c r="X314" i="2"/>
  <c r="X316" i="2"/>
  <c r="Z316" i="2"/>
  <c r="AA313" i="2"/>
  <c r="AA314" i="2"/>
  <c r="AA316" i="2"/>
  <c r="L314" i="2"/>
  <c r="M314" i="2" s="1"/>
  <c r="N314" i="2" s="1"/>
  <c r="O314" i="2" s="1"/>
  <c r="K314" i="2"/>
  <c r="J314" i="2"/>
  <c r="V314" i="2" s="1"/>
  <c r="I314" i="2"/>
  <c r="S314" i="2" s="1"/>
  <c r="H314" i="2"/>
  <c r="Z314" i="2" s="1"/>
  <c r="L313" i="2"/>
  <c r="M313" i="2" s="1"/>
  <c r="N313" i="2" s="1"/>
  <c r="O313" i="2" s="1"/>
  <c r="K313" i="2"/>
  <c r="J313" i="2"/>
  <c r="V313" i="2" s="1"/>
  <c r="I313" i="2"/>
  <c r="H313" i="2"/>
  <c r="Z313" i="2" s="1"/>
  <c r="P308" i="2"/>
  <c r="P309" i="2"/>
  <c r="P310" i="2"/>
  <c r="Q308" i="2"/>
  <c r="Q309" i="2"/>
  <c r="Q310" i="2"/>
  <c r="R308" i="2"/>
  <c r="R309" i="2"/>
  <c r="R310" i="2"/>
  <c r="S308" i="2"/>
  <c r="T308" i="2"/>
  <c r="T309" i="2"/>
  <c r="T310" i="2"/>
  <c r="U308" i="2"/>
  <c r="Y308" i="2" s="1"/>
  <c r="U309" i="2"/>
  <c r="Y309" i="2" s="1"/>
  <c r="U310" i="2"/>
  <c r="Y310" i="2" s="1"/>
  <c r="V308" i="2"/>
  <c r="W308" i="2"/>
  <c r="X308" i="2"/>
  <c r="X309" i="2"/>
  <c r="X310" i="2"/>
  <c r="Z308" i="2"/>
  <c r="Z310" i="2"/>
  <c r="AA308" i="2"/>
  <c r="AA309" i="2"/>
  <c r="AA310" i="2"/>
  <c r="L310" i="2"/>
  <c r="M310" i="2" s="1"/>
  <c r="N310" i="2" s="1"/>
  <c r="O310" i="2" s="1"/>
  <c r="K310" i="2"/>
  <c r="W310" i="2" s="1"/>
  <c r="J310" i="2"/>
  <c r="V310" i="2" s="1"/>
  <c r="I310" i="2"/>
  <c r="S310" i="2" s="1"/>
  <c r="H310" i="2"/>
  <c r="L309" i="2"/>
  <c r="M309" i="2" s="1"/>
  <c r="N309" i="2" s="1"/>
  <c r="O309" i="2" s="1"/>
  <c r="K309" i="2"/>
  <c r="W309" i="2" s="1"/>
  <c r="J309" i="2"/>
  <c r="V309" i="2" s="1"/>
  <c r="I309" i="2"/>
  <c r="S309" i="2" s="1"/>
  <c r="H309" i="2"/>
  <c r="Z309" i="2" s="1"/>
  <c r="P304" i="2"/>
  <c r="P305" i="2"/>
  <c r="P307" i="2"/>
  <c r="Q304" i="2"/>
  <c r="Q305" i="2"/>
  <c r="Q307" i="2"/>
  <c r="R304" i="2"/>
  <c r="R305" i="2"/>
  <c r="R307" i="2"/>
  <c r="S305" i="2"/>
  <c r="S307" i="2"/>
  <c r="T304" i="2"/>
  <c r="T305" i="2"/>
  <c r="T307" i="2"/>
  <c r="U304" i="2"/>
  <c r="Y304" i="2" s="1"/>
  <c r="U305" i="2"/>
  <c r="Y305" i="2" s="1"/>
  <c r="U307" i="2"/>
  <c r="Y307" i="2" s="1"/>
  <c r="V307" i="2"/>
  <c r="W305" i="2"/>
  <c r="W307" i="2"/>
  <c r="X304" i="2"/>
  <c r="X305" i="2"/>
  <c r="X307" i="2"/>
  <c r="Z307" i="2"/>
  <c r="AA304" i="2"/>
  <c r="AA305" i="2"/>
  <c r="AA307" i="2"/>
  <c r="L305" i="2"/>
  <c r="M305" i="2" s="1"/>
  <c r="N305" i="2" s="1"/>
  <c r="O305" i="2" s="1"/>
  <c r="K305" i="2"/>
  <c r="J305" i="2"/>
  <c r="V305" i="2" s="1"/>
  <c r="I305" i="2"/>
  <c r="H305" i="2"/>
  <c r="Z305" i="2" s="1"/>
  <c r="L304" i="2"/>
  <c r="M304" i="2" s="1"/>
  <c r="N304" i="2" s="1"/>
  <c r="O304" i="2" s="1"/>
  <c r="K304" i="2"/>
  <c r="W304" i="2" s="1"/>
  <c r="J304" i="2"/>
  <c r="V304" i="2" s="1"/>
  <c r="I304" i="2"/>
  <c r="S304" i="2" s="1"/>
  <c r="H304" i="2"/>
  <c r="Z304" i="2" s="1"/>
  <c r="P298" i="2"/>
  <c r="P299" i="2"/>
  <c r="P300" i="2"/>
  <c r="Q298" i="2"/>
  <c r="Q299" i="2"/>
  <c r="Q300" i="2"/>
  <c r="R298" i="2"/>
  <c r="R299" i="2"/>
  <c r="R300" i="2"/>
  <c r="S298" i="2"/>
  <c r="T298" i="2"/>
  <c r="T299" i="2"/>
  <c r="T300" i="2"/>
  <c r="U298" i="2"/>
  <c r="Y298" i="2" s="1"/>
  <c r="U299" i="2"/>
  <c r="Y299" i="2" s="1"/>
  <c r="U300" i="2"/>
  <c r="Y300" i="2" s="1"/>
  <c r="V298" i="2"/>
  <c r="W298" i="2"/>
  <c r="W299" i="2"/>
  <c r="X298" i="2"/>
  <c r="X299" i="2"/>
  <c r="X300" i="2"/>
  <c r="Z298" i="2"/>
  <c r="Z300" i="2"/>
  <c r="AA298" i="2"/>
  <c r="AA299" i="2"/>
  <c r="AA300" i="2"/>
  <c r="L300" i="2"/>
  <c r="M300" i="2" s="1"/>
  <c r="N300" i="2" s="1"/>
  <c r="O300" i="2" s="1"/>
  <c r="K300" i="2"/>
  <c r="W300" i="2" s="1"/>
  <c r="J300" i="2"/>
  <c r="V300" i="2" s="1"/>
  <c r="I300" i="2"/>
  <c r="S300" i="2" s="1"/>
  <c r="H300" i="2"/>
  <c r="L299" i="2"/>
  <c r="M299" i="2" s="1"/>
  <c r="N299" i="2" s="1"/>
  <c r="O299" i="2" s="1"/>
  <c r="K299" i="2"/>
  <c r="J299" i="2"/>
  <c r="V299" i="2" s="1"/>
  <c r="I299" i="2"/>
  <c r="S299" i="2" s="1"/>
  <c r="H299" i="2"/>
  <c r="Z299" i="2" s="1"/>
  <c r="P294" i="2"/>
  <c r="P295" i="2"/>
  <c r="P297" i="2"/>
  <c r="Q294" i="2"/>
  <c r="Q295" i="2"/>
  <c r="Q297" i="2"/>
  <c r="R294" i="2"/>
  <c r="R295" i="2"/>
  <c r="R297" i="2"/>
  <c r="S297" i="2"/>
  <c r="T294" i="2"/>
  <c r="T295" i="2"/>
  <c r="T297" i="2"/>
  <c r="U294" i="2"/>
  <c r="Y294" i="2" s="1"/>
  <c r="U295" i="2"/>
  <c r="Y295" i="2" s="1"/>
  <c r="U297" i="2"/>
  <c r="Y297" i="2" s="1"/>
  <c r="V297" i="2"/>
  <c r="W297" i="2"/>
  <c r="X294" i="2"/>
  <c r="X295" i="2"/>
  <c r="X297" i="2"/>
  <c r="Z297" i="2"/>
  <c r="AA294" i="2"/>
  <c r="AA295" i="2"/>
  <c r="AA297" i="2"/>
  <c r="L295" i="2"/>
  <c r="M295" i="2" s="1"/>
  <c r="N295" i="2" s="1"/>
  <c r="O295" i="2" s="1"/>
  <c r="K295" i="2"/>
  <c r="W295" i="2" s="1"/>
  <c r="J295" i="2"/>
  <c r="V295" i="2" s="1"/>
  <c r="I295" i="2"/>
  <c r="S295" i="2" s="1"/>
  <c r="H295" i="2"/>
  <c r="Z295" i="2" s="1"/>
  <c r="L294" i="2"/>
  <c r="M294" i="2" s="1"/>
  <c r="N294" i="2" s="1"/>
  <c r="O294" i="2" s="1"/>
  <c r="K294" i="2"/>
  <c r="W294" i="2" s="1"/>
  <c r="J294" i="2"/>
  <c r="V294" i="2" s="1"/>
  <c r="I294" i="2"/>
  <c r="S294" i="2" s="1"/>
  <c r="H294" i="2"/>
  <c r="Z294" i="2" s="1"/>
  <c r="P289" i="2"/>
  <c r="P290" i="2"/>
  <c r="Q289" i="2"/>
  <c r="Q290" i="2"/>
  <c r="R289" i="2"/>
  <c r="R290" i="2"/>
  <c r="T289" i="2"/>
  <c r="T290" i="2"/>
  <c r="U289" i="2"/>
  <c r="Y289" i="2" s="1"/>
  <c r="U290" i="2"/>
  <c r="Y290" i="2" s="1"/>
  <c r="W290" i="2"/>
  <c r="X289" i="2"/>
  <c r="X290" i="2"/>
  <c r="Z290" i="2"/>
  <c r="AA289" i="2"/>
  <c r="AA290" i="2"/>
  <c r="L290" i="2"/>
  <c r="M290" i="2" s="1"/>
  <c r="N290" i="2" s="1"/>
  <c r="O290" i="2" s="1"/>
  <c r="K290" i="2"/>
  <c r="J290" i="2"/>
  <c r="V290" i="2" s="1"/>
  <c r="I290" i="2"/>
  <c r="S290" i="2" s="1"/>
  <c r="H290" i="2"/>
  <c r="L289" i="2"/>
  <c r="M289" i="2" s="1"/>
  <c r="N289" i="2" s="1"/>
  <c r="O289" i="2" s="1"/>
  <c r="K289" i="2"/>
  <c r="W289" i="2" s="1"/>
  <c r="J289" i="2"/>
  <c r="V289" i="2" s="1"/>
  <c r="I289" i="2"/>
  <c r="S289" i="2" s="1"/>
  <c r="H289" i="2"/>
  <c r="Z289" i="2" s="1"/>
  <c r="P288" i="2"/>
  <c r="Q288" i="2"/>
  <c r="R288" i="2"/>
  <c r="S288" i="2"/>
  <c r="T288" i="2"/>
  <c r="U288" i="2"/>
  <c r="Y288" i="2" s="1"/>
  <c r="V288" i="2"/>
  <c r="W288" i="2"/>
  <c r="X288" i="2"/>
  <c r="Z288" i="2"/>
  <c r="AA288" i="2"/>
  <c r="P287" i="2"/>
  <c r="Q287" i="2"/>
  <c r="R287" i="2"/>
  <c r="S287" i="2"/>
  <c r="T287" i="2"/>
  <c r="U287" i="2"/>
  <c r="Y287" i="2" s="1"/>
  <c r="V287" i="2"/>
  <c r="W287" i="2"/>
  <c r="X287" i="2"/>
  <c r="Z287" i="2"/>
  <c r="AA287" i="2"/>
  <c r="P284" i="2"/>
  <c r="P285" i="2"/>
  <c r="Q284" i="2"/>
  <c r="Q285" i="2"/>
  <c r="R284" i="2"/>
  <c r="R285" i="2"/>
  <c r="T284" i="2"/>
  <c r="T285" i="2"/>
  <c r="U284" i="2"/>
  <c r="Y284" i="2" s="1"/>
  <c r="U285" i="2"/>
  <c r="Y285" i="2" s="1"/>
  <c r="V284" i="2"/>
  <c r="W285" i="2"/>
  <c r="X284" i="2"/>
  <c r="X285" i="2"/>
  <c r="Z285" i="2"/>
  <c r="AA284" i="2"/>
  <c r="AA285" i="2"/>
  <c r="L285" i="2"/>
  <c r="M285" i="2" s="1"/>
  <c r="N285" i="2" s="1"/>
  <c r="O285" i="2" s="1"/>
  <c r="K285" i="2"/>
  <c r="J285" i="2"/>
  <c r="V285" i="2" s="1"/>
  <c r="I285" i="2"/>
  <c r="S285" i="2" s="1"/>
  <c r="H285" i="2"/>
  <c r="L284" i="2"/>
  <c r="M284" i="2" s="1"/>
  <c r="N284" i="2" s="1"/>
  <c r="O284" i="2" s="1"/>
  <c r="K284" i="2"/>
  <c r="W284" i="2" s="1"/>
  <c r="J284" i="2"/>
  <c r="I284" i="2"/>
  <c r="S284" i="2" s="1"/>
  <c r="H284" i="2"/>
  <c r="Z284" i="2" s="1"/>
  <c r="P274" i="2"/>
  <c r="P275" i="2"/>
  <c r="P277" i="2"/>
  <c r="P278" i="2"/>
  <c r="P279" i="2"/>
  <c r="P280" i="2"/>
  <c r="Q274" i="2"/>
  <c r="Q275" i="2"/>
  <c r="Q277" i="2"/>
  <c r="Q278" i="2"/>
  <c r="Q279" i="2"/>
  <c r="Q280" i="2"/>
  <c r="R274" i="2"/>
  <c r="R275" i="2"/>
  <c r="R277" i="2"/>
  <c r="R278" i="2"/>
  <c r="R279" i="2"/>
  <c r="R280" i="2"/>
  <c r="T274" i="2"/>
  <c r="T275" i="2"/>
  <c r="T277" i="2"/>
  <c r="T278" i="2"/>
  <c r="T279" i="2"/>
  <c r="T280" i="2"/>
  <c r="U274" i="2"/>
  <c r="Y274" i="2" s="1"/>
  <c r="U275" i="2"/>
  <c r="Y275" i="2" s="1"/>
  <c r="U277" i="2"/>
  <c r="Y277" i="2" s="1"/>
  <c r="U278" i="2"/>
  <c r="Y278" i="2" s="1"/>
  <c r="U279" i="2"/>
  <c r="Y279" i="2" s="1"/>
  <c r="U280" i="2"/>
  <c r="Y280" i="2" s="1"/>
  <c r="X274" i="2"/>
  <c r="X275" i="2"/>
  <c r="X277" i="2"/>
  <c r="X278" i="2"/>
  <c r="X279" i="2"/>
  <c r="X280" i="2"/>
  <c r="AA274" i="2"/>
  <c r="AA275" i="2"/>
  <c r="AA277" i="2"/>
  <c r="AA278" i="2"/>
  <c r="AA279" i="2"/>
  <c r="AA280" i="2"/>
  <c r="L280" i="2"/>
  <c r="M280" i="2" s="1"/>
  <c r="N280" i="2" s="1"/>
  <c r="O280" i="2" s="1"/>
  <c r="K280" i="2"/>
  <c r="W280" i="2" s="1"/>
  <c r="J280" i="2"/>
  <c r="V280" i="2" s="1"/>
  <c r="I280" i="2"/>
  <c r="S280" i="2" s="1"/>
  <c r="H280" i="2"/>
  <c r="Z280" i="2" s="1"/>
  <c r="L279" i="2"/>
  <c r="M279" i="2" s="1"/>
  <c r="N279" i="2" s="1"/>
  <c r="O279" i="2" s="1"/>
  <c r="K279" i="2"/>
  <c r="W279" i="2" s="1"/>
  <c r="J279" i="2"/>
  <c r="V279" i="2" s="1"/>
  <c r="I279" i="2"/>
  <c r="S279" i="2" s="1"/>
  <c r="H279" i="2"/>
  <c r="Z279" i="2" s="1"/>
  <c r="L278" i="2"/>
  <c r="M278" i="2" s="1"/>
  <c r="N278" i="2" s="1"/>
  <c r="O278" i="2" s="1"/>
  <c r="K278" i="2"/>
  <c r="W278" i="2" s="1"/>
  <c r="J278" i="2"/>
  <c r="V278" i="2" s="1"/>
  <c r="I278" i="2"/>
  <c r="S278" i="2" s="1"/>
  <c r="H278" i="2"/>
  <c r="Z278" i="2" s="1"/>
  <c r="L277" i="2"/>
  <c r="M277" i="2" s="1"/>
  <c r="N277" i="2" s="1"/>
  <c r="O277" i="2" s="1"/>
  <c r="K277" i="2"/>
  <c r="W277" i="2" s="1"/>
  <c r="J277" i="2"/>
  <c r="V277" i="2" s="1"/>
  <c r="I277" i="2"/>
  <c r="S277" i="2" s="1"/>
  <c r="H277" i="2"/>
  <c r="Z277" i="2" s="1"/>
  <c r="L275" i="2"/>
  <c r="M275" i="2" s="1"/>
  <c r="N275" i="2" s="1"/>
  <c r="O275" i="2" s="1"/>
  <c r="K275" i="2"/>
  <c r="W275" i="2" s="1"/>
  <c r="J275" i="2"/>
  <c r="V275" i="2" s="1"/>
  <c r="I275" i="2"/>
  <c r="S275" i="2" s="1"/>
  <c r="H275" i="2"/>
  <c r="Z275" i="2" s="1"/>
  <c r="L274" i="2"/>
  <c r="M274" i="2" s="1"/>
  <c r="N274" i="2" s="1"/>
  <c r="O274" i="2" s="1"/>
  <c r="K274" i="2"/>
  <c r="W274" i="2" s="1"/>
  <c r="J274" i="2"/>
  <c r="V274" i="2" s="1"/>
  <c r="I274" i="2"/>
  <c r="S274" i="2" s="1"/>
  <c r="H274" i="2"/>
  <c r="Z274" i="2" s="1"/>
  <c r="P264" i="2"/>
  <c r="P265" i="2"/>
  <c r="P267" i="2"/>
  <c r="P268" i="2"/>
  <c r="P269" i="2"/>
  <c r="P270" i="2"/>
  <c r="Q264" i="2"/>
  <c r="Q265" i="2"/>
  <c r="Q267" i="2"/>
  <c r="Q268" i="2"/>
  <c r="Q269" i="2"/>
  <c r="Q270" i="2"/>
  <c r="R264" i="2"/>
  <c r="R265" i="2"/>
  <c r="R267" i="2"/>
  <c r="R268" i="2"/>
  <c r="R269" i="2"/>
  <c r="R270" i="2"/>
  <c r="T264" i="2"/>
  <c r="T265" i="2"/>
  <c r="T267" i="2"/>
  <c r="T268" i="2"/>
  <c r="T269" i="2"/>
  <c r="T270" i="2"/>
  <c r="U264" i="2"/>
  <c r="Y264" i="2" s="1"/>
  <c r="U265" i="2"/>
  <c r="Y265" i="2" s="1"/>
  <c r="U267" i="2"/>
  <c r="Y267" i="2" s="1"/>
  <c r="U268" i="2"/>
  <c r="Y268" i="2" s="1"/>
  <c r="U269" i="2"/>
  <c r="Y269" i="2" s="1"/>
  <c r="U270" i="2"/>
  <c r="Y270" i="2" s="1"/>
  <c r="V269" i="2"/>
  <c r="X264" i="2"/>
  <c r="X265" i="2"/>
  <c r="X267" i="2"/>
  <c r="X268" i="2"/>
  <c r="X269" i="2"/>
  <c r="X270" i="2"/>
  <c r="Z267" i="2"/>
  <c r="AA264" i="2"/>
  <c r="AA265" i="2"/>
  <c r="AA267" i="2"/>
  <c r="AA268" i="2"/>
  <c r="AA269" i="2"/>
  <c r="AA270" i="2"/>
  <c r="L270" i="2"/>
  <c r="M270" i="2" s="1"/>
  <c r="N270" i="2" s="1"/>
  <c r="O270" i="2" s="1"/>
  <c r="K270" i="2"/>
  <c r="W270" i="2" s="1"/>
  <c r="J270" i="2"/>
  <c r="V270" i="2" s="1"/>
  <c r="I270" i="2"/>
  <c r="S270" i="2" s="1"/>
  <c r="H270" i="2"/>
  <c r="Z270" i="2" s="1"/>
  <c r="L269" i="2"/>
  <c r="M269" i="2" s="1"/>
  <c r="N269" i="2" s="1"/>
  <c r="O269" i="2" s="1"/>
  <c r="K269" i="2"/>
  <c r="W269" i="2" s="1"/>
  <c r="J269" i="2"/>
  <c r="I269" i="2"/>
  <c r="S269" i="2" s="1"/>
  <c r="H269" i="2"/>
  <c r="Z269" i="2" s="1"/>
  <c r="L268" i="2"/>
  <c r="M268" i="2" s="1"/>
  <c r="N268" i="2" s="1"/>
  <c r="O268" i="2" s="1"/>
  <c r="K268" i="2"/>
  <c r="W268" i="2" s="1"/>
  <c r="J268" i="2"/>
  <c r="V268" i="2" s="1"/>
  <c r="I268" i="2"/>
  <c r="S268" i="2" s="1"/>
  <c r="H268" i="2"/>
  <c r="Z268" i="2" s="1"/>
  <c r="L267" i="2"/>
  <c r="M267" i="2" s="1"/>
  <c r="N267" i="2" s="1"/>
  <c r="O267" i="2" s="1"/>
  <c r="K267" i="2"/>
  <c r="W267" i="2" s="1"/>
  <c r="J267" i="2"/>
  <c r="V267" i="2" s="1"/>
  <c r="I267" i="2"/>
  <c r="S267" i="2" s="1"/>
  <c r="H267" i="2"/>
  <c r="L265" i="2"/>
  <c r="M265" i="2" s="1"/>
  <c r="N265" i="2" s="1"/>
  <c r="O265" i="2" s="1"/>
  <c r="K265" i="2"/>
  <c r="W265" i="2" s="1"/>
  <c r="J265" i="2"/>
  <c r="V265" i="2" s="1"/>
  <c r="I265" i="2"/>
  <c r="S265" i="2" s="1"/>
  <c r="H265" i="2"/>
  <c r="Z265" i="2" s="1"/>
  <c r="L264" i="2"/>
  <c r="M264" i="2" s="1"/>
  <c r="N264" i="2" s="1"/>
  <c r="O264" i="2" s="1"/>
  <c r="K264" i="2"/>
  <c r="W264" i="2" s="1"/>
  <c r="J264" i="2"/>
  <c r="V264" i="2" s="1"/>
  <c r="I264" i="2"/>
  <c r="S264" i="2" s="1"/>
  <c r="H264" i="2"/>
  <c r="Z264" i="2" s="1"/>
  <c r="P257" i="2"/>
  <c r="P258" i="2"/>
  <c r="P259" i="2"/>
  <c r="P260" i="2"/>
  <c r="Q257" i="2"/>
  <c r="Q258" i="2"/>
  <c r="Q259" i="2"/>
  <c r="Q260" i="2"/>
  <c r="R257" i="2"/>
  <c r="R258" i="2"/>
  <c r="R259" i="2"/>
  <c r="R260" i="2"/>
  <c r="T257" i="2"/>
  <c r="T258" i="2"/>
  <c r="T259" i="2"/>
  <c r="T260" i="2"/>
  <c r="U257" i="2"/>
  <c r="Y257" i="2" s="1"/>
  <c r="U258" i="2"/>
  <c r="Y258" i="2" s="1"/>
  <c r="U259" i="2"/>
  <c r="Y259" i="2" s="1"/>
  <c r="U260" i="2"/>
  <c r="Y260" i="2" s="1"/>
  <c r="X257" i="2"/>
  <c r="X258" i="2"/>
  <c r="X259" i="2"/>
  <c r="X260" i="2"/>
  <c r="AA257" i="2"/>
  <c r="AA258" i="2"/>
  <c r="AA259" i="2"/>
  <c r="AA260" i="2"/>
  <c r="L260" i="2"/>
  <c r="M260" i="2" s="1"/>
  <c r="N260" i="2" s="1"/>
  <c r="O260" i="2" s="1"/>
  <c r="K260" i="2"/>
  <c r="W260" i="2" s="1"/>
  <c r="J260" i="2"/>
  <c r="V260" i="2" s="1"/>
  <c r="I260" i="2"/>
  <c r="S260" i="2" s="1"/>
  <c r="H260" i="2"/>
  <c r="Z260" i="2" s="1"/>
  <c r="L259" i="2"/>
  <c r="M259" i="2" s="1"/>
  <c r="N259" i="2" s="1"/>
  <c r="O259" i="2" s="1"/>
  <c r="K259" i="2"/>
  <c r="W259" i="2" s="1"/>
  <c r="J259" i="2"/>
  <c r="V259" i="2" s="1"/>
  <c r="I259" i="2"/>
  <c r="S259" i="2" s="1"/>
  <c r="H259" i="2"/>
  <c r="Z259" i="2" s="1"/>
  <c r="L258" i="2"/>
  <c r="M258" i="2" s="1"/>
  <c r="N258" i="2" s="1"/>
  <c r="O258" i="2" s="1"/>
  <c r="K258" i="2"/>
  <c r="W258" i="2" s="1"/>
  <c r="J258" i="2"/>
  <c r="V258" i="2" s="1"/>
  <c r="I258" i="2"/>
  <c r="S258" i="2" s="1"/>
  <c r="H258" i="2"/>
  <c r="Z258" i="2" s="1"/>
  <c r="L257" i="2"/>
  <c r="M257" i="2" s="1"/>
  <c r="N257" i="2" s="1"/>
  <c r="O257" i="2" s="1"/>
  <c r="K257" i="2"/>
  <c r="W257" i="2" s="1"/>
  <c r="J257" i="2"/>
  <c r="V257" i="2" s="1"/>
  <c r="I257" i="2"/>
  <c r="S257" i="2" s="1"/>
  <c r="H257" i="2"/>
  <c r="Z257" i="2" s="1"/>
  <c r="P254" i="2"/>
  <c r="P255" i="2"/>
  <c r="Q254" i="2"/>
  <c r="Q255" i="2"/>
  <c r="R254" i="2"/>
  <c r="R255" i="2"/>
  <c r="T254" i="2"/>
  <c r="T255" i="2"/>
  <c r="U254" i="2"/>
  <c r="Y254" i="2" s="1"/>
  <c r="U255" i="2"/>
  <c r="Y255" i="2" s="1"/>
  <c r="W254" i="2"/>
  <c r="X254" i="2"/>
  <c r="X255" i="2"/>
  <c r="AA254" i="2"/>
  <c r="AA255" i="2"/>
  <c r="L255" i="2"/>
  <c r="M255" i="2" s="1"/>
  <c r="N255" i="2" s="1"/>
  <c r="O255" i="2" s="1"/>
  <c r="K255" i="2"/>
  <c r="W255" i="2" s="1"/>
  <c r="J255" i="2"/>
  <c r="V255" i="2" s="1"/>
  <c r="I255" i="2"/>
  <c r="S255" i="2" s="1"/>
  <c r="H255" i="2"/>
  <c r="Z255" i="2" s="1"/>
  <c r="L254" i="2"/>
  <c r="M254" i="2" s="1"/>
  <c r="N254" i="2" s="1"/>
  <c r="O254" i="2" s="1"/>
  <c r="K254" i="2"/>
  <c r="J254" i="2"/>
  <c r="V254" i="2" s="1"/>
  <c r="I254" i="2"/>
  <c r="S254" i="2" s="1"/>
  <c r="H254" i="2"/>
  <c r="Z254" i="2" s="1"/>
  <c r="H456" i="2"/>
  <c r="Z456" i="2" s="1"/>
  <c r="I456" i="2"/>
  <c r="S456" i="2" s="1"/>
  <c r="J456" i="2"/>
  <c r="V456" i="2" s="1"/>
  <c r="K456" i="2"/>
  <c r="W456" i="2" s="1"/>
  <c r="L456" i="2"/>
  <c r="M456" i="2" s="1"/>
  <c r="N456" i="2" s="1"/>
  <c r="O456" i="2" s="1"/>
  <c r="P456" i="2"/>
  <c r="Q456" i="2"/>
  <c r="R456" i="2"/>
  <c r="T456" i="2"/>
  <c r="U456" i="2"/>
  <c r="Y456" i="2" s="1"/>
  <c r="X456" i="2"/>
  <c r="AA456" i="2"/>
  <c r="H455" i="2"/>
  <c r="Z455" i="2" s="1"/>
  <c r="I455" i="2"/>
  <c r="S455" i="2" s="1"/>
  <c r="J455" i="2"/>
  <c r="V455" i="2" s="1"/>
  <c r="K455" i="2"/>
  <c r="W455" i="2" s="1"/>
  <c r="L455" i="2"/>
  <c r="M455" i="2" s="1"/>
  <c r="N455" i="2" s="1"/>
  <c r="O455" i="2" s="1"/>
  <c r="P455" i="2"/>
  <c r="Q455" i="2"/>
  <c r="R455" i="2"/>
  <c r="T455" i="2"/>
  <c r="U455" i="2"/>
  <c r="Y455" i="2" s="1"/>
  <c r="X455" i="2"/>
  <c r="AA455" i="2"/>
  <c r="H452" i="2"/>
  <c r="Z452" i="2" s="1"/>
  <c r="I452" i="2"/>
  <c r="S452" i="2" s="1"/>
  <c r="J452" i="2"/>
  <c r="V452" i="2" s="1"/>
  <c r="K452" i="2"/>
  <c r="W452" i="2" s="1"/>
  <c r="L452" i="2"/>
  <c r="M452" i="2" s="1"/>
  <c r="N452" i="2" s="1"/>
  <c r="O452" i="2" s="1"/>
  <c r="P452" i="2"/>
  <c r="Q452" i="2"/>
  <c r="R452" i="2"/>
  <c r="T452" i="2"/>
  <c r="U452" i="2"/>
  <c r="Y452" i="2" s="1"/>
  <c r="X452" i="2"/>
  <c r="AA452" i="2"/>
  <c r="H451" i="2"/>
  <c r="Z451" i="2" s="1"/>
  <c r="I451" i="2"/>
  <c r="S451" i="2" s="1"/>
  <c r="J451" i="2"/>
  <c r="V451" i="2" s="1"/>
  <c r="K451" i="2"/>
  <c r="W451" i="2" s="1"/>
  <c r="L451" i="2"/>
  <c r="M451" i="2" s="1"/>
  <c r="N451" i="2" s="1"/>
  <c r="O451" i="2" s="1"/>
  <c r="P451" i="2"/>
  <c r="Q451" i="2"/>
  <c r="R451" i="2"/>
  <c r="T451" i="2"/>
  <c r="U451" i="2"/>
  <c r="Y451" i="2" s="1"/>
  <c r="X451" i="2"/>
  <c r="AA451" i="2"/>
  <c r="H447" i="2"/>
  <c r="Z447" i="2" s="1"/>
  <c r="I447" i="2"/>
  <c r="S447" i="2" s="1"/>
  <c r="J447" i="2"/>
  <c r="V447" i="2" s="1"/>
  <c r="K447" i="2"/>
  <c r="W447" i="2" s="1"/>
  <c r="L447" i="2"/>
  <c r="M447" i="2" s="1"/>
  <c r="N447" i="2" s="1"/>
  <c r="O447" i="2" s="1"/>
  <c r="P447" i="2"/>
  <c r="Q447" i="2"/>
  <c r="R447" i="2"/>
  <c r="T447" i="2"/>
  <c r="U447" i="2"/>
  <c r="Y447" i="2" s="1"/>
  <c r="X447" i="2"/>
  <c r="AA447" i="2"/>
  <c r="H446" i="2"/>
  <c r="Z446" i="2" s="1"/>
  <c r="I446" i="2"/>
  <c r="S446" i="2" s="1"/>
  <c r="J446" i="2"/>
  <c r="V446" i="2" s="1"/>
  <c r="K446" i="2"/>
  <c r="W446" i="2" s="1"/>
  <c r="L446" i="2"/>
  <c r="M446" i="2" s="1"/>
  <c r="N446" i="2" s="1"/>
  <c r="O446" i="2" s="1"/>
  <c r="P446" i="2"/>
  <c r="Q446" i="2"/>
  <c r="R446" i="2"/>
  <c r="T446" i="2"/>
  <c r="U446" i="2"/>
  <c r="Y446" i="2" s="1"/>
  <c r="X446" i="2"/>
  <c r="AA446" i="2"/>
  <c r="P61" i="2"/>
  <c r="P62" i="2"/>
  <c r="P63" i="2"/>
  <c r="P64" i="2"/>
  <c r="P65" i="2"/>
  <c r="Q61" i="2"/>
  <c r="Q62" i="2"/>
  <c r="Q63" i="2"/>
  <c r="Q64" i="2"/>
  <c r="Q65" i="2"/>
  <c r="R61" i="2"/>
  <c r="R62" i="2"/>
  <c r="R63" i="2"/>
  <c r="R64" i="2"/>
  <c r="R65" i="2"/>
  <c r="T61" i="2"/>
  <c r="T62" i="2"/>
  <c r="T63" i="2"/>
  <c r="T64" i="2"/>
  <c r="T65" i="2"/>
  <c r="U61" i="2"/>
  <c r="Y61" i="2" s="1"/>
  <c r="U62" i="2"/>
  <c r="Y62" i="2" s="1"/>
  <c r="U63" i="2"/>
  <c r="Y63" i="2" s="1"/>
  <c r="U64" i="2"/>
  <c r="Y64" i="2" s="1"/>
  <c r="U65" i="2"/>
  <c r="Y65" i="2" s="1"/>
  <c r="X61" i="2"/>
  <c r="X62" i="2"/>
  <c r="X63" i="2"/>
  <c r="X64" i="2"/>
  <c r="X65" i="2"/>
  <c r="Z61" i="2"/>
  <c r="Z64" i="2"/>
  <c r="Z65" i="2"/>
  <c r="AA61" i="2"/>
  <c r="AA62" i="2"/>
  <c r="AA63" i="2"/>
  <c r="AA64" i="2"/>
  <c r="AA65" i="2"/>
  <c r="L65" i="2"/>
  <c r="M65" i="2" s="1"/>
  <c r="N65" i="2" s="1"/>
  <c r="O65" i="2" s="1"/>
  <c r="K65" i="2"/>
  <c r="W65" i="2" s="1"/>
  <c r="J65" i="2"/>
  <c r="V65" i="2" s="1"/>
  <c r="I65" i="2"/>
  <c r="S65" i="2" s="1"/>
  <c r="L64" i="2"/>
  <c r="M64" i="2" s="1"/>
  <c r="N64" i="2" s="1"/>
  <c r="O64" i="2" s="1"/>
  <c r="K64" i="2"/>
  <c r="W64" i="2" s="1"/>
  <c r="J64" i="2"/>
  <c r="V64" i="2" s="1"/>
  <c r="I64" i="2"/>
  <c r="S64" i="2" s="1"/>
  <c r="L63" i="2"/>
  <c r="M63" i="2" s="1"/>
  <c r="N63" i="2" s="1"/>
  <c r="O63" i="2" s="1"/>
  <c r="K63" i="2"/>
  <c r="W63" i="2" s="1"/>
  <c r="J63" i="2"/>
  <c r="V63" i="2" s="1"/>
  <c r="I63" i="2"/>
  <c r="S63" i="2" s="1"/>
  <c r="H63" i="2"/>
  <c r="Z63" i="2" s="1"/>
  <c r="L62" i="2"/>
  <c r="M62" i="2" s="1"/>
  <c r="N62" i="2" s="1"/>
  <c r="O62" i="2" s="1"/>
  <c r="K62" i="2"/>
  <c r="W62" i="2" s="1"/>
  <c r="J62" i="2"/>
  <c r="V62" i="2" s="1"/>
  <c r="I62" i="2"/>
  <c r="S62" i="2" s="1"/>
  <c r="H62" i="2"/>
  <c r="Z62" i="2" s="1"/>
  <c r="L61" i="2"/>
  <c r="M61" i="2" s="1"/>
  <c r="N61" i="2" s="1"/>
  <c r="O61" i="2" s="1"/>
  <c r="K61" i="2"/>
  <c r="W61" i="2" s="1"/>
  <c r="J61" i="2"/>
  <c r="V61" i="2" s="1"/>
  <c r="I61" i="2"/>
  <c r="S61" i="2" s="1"/>
  <c r="P111" i="2"/>
  <c r="P112" i="2"/>
  <c r="P113" i="2"/>
  <c r="P114" i="2"/>
  <c r="P115" i="2"/>
  <c r="Q111" i="2"/>
  <c r="Q112" i="2"/>
  <c r="Q113" i="2"/>
  <c r="Q114" i="2"/>
  <c r="Q115" i="2"/>
  <c r="R111" i="2"/>
  <c r="R112" i="2"/>
  <c r="R113" i="2"/>
  <c r="R114" i="2"/>
  <c r="R115" i="2"/>
  <c r="T111" i="2"/>
  <c r="T112" i="2"/>
  <c r="T113" i="2"/>
  <c r="T114" i="2"/>
  <c r="T115" i="2"/>
  <c r="U111" i="2"/>
  <c r="Y111" i="2" s="1"/>
  <c r="U112" i="2"/>
  <c r="Y112" i="2" s="1"/>
  <c r="U113" i="2"/>
  <c r="Y113" i="2" s="1"/>
  <c r="U114" i="2"/>
  <c r="Y114" i="2" s="1"/>
  <c r="U115" i="2"/>
  <c r="Y115" i="2" s="1"/>
  <c r="X111" i="2"/>
  <c r="X112" i="2"/>
  <c r="X113" i="2"/>
  <c r="X114" i="2"/>
  <c r="X115" i="2"/>
  <c r="Z111" i="2"/>
  <c r="Z114" i="2"/>
  <c r="Z115" i="2"/>
  <c r="AA111" i="2"/>
  <c r="AA112" i="2"/>
  <c r="AA113" i="2"/>
  <c r="AA114" i="2"/>
  <c r="AA115" i="2"/>
  <c r="L115" i="2"/>
  <c r="M115" i="2" s="1"/>
  <c r="N115" i="2" s="1"/>
  <c r="O115" i="2" s="1"/>
  <c r="K115" i="2"/>
  <c r="W115" i="2" s="1"/>
  <c r="J115" i="2"/>
  <c r="V115" i="2" s="1"/>
  <c r="I115" i="2"/>
  <c r="S115" i="2" s="1"/>
  <c r="L114" i="2"/>
  <c r="M114" i="2" s="1"/>
  <c r="N114" i="2" s="1"/>
  <c r="O114" i="2" s="1"/>
  <c r="K114" i="2"/>
  <c r="W114" i="2" s="1"/>
  <c r="J114" i="2"/>
  <c r="V114" i="2" s="1"/>
  <c r="I114" i="2"/>
  <c r="S114" i="2" s="1"/>
  <c r="L113" i="2"/>
  <c r="M113" i="2" s="1"/>
  <c r="N113" i="2" s="1"/>
  <c r="O113" i="2" s="1"/>
  <c r="K113" i="2"/>
  <c r="W113" i="2" s="1"/>
  <c r="J113" i="2"/>
  <c r="V113" i="2" s="1"/>
  <c r="I113" i="2"/>
  <c r="S113" i="2" s="1"/>
  <c r="H113" i="2"/>
  <c r="Z113" i="2" s="1"/>
  <c r="L112" i="2"/>
  <c r="M112" i="2" s="1"/>
  <c r="N112" i="2" s="1"/>
  <c r="O112" i="2" s="1"/>
  <c r="K112" i="2"/>
  <c r="W112" i="2" s="1"/>
  <c r="J112" i="2"/>
  <c r="V112" i="2" s="1"/>
  <c r="I112" i="2"/>
  <c r="S112" i="2" s="1"/>
  <c r="H112" i="2"/>
  <c r="Z112" i="2" s="1"/>
  <c r="L111" i="2"/>
  <c r="M111" i="2" s="1"/>
  <c r="N111" i="2" s="1"/>
  <c r="O111" i="2" s="1"/>
  <c r="K111" i="2"/>
  <c r="W111" i="2" s="1"/>
  <c r="J111" i="2"/>
  <c r="V111" i="2" s="1"/>
  <c r="I111" i="2"/>
  <c r="S111" i="2" s="1"/>
  <c r="P106" i="2"/>
  <c r="P107" i="2"/>
  <c r="P108" i="2"/>
  <c r="P109" i="2"/>
  <c r="P110" i="2"/>
  <c r="Q106" i="2"/>
  <c r="Q107" i="2"/>
  <c r="Q108" i="2"/>
  <c r="Q109" i="2"/>
  <c r="Q110" i="2"/>
  <c r="R106" i="2"/>
  <c r="R107" i="2"/>
  <c r="R108" i="2"/>
  <c r="R109" i="2"/>
  <c r="R110" i="2"/>
  <c r="T106" i="2"/>
  <c r="T107" i="2"/>
  <c r="T108" i="2"/>
  <c r="T109" i="2"/>
  <c r="T110" i="2"/>
  <c r="U106" i="2"/>
  <c r="Y106" i="2" s="1"/>
  <c r="U107" i="2"/>
  <c r="Y107" i="2" s="1"/>
  <c r="U108" i="2"/>
  <c r="Y108" i="2" s="1"/>
  <c r="U109" i="2"/>
  <c r="Y109" i="2" s="1"/>
  <c r="U110" i="2"/>
  <c r="Y110" i="2" s="1"/>
  <c r="X106" i="2"/>
  <c r="X107" i="2"/>
  <c r="X108" i="2"/>
  <c r="X109" i="2"/>
  <c r="X110" i="2"/>
  <c r="Z106" i="2"/>
  <c r="Z109" i="2"/>
  <c r="Z110" i="2"/>
  <c r="AA106" i="2"/>
  <c r="AA107" i="2"/>
  <c r="AA108" i="2"/>
  <c r="AA109" i="2"/>
  <c r="AA110" i="2"/>
  <c r="L110" i="2"/>
  <c r="M110" i="2" s="1"/>
  <c r="N110" i="2" s="1"/>
  <c r="O110" i="2" s="1"/>
  <c r="K110" i="2"/>
  <c r="W110" i="2" s="1"/>
  <c r="J110" i="2"/>
  <c r="V110" i="2" s="1"/>
  <c r="I110" i="2"/>
  <c r="S110" i="2" s="1"/>
  <c r="L109" i="2"/>
  <c r="M109" i="2" s="1"/>
  <c r="N109" i="2" s="1"/>
  <c r="O109" i="2" s="1"/>
  <c r="K109" i="2"/>
  <c r="W109" i="2" s="1"/>
  <c r="J109" i="2"/>
  <c r="V109" i="2" s="1"/>
  <c r="I109" i="2"/>
  <c r="S109" i="2" s="1"/>
  <c r="L108" i="2"/>
  <c r="M108" i="2" s="1"/>
  <c r="N108" i="2" s="1"/>
  <c r="O108" i="2" s="1"/>
  <c r="K108" i="2"/>
  <c r="W108" i="2" s="1"/>
  <c r="J108" i="2"/>
  <c r="V108" i="2" s="1"/>
  <c r="I108" i="2"/>
  <c r="S108" i="2" s="1"/>
  <c r="H108" i="2"/>
  <c r="Z108" i="2" s="1"/>
  <c r="L107" i="2"/>
  <c r="M107" i="2" s="1"/>
  <c r="N107" i="2" s="1"/>
  <c r="O107" i="2" s="1"/>
  <c r="K107" i="2"/>
  <c r="W107" i="2" s="1"/>
  <c r="J107" i="2"/>
  <c r="V107" i="2" s="1"/>
  <c r="I107" i="2"/>
  <c r="S107" i="2" s="1"/>
  <c r="H107" i="2"/>
  <c r="Z107" i="2" s="1"/>
  <c r="L106" i="2"/>
  <c r="M106" i="2" s="1"/>
  <c r="N106" i="2" s="1"/>
  <c r="O106" i="2" s="1"/>
  <c r="K106" i="2"/>
  <c r="W106" i="2" s="1"/>
  <c r="J106" i="2"/>
  <c r="V106" i="2" s="1"/>
  <c r="I106" i="2"/>
  <c r="S106" i="2" s="1"/>
  <c r="P101" i="2"/>
  <c r="P102" i="2"/>
  <c r="P103" i="2"/>
  <c r="P104" i="2"/>
  <c r="P105" i="2"/>
  <c r="Q101" i="2"/>
  <c r="Q102" i="2"/>
  <c r="Q103" i="2"/>
  <c r="Q104" i="2"/>
  <c r="Q105" i="2"/>
  <c r="R101" i="2"/>
  <c r="R102" i="2"/>
  <c r="R103" i="2"/>
  <c r="R104" i="2"/>
  <c r="R105" i="2"/>
  <c r="T101" i="2"/>
  <c r="T102" i="2"/>
  <c r="T103" i="2"/>
  <c r="T104" i="2"/>
  <c r="T105" i="2"/>
  <c r="U101" i="2"/>
  <c r="Y101" i="2" s="1"/>
  <c r="U102" i="2"/>
  <c r="Y102" i="2" s="1"/>
  <c r="U103" i="2"/>
  <c r="Y103" i="2" s="1"/>
  <c r="U104" i="2"/>
  <c r="Y104" i="2" s="1"/>
  <c r="U105" i="2"/>
  <c r="Y105" i="2" s="1"/>
  <c r="X101" i="2"/>
  <c r="X102" i="2"/>
  <c r="X103" i="2"/>
  <c r="X104" i="2"/>
  <c r="X105" i="2"/>
  <c r="Z101" i="2"/>
  <c r="Z104" i="2"/>
  <c r="Z105" i="2"/>
  <c r="AA101" i="2"/>
  <c r="AA102" i="2"/>
  <c r="AA103" i="2"/>
  <c r="AA104" i="2"/>
  <c r="AA105" i="2"/>
  <c r="L105" i="2"/>
  <c r="M105" i="2" s="1"/>
  <c r="N105" i="2" s="1"/>
  <c r="O105" i="2" s="1"/>
  <c r="K105" i="2"/>
  <c r="W105" i="2" s="1"/>
  <c r="J105" i="2"/>
  <c r="V105" i="2" s="1"/>
  <c r="I105" i="2"/>
  <c r="S105" i="2" s="1"/>
  <c r="L104" i="2"/>
  <c r="M104" i="2" s="1"/>
  <c r="N104" i="2" s="1"/>
  <c r="O104" i="2" s="1"/>
  <c r="K104" i="2"/>
  <c r="W104" i="2" s="1"/>
  <c r="J104" i="2"/>
  <c r="V104" i="2" s="1"/>
  <c r="I104" i="2"/>
  <c r="S104" i="2" s="1"/>
  <c r="L103" i="2"/>
  <c r="M103" i="2" s="1"/>
  <c r="N103" i="2" s="1"/>
  <c r="O103" i="2" s="1"/>
  <c r="K103" i="2"/>
  <c r="W103" i="2" s="1"/>
  <c r="J103" i="2"/>
  <c r="V103" i="2" s="1"/>
  <c r="I103" i="2"/>
  <c r="S103" i="2" s="1"/>
  <c r="H103" i="2"/>
  <c r="Z103" i="2" s="1"/>
  <c r="L102" i="2"/>
  <c r="M102" i="2" s="1"/>
  <c r="N102" i="2" s="1"/>
  <c r="O102" i="2" s="1"/>
  <c r="K102" i="2"/>
  <c r="W102" i="2" s="1"/>
  <c r="J102" i="2"/>
  <c r="V102" i="2" s="1"/>
  <c r="I102" i="2"/>
  <c r="S102" i="2" s="1"/>
  <c r="H102" i="2"/>
  <c r="Z102" i="2" s="1"/>
  <c r="L101" i="2"/>
  <c r="M101" i="2" s="1"/>
  <c r="N101" i="2" s="1"/>
  <c r="O101" i="2" s="1"/>
  <c r="K101" i="2"/>
  <c r="W101" i="2" s="1"/>
  <c r="J101" i="2"/>
  <c r="V101" i="2" s="1"/>
  <c r="I101" i="2"/>
  <c r="S101" i="2" s="1"/>
  <c r="P96" i="2"/>
  <c r="P97" i="2"/>
  <c r="P98" i="2"/>
  <c r="P99" i="2"/>
  <c r="P100" i="2"/>
  <c r="Q96" i="2"/>
  <c r="Q97" i="2"/>
  <c r="Q98" i="2"/>
  <c r="Q99" i="2"/>
  <c r="Q100" i="2"/>
  <c r="R96" i="2"/>
  <c r="R97" i="2"/>
  <c r="R98" i="2"/>
  <c r="R99" i="2"/>
  <c r="R100" i="2"/>
  <c r="T96" i="2"/>
  <c r="T97" i="2"/>
  <c r="T98" i="2"/>
  <c r="T99" i="2"/>
  <c r="T100" i="2"/>
  <c r="U96" i="2"/>
  <c r="Y96" i="2" s="1"/>
  <c r="U97" i="2"/>
  <c r="Y97" i="2" s="1"/>
  <c r="U98" i="2"/>
  <c r="Y98" i="2" s="1"/>
  <c r="U99" i="2"/>
  <c r="Y99" i="2" s="1"/>
  <c r="U100" i="2"/>
  <c r="Y100" i="2" s="1"/>
  <c r="X96" i="2"/>
  <c r="X97" i="2"/>
  <c r="X98" i="2"/>
  <c r="X99" i="2"/>
  <c r="X100" i="2"/>
  <c r="Z96" i="2"/>
  <c r="Z99" i="2"/>
  <c r="Z100" i="2"/>
  <c r="AA96" i="2"/>
  <c r="AA97" i="2"/>
  <c r="AA98" i="2"/>
  <c r="AA99" i="2"/>
  <c r="AA100" i="2"/>
  <c r="L100" i="2"/>
  <c r="M100" i="2" s="1"/>
  <c r="N100" i="2" s="1"/>
  <c r="O100" i="2" s="1"/>
  <c r="K100" i="2"/>
  <c r="W100" i="2" s="1"/>
  <c r="J100" i="2"/>
  <c r="V100" i="2" s="1"/>
  <c r="I100" i="2"/>
  <c r="S100" i="2" s="1"/>
  <c r="L99" i="2"/>
  <c r="M99" i="2" s="1"/>
  <c r="N99" i="2" s="1"/>
  <c r="O99" i="2" s="1"/>
  <c r="K99" i="2"/>
  <c r="W99" i="2" s="1"/>
  <c r="J99" i="2"/>
  <c r="V99" i="2" s="1"/>
  <c r="I99" i="2"/>
  <c r="S99" i="2" s="1"/>
  <c r="L98" i="2"/>
  <c r="M98" i="2" s="1"/>
  <c r="N98" i="2" s="1"/>
  <c r="O98" i="2" s="1"/>
  <c r="K98" i="2"/>
  <c r="W98" i="2" s="1"/>
  <c r="J98" i="2"/>
  <c r="V98" i="2" s="1"/>
  <c r="I98" i="2"/>
  <c r="S98" i="2" s="1"/>
  <c r="H98" i="2"/>
  <c r="Z98" i="2" s="1"/>
  <c r="L97" i="2"/>
  <c r="M97" i="2" s="1"/>
  <c r="N97" i="2" s="1"/>
  <c r="O97" i="2" s="1"/>
  <c r="K97" i="2"/>
  <c r="W97" i="2" s="1"/>
  <c r="J97" i="2"/>
  <c r="V97" i="2" s="1"/>
  <c r="I97" i="2"/>
  <c r="S97" i="2" s="1"/>
  <c r="H97" i="2"/>
  <c r="Z97" i="2" s="1"/>
  <c r="L96" i="2"/>
  <c r="M96" i="2" s="1"/>
  <c r="N96" i="2" s="1"/>
  <c r="O96" i="2" s="1"/>
  <c r="K96" i="2"/>
  <c r="W96" i="2" s="1"/>
  <c r="J96" i="2"/>
  <c r="V96" i="2" s="1"/>
  <c r="I96" i="2"/>
  <c r="S96" i="2" s="1"/>
  <c r="P91" i="2"/>
  <c r="P92" i="2"/>
  <c r="P93" i="2"/>
  <c r="P94" i="2"/>
  <c r="P95" i="2"/>
  <c r="Q91" i="2"/>
  <c r="Q92" i="2"/>
  <c r="Q93" i="2"/>
  <c r="Q94" i="2"/>
  <c r="Q95" i="2"/>
  <c r="R91" i="2"/>
  <c r="R92" i="2"/>
  <c r="R93" i="2"/>
  <c r="R94" i="2"/>
  <c r="R95" i="2"/>
  <c r="T91" i="2"/>
  <c r="T92" i="2"/>
  <c r="T93" i="2"/>
  <c r="T94" i="2"/>
  <c r="T95" i="2"/>
  <c r="U91" i="2"/>
  <c r="Y91" i="2" s="1"/>
  <c r="U92" i="2"/>
  <c r="Y92" i="2" s="1"/>
  <c r="U93" i="2"/>
  <c r="Y93" i="2" s="1"/>
  <c r="U94" i="2"/>
  <c r="Y94" i="2" s="1"/>
  <c r="U95" i="2"/>
  <c r="Y95" i="2" s="1"/>
  <c r="X91" i="2"/>
  <c r="X92" i="2"/>
  <c r="X93" i="2"/>
  <c r="X94" i="2"/>
  <c r="X95" i="2"/>
  <c r="Z91" i="2"/>
  <c r="Z94" i="2"/>
  <c r="Z95" i="2"/>
  <c r="AA91" i="2"/>
  <c r="AA92" i="2"/>
  <c r="AA93" i="2"/>
  <c r="AA94" i="2"/>
  <c r="AA95" i="2"/>
  <c r="L95" i="2"/>
  <c r="M95" i="2" s="1"/>
  <c r="N95" i="2" s="1"/>
  <c r="O95" i="2" s="1"/>
  <c r="K95" i="2"/>
  <c r="W95" i="2" s="1"/>
  <c r="J95" i="2"/>
  <c r="V95" i="2" s="1"/>
  <c r="I95" i="2"/>
  <c r="S95" i="2" s="1"/>
  <c r="L94" i="2"/>
  <c r="M94" i="2" s="1"/>
  <c r="N94" i="2" s="1"/>
  <c r="O94" i="2" s="1"/>
  <c r="K94" i="2"/>
  <c r="W94" i="2" s="1"/>
  <c r="J94" i="2"/>
  <c r="V94" i="2" s="1"/>
  <c r="I94" i="2"/>
  <c r="S94" i="2" s="1"/>
  <c r="L93" i="2"/>
  <c r="M93" i="2" s="1"/>
  <c r="N93" i="2" s="1"/>
  <c r="O93" i="2" s="1"/>
  <c r="K93" i="2"/>
  <c r="W93" i="2" s="1"/>
  <c r="J93" i="2"/>
  <c r="V93" i="2" s="1"/>
  <c r="I93" i="2"/>
  <c r="S93" i="2" s="1"/>
  <c r="H93" i="2"/>
  <c r="Z93" i="2" s="1"/>
  <c r="L92" i="2"/>
  <c r="M92" i="2" s="1"/>
  <c r="N92" i="2" s="1"/>
  <c r="O92" i="2" s="1"/>
  <c r="K92" i="2"/>
  <c r="W92" i="2" s="1"/>
  <c r="J92" i="2"/>
  <c r="V92" i="2" s="1"/>
  <c r="I92" i="2"/>
  <c r="S92" i="2" s="1"/>
  <c r="H92" i="2"/>
  <c r="Z92" i="2" s="1"/>
  <c r="L91" i="2"/>
  <c r="M91" i="2" s="1"/>
  <c r="N91" i="2" s="1"/>
  <c r="O91" i="2" s="1"/>
  <c r="K91" i="2"/>
  <c r="W91" i="2" s="1"/>
  <c r="J91" i="2"/>
  <c r="V91" i="2" s="1"/>
  <c r="I91" i="2"/>
  <c r="S91" i="2" s="1"/>
  <c r="P86" i="2"/>
  <c r="P87" i="2"/>
  <c r="P88" i="2"/>
  <c r="P89" i="2"/>
  <c r="P90" i="2"/>
  <c r="Q86" i="2"/>
  <c r="Q87" i="2"/>
  <c r="Q88" i="2"/>
  <c r="Q89" i="2"/>
  <c r="Q90" i="2"/>
  <c r="R86" i="2"/>
  <c r="R87" i="2"/>
  <c r="R88" i="2"/>
  <c r="R89" i="2"/>
  <c r="R90" i="2"/>
  <c r="T86" i="2"/>
  <c r="T87" i="2"/>
  <c r="T88" i="2"/>
  <c r="T89" i="2"/>
  <c r="T90" i="2"/>
  <c r="U86" i="2"/>
  <c r="Y86" i="2" s="1"/>
  <c r="U87" i="2"/>
  <c r="Y87" i="2" s="1"/>
  <c r="U88" i="2"/>
  <c r="Y88" i="2" s="1"/>
  <c r="U89" i="2"/>
  <c r="Y89" i="2" s="1"/>
  <c r="U90" i="2"/>
  <c r="Y90" i="2" s="1"/>
  <c r="X86" i="2"/>
  <c r="X87" i="2"/>
  <c r="X88" i="2"/>
  <c r="X89" i="2"/>
  <c r="X90" i="2"/>
  <c r="Z86" i="2"/>
  <c r="Z89" i="2"/>
  <c r="Z90" i="2"/>
  <c r="AA86" i="2"/>
  <c r="AA87" i="2"/>
  <c r="AA88" i="2"/>
  <c r="AA89" i="2"/>
  <c r="AA90" i="2"/>
  <c r="L90" i="2"/>
  <c r="M90" i="2" s="1"/>
  <c r="N90" i="2" s="1"/>
  <c r="O90" i="2" s="1"/>
  <c r="K90" i="2"/>
  <c r="W90" i="2" s="1"/>
  <c r="J90" i="2"/>
  <c r="V90" i="2" s="1"/>
  <c r="I90" i="2"/>
  <c r="S90" i="2" s="1"/>
  <c r="L89" i="2"/>
  <c r="M89" i="2" s="1"/>
  <c r="N89" i="2" s="1"/>
  <c r="O89" i="2" s="1"/>
  <c r="K89" i="2"/>
  <c r="W89" i="2" s="1"/>
  <c r="J89" i="2"/>
  <c r="V89" i="2" s="1"/>
  <c r="I89" i="2"/>
  <c r="S89" i="2" s="1"/>
  <c r="L88" i="2"/>
  <c r="M88" i="2" s="1"/>
  <c r="N88" i="2" s="1"/>
  <c r="O88" i="2" s="1"/>
  <c r="K88" i="2"/>
  <c r="W88" i="2" s="1"/>
  <c r="J88" i="2"/>
  <c r="V88" i="2" s="1"/>
  <c r="I88" i="2"/>
  <c r="S88" i="2" s="1"/>
  <c r="H88" i="2"/>
  <c r="Z88" i="2" s="1"/>
  <c r="L87" i="2"/>
  <c r="M87" i="2" s="1"/>
  <c r="N87" i="2" s="1"/>
  <c r="O87" i="2" s="1"/>
  <c r="K87" i="2"/>
  <c r="W87" i="2" s="1"/>
  <c r="J87" i="2"/>
  <c r="V87" i="2" s="1"/>
  <c r="I87" i="2"/>
  <c r="S87" i="2" s="1"/>
  <c r="H87" i="2"/>
  <c r="Z87" i="2" s="1"/>
  <c r="L86" i="2"/>
  <c r="M86" i="2" s="1"/>
  <c r="N86" i="2" s="1"/>
  <c r="O86" i="2" s="1"/>
  <c r="K86" i="2"/>
  <c r="W86" i="2" s="1"/>
  <c r="J86" i="2"/>
  <c r="V86" i="2" s="1"/>
  <c r="I86" i="2"/>
  <c r="S86" i="2" s="1"/>
  <c r="P81" i="2"/>
  <c r="P82" i="2"/>
  <c r="P83" i="2"/>
  <c r="P84" i="2"/>
  <c r="P85" i="2"/>
  <c r="Q81" i="2"/>
  <c r="Q82" i="2"/>
  <c r="Q83" i="2"/>
  <c r="Q84" i="2"/>
  <c r="Q85" i="2"/>
  <c r="R81" i="2"/>
  <c r="R82" i="2"/>
  <c r="R83" i="2"/>
  <c r="R84" i="2"/>
  <c r="R85" i="2"/>
  <c r="T81" i="2"/>
  <c r="T82" i="2"/>
  <c r="T83" i="2"/>
  <c r="T84" i="2"/>
  <c r="T85" i="2"/>
  <c r="U81" i="2"/>
  <c r="Y81" i="2" s="1"/>
  <c r="U82" i="2"/>
  <c r="Y82" i="2" s="1"/>
  <c r="U83" i="2"/>
  <c r="Y83" i="2" s="1"/>
  <c r="U84" i="2"/>
  <c r="Y84" i="2" s="1"/>
  <c r="U85" i="2"/>
  <c r="Y85" i="2" s="1"/>
  <c r="X81" i="2"/>
  <c r="X82" i="2"/>
  <c r="X83" i="2"/>
  <c r="X84" i="2"/>
  <c r="X85" i="2"/>
  <c r="Z81" i="2"/>
  <c r="Z84" i="2"/>
  <c r="Z85" i="2"/>
  <c r="AA81" i="2"/>
  <c r="AA82" i="2"/>
  <c r="AA83" i="2"/>
  <c r="AA84" i="2"/>
  <c r="AA85" i="2"/>
  <c r="L85" i="2"/>
  <c r="M85" i="2" s="1"/>
  <c r="N85" i="2" s="1"/>
  <c r="O85" i="2" s="1"/>
  <c r="K85" i="2"/>
  <c r="W85" i="2" s="1"/>
  <c r="J85" i="2"/>
  <c r="V85" i="2" s="1"/>
  <c r="I85" i="2"/>
  <c r="S85" i="2" s="1"/>
  <c r="L84" i="2"/>
  <c r="M84" i="2" s="1"/>
  <c r="N84" i="2" s="1"/>
  <c r="O84" i="2" s="1"/>
  <c r="K84" i="2"/>
  <c r="W84" i="2" s="1"/>
  <c r="J84" i="2"/>
  <c r="V84" i="2" s="1"/>
  <c r="I84" i="2"/>
  <c r="S84" i="2" s="1"/>
  <c r="L83" i="2"/>
  <c r="M83" i="2" s="1"/>
  <c r="N83" i="2" s="1"/>
  <c r="O83" i="2" s="1"/>
  <c r="K83" i="2"/>
  <c r="W83" i="2" s="1"/>
  <c r="J83" i="2"/>
  <c r="V83" i="2" s="1"/>
  <c r="I83" i="2"/>
  <c r="S83" i="2" s="1"/>
  <c r="H83" i="2"/>
  <c r="Z83" i="2" s="1"/>
  <c r="L82" i="2"/>
  <c r="M82" i="2" s="1"/>
  <c r="N82" i="2" s="1"/>
  <c r="O82" i="2" s="1"/>
  <c r="K82" i="2"/>
  <c r="W82" i="2" s="1"/>
  <c r="J82" i="2"/>
  <c r="V82" i="2" s="1"/>
  <c r="I82" i="2"/>
  <c r="S82" i="2" s="1"/>
  <c r="H82" i="2"/>
  <c r="Z82" i="2" s="1"/>
  <c r="L81" i="2"/>
  <c r="M81" i="2" s="1"/>
  <c r="N81" i="2" s="1"/>
  <c r="O81" i="2" s="1"/>
  <c r="K81" i="2"/>
  <c r="W81" i="2" s="1"/>
  <c r="J81" i="2"/>
  <c r="V81" i="2" s="1"/>
  <c r="I81" i="2"/>
  <c r="S81" i="2" s="1"/>
  <c r="P76" i="2"/>
  <c r="P77" i="2"/>
  <c r="P78" i="2"/>
  <c r="P79" i="2"/>
  <c r="P80" i="2"/>
  <c r="Q76" i="2"/>
  <c r="Q77" i="2"/>
  <c r="Q78" i="2"/>
  <c r="Q79" i="2"/>
  <c r="Q80" i="2"/>
  <c r="R76" i="2"/>
  <c r="R77" i="2"/>
  <c r="R78" i="2"/>
  <c r="R79" i="2"/>
  <c r="R80" i="2"/>
  <c r="T76" i="2"/>
  <c r="T77" i="2"/>
  <c r="T78" i="2"/>
  <c r="T79" i="2"/>
  <c r="T80" i="2"/>
  <c r="U76" i="2"/>
  <c r="Y76" i="2" s="1"/>
  <c r="U77" i="2"/>
  <c r="Y77" i="2" s="1"/>
  <c r="U78" i="2"/>
  <c r="Y78" i="2" s="1"/>
  <c r="U79" i="2"/>
  <c r="Y79" i="2" s="1"/>
  <c r="U80" i="2"/>
  <c r="Y80" i="2" s="1"/>
  <c r="X76" i="2"/>
  <c r="X77" i="2"/>
  <c r="X78" i="2"/>
  <c r="X79" i="2"/>
  <c r="X80" i="2"/>
  <c r="Z76" i="2"/>
  <c r="Z79" i="2"/>
  <c r="Z80" i="2"/>
  <c r="AA76" i="2"/>
  <c r="AA77" i="2"/>
  <c r="AA78" i="2"/>
  <c r="AA79" i="2"/>
  <c r="AA80" i="2"/>
  <c r="L80" i="2"/>
  <c r="M80" i="2" s="1"/>
  <c r="N80" i="2" s="1"/>
  <c r="O80" i="2" s="1"/>
  <c r="K80" i="2"/>
  <c r="W80" i="2" s="1"/>
  <c r="J80" i="2"/>
  <c r="V80" i="2" s="1"/>
  <c r="I80" i="2"/>
  <c r="S80" i="2" s="1"/>
  <c r="L79" i="2"/>
  <c r="M79" i="2" s="1"/>
  <c r="N79" i="2" s="1"/>
  <c r="O79" i="2" s="1"/>
  <c r="K79" i="2"/>
  <c r="W79" i="2" s="1"/>
  <c r="J79" i="2"/>
  <c r="V79" i="2" s="1"/>
  <c r="I79" i="2"/>
  <c r="S79" i="2" s="1"/>
  <c r="L78" i="2"/>
  <c r="M78" i="2" s="1"/>
  <c r="N78" i="2" s="1"/>
  <c r="O78" i="2" s="1"/>
  <c r="K78" i="2"/>
  <c r="W78" i="2" s="1"/>
  <c r="J78" i="2"/>
  <c r="V78" i="2" s="1"/>
  <c r="I78" i="2"/>
  <c r="S78" i="2" s="1"/>
  <c r="H78" i="2"/>
  <c r="Z78" i="2" s="1"/>
  <c r="L77" i="2"/>
  <c r="M77" i="2" s="1"/>
  <c r="N77" i="2" s="1"/>
  <c r="O77" i="2" s="1"/>
  <c r="K77" i="2"/>
  <c r="W77" i="2" s="1"/>
  <c r="J77" i="2"/>
  <c r="V77" i="2" s="1"/>
  <c r="I77" i="2"/>
  <c r="S77" i="2" s="1"/>
  <c r="H77" i="2"/>
  <c r="Z77" i="2" s="1"/>
  <c r="L76" i="2"/>
  <c r="M76" i="2" s="1"/>
  <c r="N76" i="2" s="1"/>
  <c r="O76" i="2" s="1"/>
  <c r="K76" i="2"/>
  <c r="W76" i="2" s="1"/>
  <c r="J76" i="2"/>
  <c r="V76" i="2" s="1"/>
  <c r="I76" i="2"/>
  <c r="S76" i="2" s="1"/>
  <c r="P71" i="2"/>
  <c r="P72" i="2"/>
  <c r="P73" i="2"/>
  <c r="P74" i="2"/>
  <c r="P75" i="2"/>
  <c r="Q71" i="2"/>
  <c r="Q72" i="2"/>
  <c r="Q73" i="2"/>
  <c r="Q74" i="2"/>
  <c r="Q75" i="2"/>
  <c r="R71" i="2"/>
  <c r="R72" i="2"/>
  <c r="R73" i="2"/>
  <c r="R74" i="2"/>
  <c r="R75" i="2"/>
  <c r="T71" i="2"/>
  <c r="T72" i="2"/>
  <c r="T73" i="2"/>
  <c r="T74" i="2"/>
  <c r="T75" i="2"/>
  <c r="U71" i="2"/>
  <c r="Y71" i="2" s="1"/>
  <c r="U72" i="2"/>
  <c r="Y72" i="2" s="1"/>
  <c r="U73" i="2"/>
  <c r="Y73" i="2" s="1"/>
  <c r="U74" i="2"/>
  <c r="Y74" i="2" s="1"/>
  <c r="U75" i="2"/>
  <c r="Y75" i="2" s="1"/>
  <c r="X71" i="2"/>
  <c r="X72" i="2"/>
  <c r="X73" i="2"/>
  <c r="X74" i="2"/>
  <c r="X75" i="2"/>
  <c r="Z71" i="2"/>
  <c r="Z74" i="2"/>
  <c r="Z75" i="2"/>
  <c r="AA71" i="2"/>
  <c r="AA72" i="2"/>
  <c r="AA73" i="2"/>
  <c r="AA74" i="2"/>
  <c r="AA75" i="2"/>
  <c r="L75" i="2"/>
  <c r="M75" i="2" s="1"/>
  <c r="N75" i="2" s="1"/>
  <c r="O75" i="2" s="1"/>
  <c r="K75" i="2"/>
  <c r="W75" i="2" s="1"/>
  <c r="J75" i="2"/>
  <c r="V75" i="2" s="1"/>
  <c r="I75" i="2"/>
  <c r="S75" i="2" s="1"/>
  <c r="L74" i="2"/>
  <c r="M74" i="2" s="1"/>
  <c r="N74" i="2" s="1"/>
  <c r="O74" i="2" s="1"/>
  <c r="K74" i="2"/>
  <c r="W74" i="2" s="1"/>
  <c r="J74" i="2"/>
  <c r="V74" i="2" s="1"/>
  <c r="I74" i="2"/>
  <c r="S74" i="2" s="1"/>
  <c r="L73" i="2"/>
  <c r="M73" i="2" s="1"/>
  <c r="N73" i="2" s="1"/>
  <c r="O73" i="2" s="1"/>
  <c r="K73" i="2"/>
  <c r="W73" i="2" s="1"/>
  <c r="J73" i="2"/>
  <c r="V73" i="2" s="1"/>
  <c r="I73" i="2"/>
  <c r="S73" i="2" s="1"/>
  <c r="H73" i="2"/>
  <c r="Z73" i="2" s="1"/>
  <c r="L72" i="2"/>
  <c r="M72" i="2" s="1"/>
  <c r="N72" i="2" s="1"/>
  <c r="O72" i="2" s="1"/>
  <c r="K72" i="2"/>
  <c r="W72" i="2" s="1"/>
  <c r="J72" i="2"/>
  <c r="V72" i="2" s="1"/>
  <c r="I72" i="2"/>
  <c r="S72" i="2" s="1"/>
  <c r="H72" i="2"/>
  <c r="Z72" i="2" s="1"/>
  <c r="L71" i="2"/>
  <c r="M71" i="2" s="1"/>
  <c r="N71" i="2" s="1"/>
  <c r="O71" i="2" s="1"/>
  <c r="K71" i="2"/>
  <c r="W71" i="2" s="1"/>
  <c r="J71" i="2"/>
  <c r="V71" i="2" s="1"/>
  <c r="I71" i="2"/>
  <c r="S71" i="2" s="1"/>
  <c r="P66" i="2"/>
  <c r="P67" i="2"/>
  <c r="P68" i="2"/>
  <c r="P69" i="2"/>
  <c r="P70" i="2"/>
  <c r="Q66" i="2"/>
  <c r="Q67" i="2"/>
  <c r="Q68" i="2"/>
  <c r="Q69" i="2"/>
  <c r="Q70" i="2"/>
  <c r="R66" i="2"/>
  <c r="R67" i="2"/>
  <c r="R68" i="2"/>
  <c r="R69" i="2"/>
  <c r="R70" i="2"/>
  <c r="T66" i="2"/>
  <c r="T67" i="2"/>
  <c r="T68" i="2"/>
  <c r="T69" i="2"/>
  <c r="T70" i="2"/>
  <c r="U66" i="2"/>
  <c r="Y66" i="2" s="1"/>
  <c r="U67" i="2"/>
  <c r="Y67" i="2" s="1"/>
  <c r="U68" i="2"/>
  <c r="Y68" i="2" s="1"/>
  <c r="U69" i="2"/>
  <c r="Y69" i="2" s="1"/>
  <c r="U70" i="2"/>
  <c r="Y70" i="2" s="1"/>
  <c r="X66" i="2"/>
  <c r="X67" i="2"/>
  <c r="X68" i="2"/>
  <c r="X69" i="2"/>
  <c r="X70" i="2"/>
  <c r="Z66" i="2"/>
  <c r="Z69" i="2"/>
  <c r="Z70" i="2"/>
  <c r="AA66" i="2"/>
  <c r="AA67" i="2"/>
  <c r="AA68" i="2"/>
  <c r="AA69" i="2"/>
  <c r="AA70" i="2"/>
  <c r="L70" i="2"/>
  <c r="M70" i="2" s="1"/>
  <c r="N70" i="2" s="1"/>
  <c r="O70" i="2" s="1"/>
  <c r="K70" i="2"/>
  <c r="W70" i="2" s="1"/>
  <c r="J70" i="2"/>
  <c r="V70" i="2" s="1"/>
  <c r="I70" i="2"/>
  <c r="S70" i="2" s="1"/>
  <c r="L69" i="2"/>
  <c r="M69" i="2" s="1"/>
  <c r="N69" i="2" s="1"/>
  <c r="O69" i="2" s="1"/>
  <c r="K69" i="2"/>
  <c r="W69" i="2" s="1"/>
  <c r="J69" i="2"/>
  <c r="V69" i="2" s="1"/>
  <c r="I69" i="2"/>
  <c r="S69" i="2" s="1"/>
  <c r="L68" i="2"/>
  <c r="M68" i="2" s="1"/>
  <c r="N68" i="2" s="1"/>
  <c r="O68" i="2" s="1"/>
  <c r="K68" i="2"/>
  <c r="W68" i="2" s="1"/>
  <c r="J68" i="2"/>
  <c r="V68" i="2" s="1"/>
  <c r="I68" i="2"/>
  <c r="S68" i="2" s="1"/>
  <c r="H68" i="2"/>
  <c r="Z68" i="2" s="1"/>
  <c r="L67" i="2"/>
  <c r="M67" i="2" s="1"/>
  <c r="N67" i="2" s="1"/>
  <c r="O67" i="2" s="1"/>
  <c r="K67" i="2"/>
  <c r="W67" i="2" s="1"/>
  <c r="J67" i="2"/>
  <c r="V67" i="2" s="1"/>
  <c r="I67" i="2"/>
  <c r="S67" i="2" s="1"/>
  <c r="H67" i="2"/>
  <c r="Z67" i="2" s="1"/>
  <c r="L66" i="2"/>
  <c r="M66" i="2" s="1"/>
  <c r="N66" i="2" s="1"/>
  <c r="O66" i="2" s="1"/>
  <c r="K66" i="2"/>
  <c r="W66" i="2" s="1"/>
  <c r="J66" i="2"/>
  <c r="V66" i="2" s="1"/>
  <c r="I66" i="2"/>
  <c r="S66" i="2" s="1"/>
  <c r="P56" i="2"/>
  <c r="P57" i="2"/>
  <c r="P58" i="2"/>
  <c r="P59" i="2"/>
  <c r="P60" i="2"/>
  <c r="Q56" i="2"/>
  <c r="Q57" i="2"/>
  <c r="Q58" i="2"/>
  <c r="Q59" i="2"/>
  <c r="Q60" i="2"/>
  <c r="R56" i="2"/>
  <c r="R57" i="2"/>
  <c r="R58" i="2"/>
  <c r="R59" i="2"/>
  <c r="R60" i="2"/>
  <c r="T56" i="2"/>
  <c r="T57" i="2"/>
  <c r="T58" i="2"/>
  <c r="T59" i="2"/>
  <c r="T60" i="2"/>
  <c r="U56" i="2"/>
  <c r="Y56" i="2" s="1"/>
  <c r="U57" i="2"/>
  <c r="Y57" i="2" s="1"/>
  <c r="U58" i="2"/>
  <c r="Y58" i="2" s="1"/>
  <c r="U59" i="2"/>
  <c r="Y59" i="2" s="1"/>
  <c r="U60" i="2"/>
  <c r="Y60" i="2" s="1"/>
  <c r="X56" i="2"/>
  <c r="X57" i="2"/>
  <c r="X58" i="2"/>
  <c r="X59" i="2"/>
  <c r="X60" i="2"/>
  <c r="Z56" i="2"/>
  <c r="Z59" i="2"/>
  <c r="Z60" i="2"/>
  <c r="AA56" i="2"/>
  <c r="AA57" i="2"/>
  <c r="AA58" i="2"/>
  <c r="AA59" i="2"/>
  <c r="AA60" i="2"/>
  <c r="L60" i="2"/>
  <c r="M60" i="2" s="1"/>
  <c r="N60" i="2" s="1"/>
  <c r="O60" i="2" s="1"/>
  <c r="K60" i="2"/>
  <c r="W60" i="2" s="1"/>
  <c r="J60" i="2"/>
  <c r="V60" i="2" s="1"/>
  <c r="I60" i="2"/>
  <c r="S60" i="2" s="1"/>
  <c r="L59" i="2"/>
  <c r="M59" i="2" s="1"/>
  <c r="N59" i="2" s="1"/>
  <c r="O59" i="2" s="1"/>
  <c r="K59" i="2"/>
  <c r="W59" i="2" s="1"/>
  <c r="J59" i="2"/>
  <c r="V59" i="2" s="1"/>
  <c r="I59" i="2"/>
  <c r="S59" i="2" s="1"/>
  <c r="L58" i="2"/>
  <c r="M58" i="2" s="1"/>
  <c r="N58" i="2" s="1"/>
  <c r="O58" i="2" s="1"/>
  <c r="K58" i="2"/>
  <c r="W58" i="2" s="1"/>
  <c r="J58" i="2"/>
  <c r="V58" i="2" s="1"/>
  <c r="I58" i="2"/>
  <c r="S58" i="2" s="1"/>
  <c r="H58" i="2"/>
  <c r="Z58" i="2" s="1"/>
  <c r="L57" i="2"/>
  <c r="M57" i="2" s="1"/>
  <c r="N57" i="2" s="1"/>
  <c r="O57" i="2" s="1"/>
  <c r="K57" i="2"/>
  <c r="W57" i="2" s="1"/>
  <c r="J57" i="2"/>
  <c r="V57" i="2" s="1"/>
  <c r="I57" i="2"/>
  <c r="S57" i="2" s="1"/>
  <c r="H57" i="2"/>
  <c r="Z57" i="2" s="1"/>
  <c r="L56" i="2"/>
  <c r="M56" i="2" s="1"/>
  <c r="N56" i="2" s="1"/>
  <c r="O56" i="2" s="1"/>
  <c r="K56" i="2"/>
  <c r="W56" i="2" s="1"/>
  <c r="J56" i="2"/>
  <c r="V56" i="2" s="1"/>
  <c r="I56" i="2"/>
  <c r="S56" i="2" s="1"/>
  <c r="P51" i="2"/>
  <c r="P52" i="2"/>
  <c r="P53" i="2"/>
  <c r="P54" i="2"/>
  <c r="P55" i="2"/>
  <c r="Q51" i="2"/>
  <c r="Q52" i="2"/>
  <c r="Q53" i="2"/>
  <c r="Q54" i="2"/>
  <c r="Q55" i="2"/>
  <c r="R51" i="2"/>
  <c r="R52" i="2"/>
  <c r="R53" i="2"/>
  <c r="R54" i="2"/>
  <c r="R55" i="2"/>
  <c r="T51" i="2"/>
  <c r="T52" i="2"/>
  <c r="T53" i="2"/>
  <c r="T54" i="2"/>
  <c r="T55" i="2"/>
  <c r="U51" i="2"/>
  <c r="Y51" i="2" s="1"/>
  <c r="U52" i="2"/>
  <c r="Y52" i="2" s="1"/>
  <c r="U53" i="2"/>
  <c r="Y53" i="2" s="1"/>
  <c r="U54" i="2"/>
  <c r="Y54" i="2" s="1"/>
  <c r="U55" i="2"/>
  <c r="Y55" i="2" s="1"/>
  <c r="X51" i="2"/>
  <c r="X52" i="2"/>
  <c r="X53" i="2"/>
  <c r="X54" i="2"/>
  <c r="X55" i="2"/>
  <c r="Z51" i="2"/>
  <c r="Z54" i="2"/>
  <c r="Z55" i="2"/>
  <c r="AA51" i="2"/>
  <c r="AA52" i="2"/>
  <c r="AA53" i="2"/>
  <c r="AA54" i="2"/>
  <c r="AA55" i="2"/>
  <c r="L55" i="2"/>
  <c r="M55" i="2" s="1"/>
  <c r="N55" i="2" s="1"/>
  <c r="O55" i="2" s="1"/>
  <c r="K55" i="2"/>
  <c r="W55" i="2" s="1"/>
  <c r="J55" i="2"/>
  <c r="V55" i="2" s="1"/>
  <c r="I55" i="2"/>
  <c r="S55" i="2" s="1"/>
  <c r="L54" i="2"/>
  <c r="M54" i="2" s="1"/>
  <c r="N54" i="2" s="1"/>
  <c r="O54" i="2" s="1"/>
  <c r="K54" i="2"/>
  <c r="W54" i="2" s="1"/>
  <c r="J54" i="2"/>
  <c r="V54" i="2" s="1"/>
  <c r="I54" i="2"/>
  <c r="S54" i="2" s="1"/>
  <c r="L53" i="2"/>
  <c r="M53" i="2" s="1"/>
  <c r="N53" i="2" s="1"/>
  <c r="O53" i="2" s="1"/>
  <c r="K53" i="2"/>
  <c r="W53" i="2" s="1"/>
  <c r="J53" i="2"/>
  <c r="V53" i="2" s="1"/>
  <c r="I53" i="2"/>
  <c r="S53" i="2" s="1"/>
  <c r="H53" i="2"/>
  <c r="Z53" i="2" s="1"/>
  <c r="L52" i="2"/>
  <c r="M52" i="2" s="1"/>
  <c r="N52" i="2" s="1"/>
  <c r="O52" i="2" s="1"/>
  <c r="K52" i="2"/>
  <c r="W52" i="2" s="1"/>
  <c r="J52" i="2"/>
  <c r="V52" i="2" s="1"/>
  <c r="I52" i="2"/>
  <c r="S52" i="2" s="1"/>
  <c r="H52" i="2"/>
  <c r="Z52" i="2" s="1"/>
  <c r="L51" i="2"/>
  <c r="M51" i="2" s="1"/>
  <c r="N51" i="2" s="1"/>
  <c r="O51" i="2" s="1"/>
  <c r="K51" i="2"/>
  <c r="W51" i="2" s="1"/>
  <c r="J51" i="2"/>
  <c r="V51" i="2" s="1"/>
  <c r="I51" i="2"/>
  <c r="S51" i="2" s="1"/>
  <c r="P46" i="2"/>
  <c r="P47" i="2"/>
  <c r="P48" i="2"/>
  <c r="P49" i="2"/>
  <c r="P50" i="2"/>
  <c r="Q46" i="2"/>
  <c r="Q47" i="2"/>
  <c r="Q48" i="2"/>
  <c r="Q49" i="2"/>
  <c r="Q50" i="2"/>
  <c r="R46" i="2"/>
  <c r="R47" i="2"/>
  <c r="R48" i="2"/>
  <c r="R49" i="2"/>
  <c r="R50" i="2"/>
  <c r="T46" i="2"/>
  <c r="T47" i="2"/>
  <c r="T48" i="2"/>
  <c r="T49" i="2"/>
  <c r="T50" i="2"/>
  <c r="U46" i="2"/>
  <c r="Y46" i="2" s="1"/>
  <c r="U47" i="2"/>
  <c r="Y47" i="2" s="1"/>
  <c r="U48" i="2"/>
  <c r="Y48" i="2" s="1"/>
  <c r="U49" i="2"/>
  <c r="Y49" i="2" s="1"/>
  <c r="U50" i="2"/>
  <c r="Y50" i="2" s="1"/>
  <c r="X46" i="2"/>
  <c r="X47" i="2"/>
  <c r="X48" i="2"/>
  <c r="X49" i="2"/>
  <c r="X50" i="2"/>
  <c r="Z46" i="2"/>
  <c r="Z49" i="2"/>
  <c r="Z50" i="2"/>
  <c r="AA46" i="2"/>
  <c r="AA47" i="2"/>
  <c r="AA48" i="2"/>
  <c r="AA49" i="2"/>
  <c r="AA50" i="2"/>
  <c r="L50" i="2"/>
  <c r="M50" i="2" s="1"/>
  <c r="N50" i="2" s="1"/>
  <c r="O50" i="2" s="1"/>
  <c r="K50" i="2"/>
  <c r="W50" i="2" s="1"/>
  <c r="J50" i="2"/>
  <c r="V50" i="2" s="1"/>
  <c r="I50" i="2"/>
  <c r="S50" i="2" s="1"/>
  <c r="L49" i="2"/>
  <c r="M49" i="2" s="1"/>
  <c r="N49" i="2" s="1"/>
  <c r="O49" i="2" s="1"/>
  <c r="K49" i="2"/>
  <c r="W49" i="2" s="1"/>
  <c r="J49" i="2"/>
  <c r="V49" i="2" s="1"/>
  <c r="I49" i="2"/>
  <c r="S49" i="2" s="1"/>
  <c r="L48" i="2"/>
  <c r="M48" i="2" s="1"/>
  <c r="N48" i="2" s="1"/>
  <c r="O48" i="2" s="1"/>
  <c r="K48" i="2"/>
  <c r="W48" i="2" s="1"/>
  <c r="J48" i="2"/>
  <c r="V48" i="2" s="1"/>
  <c r="I48" i="2"/>
  <c r="S48" i="2" s="1"/>
  <c r="H48" i="2"/>
  <c r="Z48" i="2" s="1"/>
  <c r="L47" i="2"/>
  <c r="M47" i="2" s="1"/>
  <c r="N47" i="2" s="1"/>
  <c r="O47" i="2" s="1"/>
  <c r="K47" i="2"/>
  <c r="W47" i="2" s="1"/>
  <c r="J47" i="2"/>
  <c r="V47" i="2" s="1"/>
  <c r="I47" i="2"/>
  <c r="S47" i="2" s="1"/>
  <c r="H47" i="2"/>
  <c r="Z47" i="2" s="1"/>
  <c r="L46" i="2"/>
  <c r="M46" i="2" s="1"/>
  <c r="N46" i="2" s="1"/>
  <c r="O46" i="2" s="1"/>
  <c r="K46" i="2"/>
  <c r="W46" i="2" s="1"/>
  <c r="J46" i="2"/>
  <c r="V46" i="2" s="1"/>
  <c r="I46" i="2"/>
  <c r="S46" i="2" s="1"/>
  <c r="P41" i="2"/>
  <c r="P42" i="2"/>
  <c r="P43" i="2"/>
  <c r="P44" i="2"/>
  <c r="P45" i="2"/>
  <c r="Q41" i="2"/>
  <c r="Q42" i="2"/>
  <c r="Q43" i="2"/>
  <c r="Q44" i="2"/>
  <c r="Q45" i="2"/>
  <c r="R41" i="2"/>
  <c r="R42" i="2"/>
  <c r="R43" i="2"/>
  <c r="R44" i="2"/>
  <c r="R45" i="2"/>
  <c r="T41" i="2"/>
  <c r="T42" i="2"/>
  <c r="T43" i="2"/>
  <c r="T44" i="2"/>
  <c r="T45" i="2"/>
  <c r="U41" i="2"/>
  <c r="Y41" i="2" s="1"/>
  <c r="U42" i="2"/>
  <c r="Y42" i="2" s="1"/>
  <c r="U43" i="2"/>
  <c r="Y43" i="2" s="1"/>
  <c r="U44" i="2"/>
  <c r="Y44" i="2" s="1"/>
  <c r="U45" i="2"/>
  <c r="Y45" i="2" s="1"/>
  <c r="X41" i="2"/>
  <c r="X42" i="2"/>
  <c r="X43" i="2"/>
  <c r="X44" i="2"/>
  <c r="X45" i="2"/>
  <c r="Z41" i="2"/>
  <c r="Z44" i="2"/>
  <c r="Z45" i="2"/>
  <c r="AA41" i="2"/>
  <c r="AA42" i="2"/>
  <c r="AA43" i="2"/>
  <c r="AA44" i="2"/>
  <c r="AA45" i="2"/>
  <c r="L45" i="2"/>
  <c r="M45" i="2" s="1"/>
  <c r="N45" i="2" s="1"/>
  <c r="O45" i="2" s="1"/>
  <c r="K45" i="2"/>
  <c r="W45" i="2" s="1"/>
  <c r="J45" i="2"/>
  <c r="V45" i="2" s="1"/>
  <c r="I45" i="2"/>
  <c r="S45" i="2" s="1"/>
  <c r="L44" i="2"/>
  <c r="M44" i="2" s="1"/>
  <c r="N44" i="2" s="1"/>
  <c r="O44" i="2" s="1"/>
  <c r="K44" i="2"/>
  <c r="W44" i="2" s="1"/>
  <c r="J44" i="2"/>
  <c r="V44" i="2" s="1"/>
  <c r="I44" i="2"/>
  <c r="S44" i="2" s="1"/>
  <c r="L43" i="2"/>
  <c r="M43" i="2" s="1"/>
  <c r="N43" i="2" s="1"/>
  <c r="O43" i="2" s="1"/>
  <c r="K43" i="2"/>
  <c r="W43" i="2" s="1"/>
  <c r="J43" i="2"/>
  <c r="V43" i="2" s="1"/>
  <c r="I43" i="2"/>
  <c r="S43" i="2" s="1"/>
  <c r="H43" i="2"/>
  <c r="Z43" i="2" s="1"/>
  <c r="L42" i="2"/>
  <c r="M42" i="2" s="1"/>
  <c r="N42" i="2" s="1"/>
  <c r="O42" i="2" s="1"/>
  <c r="K42" i="2"/>
  <c r="W42" i="2" s="1"/>
  <c r="J42" i="2"/>
  <c r="V42" i="2" s="1"/>
  <c r="I42" i="2"/>
  <c r="S42" i="2" s="1"/>
  <c r="H42" i="2"/>
  <c r="Z42" i="2" s="1"/>
  <c r="L41" i="2"/>
  <c r="M41" i="2" s="1"/>
  <c r="N41" i="2" s="1"/>
  <c r="O41" i="2" s="1"/>
  <c r="K41" i="2"/>
  <c r="W41" i="2" s="1"/>
  <c r="J41" i="2"/>
  <c r="V41" i="2" s="1"/>
  <c r="I41" i="2"/>
  <c r="S41" i="2" s="1"/>
  <c r="P36" i="2"/>
  <c r="P37" i="2"/>
  <c r="P38" i="2"/>
  <c r="P39" i="2"/>
  <c r="P40" i="2"/>
  <c r="Q36" i="2"/>
  <c r="Q37" i="2"/>
  <c r="Q38" i="2"/>
  <c r="Q39" i="2"/>
  <c r="Q40" i="2"/>
  <c r="R36" i="2"/>
  <c r="R37" i="2"/>
  <c r="R38" i="2"/>
  <c r="R39" i="2"/>
  <c r="R40" i="2"/>
  <c r="T36" i="2"/>
  <c r="T37" i="2"/>
  <c r="T38" i="2"/>
  <c r="T39" i="2"/>
  <c r="T40" i="2"/>
  <c r="U36" i="2"/>
  <c r="Y36" i="2" s="1"/>
  <c r="U37" i="2"/>
  <c r="Y37" i="2" s="1"/>
  <c r="U38" i="2"/>
  <c r="Y38" i="2" s="1"/>
  <c r="U39" i="2"/>
  <c r="Y39" i="2" s="1"/>
  <c r="U40" i="2"/>
  <c r="Y40" i="2" s="1"/>
  <c r="X36" i="2"/>
  <c r="X37" i="2"/>
  <c r="X38" i="2"/>
  <c r="X39" i="2"/>
  <c r="X40" i="2"/>
  <c r="Z36" i="2"/>
  <c r="Z39" i="2"/>
  <c r="Z40" i="2"/>
  <c r="AA36" i="2"/>
  <c r="AA37" i="2"/>
  <c r="AA38" i="2"/>
  <c r="AA39" i="2"/>
  <c r="AA40" i="2"/>
  <c r="L40" i="2"/>
  <c r="M40" i="2" s="1"/>
  <c r="N40" i="2" s="1"/>
  <c r="O40" i="2" s="1"/>
  <c r="K40" i="2"/>
  <c r="W40" i="2" s="1"/>
  <c r="J40" i="2"/>
  <c r="V40" i="2" s="1"/>
  <c r="I40" i="2"/>
  <c r="S40" i="2" s="1"/>
  <c r="L39" i="2"/>
  <c r="M39" i="2" s="1"/>
  <c r="N39" i="2" s="1"/>
  <c r="O39" i="2" s="1"/>
  <c r="K39" i="2"/>
  <c r="W39" i="2" s="1"/>
  <c r="J39" i="2"/>
  <c r="V39" i="2" s="1"/>
  <c r="I39" i="2"/>
  <c r="S39" i="2" s="1"/>
  <c r="L38" i="2"/>
  <c r="M38" i="2" s="1"/>
  <c r="N38" i="2" s="1"/>
  <c r="O38" i="2" s="1"/>
  <c r="K38" i="2"/>
  <c r="W38" i="2" s="1"/>
  <c r="J38" i="2"/>
  <c r="V38" i="2" s="1"/>
  <c r="I38" i="2"/>
  <c r="S38" i="2" s="1"/>
  <c r="H38" i="2"/>
  <c r="Z38" i="2" s="1"/>
  <c r="L37" i="2"/>
  <c r="M37" i="2" s="1"/>
  <c r="N37" i="2" s="1"/>
  <c r="O37" i="2" s="1"/>
  <c r="K37" i="2"/>
  <c r="W37" i="2" s="1"/>
  <c r="J37" i="2"/>
  <c r="V37" i="2" s="1"/>
  <c r="I37" i="2"/>
  <c r="S37" i="2" s="1"/>
  <c r="H37" i="2"/>
  <c r="Z37" i="2" s="1"/>
  <c r="L36" i="2"/>
  <c r="M36" i="2" s="1"/>
  <c r="N36" i="2" s="1"/>
  <c r="O36" i="2" s="1"/>
  <c r="K36" i="2"/>
  <c r="W36" i="2" s="1"/>
  <c r="J36" i="2"/>
  <c r="V36" i="2" s="1"/>
  <c r="I36" i="2"/>
  <c r="S36" i="2" s="1"/>
  <c r="P31" i="2"/>
  <c r="P32" i="2"/>
  <c r="P33" i="2"/>
  <c r="P34" i="2"/>
  <c r="P35" i="2"/>
  <c r="Q31" i="2"/>
  <c r="Q32" i="2"/>
  <c r="Q33" i="2"/>
  <c r="Q34" i="2"/>
  <c r="Q35" i="2"/>
  <c r="R31" i="2"/>
  <c r="R32" i="2"/>
  <c r="R33" i="2"/>
  <c r="R34" i="2"/>
  <c r="R35" i="2"/>
  <c r="T31" i="2"/>
  <c r="T32" i="2"/>
  <c r="T33" i="2"/>
  <c r="T34" i="2"/>
  <c r="T35" i="2"/>
  <c r="U31" i="2"/>
  <c r="Y31" i="2" s="1"/>
  <c r="U32" i="2"/>
  <c r="Y32" i="2" s="1"/>
  <c r="U33" i="2"/>
  <c r="Y33" i="2" s="1"/>
  <c r="U34" i="2"/>
  <c r="Y34" i="2" s="1"/>
  <c r="U35" i="2"/>
  <c r="Y35" i="2" s="1"/>
  <c r="X31" i="2"/>
  <c r="X32" i="2"/>
  <c r="X33" i="2"/>
  <c r="X34" i="2"/>
  <c r="X35" i="2"/>
  <c r="Z31" i="2"/>
  <c r="Z34" i="2"/>
  <c r="Z35" i="2"/>
  <c r="AA31" i="2"/>
  <c r="AA32" i="2"/>
  <c r="AA33" i="2"/>
  <c r="AA34" i="2"/>
  <c r="AA35" i="2"/>
  <c r="L35" i="2"/>
  <c r="M35" i="2" s="1"/>
  <c r="N35" i="2" s="1"/>
  <c r="O35" i="2" s="1"/>
  <c r="K35" i="2"/>
  <c r="W35" i="2" s="1"/>
  <c r="J35" i="2"/>
  <c r="V35" i="2" s="1"/>
  <c r="I35" i="2"/>
  <c r="S35" i="2" s="1"/>
  <c r="L34" i="2"/>
  <c r="M34" i="2" s="1"/>
  <c r="N34" i="2" s="1"/>
  <c r="O34" i="2" s="1"/>
  <c r="K34" i="2"/>
  <c r="W34" i="2" s="1"/>
  <c r="J34" i="2"/>
  <c r="V34" i="2" s="1"/>
  <c r="I34" i="2"/>
  <c r="S34" i="2" s="1"/>
  <c r="L33" i="2"/>
  <c r="M33" i="2" s="1"/>
  <c r="N33" i="2" s="1"/>
  <c r="O33" i="2" s="1"/>
  <c r="K33" i="2"/>
  <c r="W33" i="2" s="1"/>
  <c r="J33" i="2"/>
  <c r="V33" i="2" s="1"/>
  <c r="I33" i="2"/>
  <c r="S33" i="2" s="1"/>
  <c r="H33" i="2"/>
  <c r="Z33" i="2" s="1"/>
  <c r="L32" i="2"/>
  <c r="M32" i="2" s="1"/>
  <c r="N32" i="2" s="1"/>
  <c r="O32" i="2" s="1"/>
  <c r="K32" i="2"/>
  <c r="W32" i="2" s="1"/>
  <c r="J32" i="2"/>
  <c r="V32" i="2" s="1"/>
  <c r="I32" i="2"/>
  <c r="S32" i="2" s="1"/>
  <c r="H32" i="2"/>
  <c r="Z32" i="2" s="1"/>
  <c r="L31" i="2"/>
  <c r="M31" i="2" s="1"/>
  <c r="N31" i="2" s="1"/>
  <c r="O31" i="2" s="1"/>
  <c r="K31" i="2"/>
  <c r="W31" i="2" s="1"/>
  <c r="J31" i="2"/>
  <c r="V31" i="2" s="1"/>
  <c r="I31" i="2"/>
  <c r="S31" i="2" s="1"/>
  <c r="P26" i="2"/>
  <c r="P27" i="2"/>
  <c r="P28" i="2"/>
  <c r="P29" i="2"/>
  <c r="P30" i="2"/>
  <c r="Q26" i="2"/>
  <c r="Q27" i="2"/>
  <c r="Q28" i="2"/>
  <c r="Q29" i="2"/>
  <c r="Q30" i="2"/>
  <c r="R26" i="2"/>
  <c r="R27" i="2"/>
  <c r="R28" i="2"/>
  <c r="R29" i="2"/>
  <c r="R30" i="2"/>
  <c r="T26" i="2"/>
  <c r="T27" i="2"/>
  <c r="T28" i="2"/>
  <c r="T29" i="2"/>
  <c r="T30" i="2"/>
  <c r="U26" i="2"/>
  <c r="Y26" i="2" s="1"/>
  <c r="U27" i="2"/>
  <c r="Y27" i="2" s="1"/>
  <c r="U28" i="2"/>
  <c r="Y28" i="2" s="1"/>
  <c r="U29" i="2"/>
  <c r="Y29" i="2" s="1"/>
  <c r="U30" i="2"/>
  <c r="Y30" i="2" s="1"/>
  <c r="X26" i="2"/>
  <c r="X27" i="2"/>
  <c r="X28" i="2"/>
  <c r="X29" i="2"/>
  <c r="X30" i="2"/>
  <c r="Z26" i="2"/>
  <c r="Z29" i="2"/>
  <c r="Z30" i="2"/>
  <c r="AA26" i="2"/>
  <c r="AA27" i="2"/>
  <c r="AA28" i="2"/>
  <c r="AA29" i="2"/>
  <c r="AA30" i="2"/>
  <c r="L30" i="2"/>
  <c r="M30" i="2" s="1"/>
  <c r="N30" i="2" s="1"/>
  <c r="O30" i="2" s="1"/>
  <c r="K30" i="2"/>
  <c r="W30" i="2" s="1"/>
  <c r="J30" i="2"/>
  <c r="V30" i="2" s="1"/>
  <c r="I30" i="2"/>
  <c r="S30" i="2" s="1"/>
  <c r="L29" i="2"/>
  <c r="M29" i="2" s="1"/>
  <c r="N29" i="2" s="1"/>
  <c r="O29" i="2" s="1"/>
  <c r="K29" i="2"/>
  <c r="W29" i="2" s="1"/>
  <c r="J29" i="2"/>
  <c r="V29" i="2" s="1"/>
  <c r="I29" i="2"/>
  <c r="S29" i="2" s="1"/>
  <c r="L28" i="2"/>
  <c r="M28" i="2" s="1"/>
  <c r="N28" i="2" s="1"/>
  <c r="O28" i="2" s="1"/>
  <c r="K28" i="2"/>
  <c r="W28" i="2" s="1"/>
  <c r="J28" i="2"/>
  <c r="V28" i="2" s="1"/>
  <c r="I28" i="2"/>
  <c r="S28" i="2" s="1"/>
  <c r="H28" i="2"/>
  <c r="Z28" i="2" s="1"/>
  <c r="L27" i="2"/>
  <c r="M27" i="2" s="1"/>
  <c r="N27" i="2" s="1"/>
  <c r="O27" i="2" s="1"/>
  <c r="K27" i="2"/>
  <c r="W27" i="2" s="1"/>
  <c r="J27" i="2"/>
  <c r="V27" i="2" s="1"/>
  <c r="I27" i="2"/>
  <c r="S27" i="2" s="1"/>
  <c r="H27" i="2"/>
  <c r="Z27" i="2" s="1"/>
  <c r="L26" i="2"/>
  <c r="M26" i="2" s="1"/>
  <c r="N26" i="2" s="1"/>
  <c r="O26" i="2" s="1"/>
  <c r="K26" i="2"/>
  <c r="W26" i="2" s="1"/>
  <c r="J26" i="2"/>
  <c r="V26" i="2" s="1"/>
  <c r="I26" i="2"/>
  <c r="S26" i="2" s="1"/>
  <c r="P21" i="2"/>
  <c r="P22" i="2"/>
  <c r="P23" i="2"/>
  <c r="P24" i="2"/>
  <c r="P25" i="2"/>
  <c r="Q21" i="2"/>
  <c r="Q22" i="2"/>
  <c r="Q23" i="2"/>
  <c r="Q24" i="2"/>
  <c r="Q25" i="2"/>
  <c r="R21" i="2"/>
  <c r="R22" i="2"/>
  <c r="R23" i="2"/>
  <c r="R24" i="2"/>
  <c r="R25" i="2"/>
  <c r="T21" i="2"/>
  <c r="T22" i="2"/>
  <c r="T23" i="2"/>
  <c r="T24" i="2"/>
  <c r="T25" i="2"/>
  <c r="U21" i="2"/>
  <c r="Y21" i="2" s="1"/>
  <c r="U22" i="2"/>
  <c r="Y22" i="2" s="1"/>
  <c r="U23" i="2"/>
  <c r="Y23" i="2" s="1"/>
  <c r="U24" i="2"/>
  <c r="Y24" i="2" s="1"/>
  <c r="U25" i="2"/>
  <c r="Y25" i="2" s="1"/>
  <c r="X21" i="2"/>
  <c r="X22" i="2"/>
  <c r="X23" i="2"/>
  <c r="X24" i="2"/>
  <c r="X25" i="2"/>
  <c r="Z21" i="2"/>
  <c r="Z24" i="2"/>
  <c r="Z25" i="2"/>
  <c r="AA21" i="2"/>
  <c r="AA22" i="2"/>
  <c r="AA23" i="2"/>
  <c r="AA24" i="2"/>
  <c r="AA25" i="2"/>
  <c r="L25" i="2"/>
  <c r="M25" i="2" s="1"/>
  <c r="N25" i="2" s="1"/>
  <c r="O25" i="2" s="1"/>
  <c r="K25" i="2"/>
  <c r="W25" i="2" s="1"/>
  <c r="J25" i="2"/>
  <c r="V25" i="2" s="1"/>
  <c r="I25" i="2"/>
  <c r="S25" i="2" s="1"/>
  <c r="L24" i="2"/>
  <c r="M24" i="2" s="1"/>
  <c r="N24" i="2" s="1"/>
  <c r="O24" i="2" s="1"/>
  <c r="K24" i="2"/>
  <c r="W24" i="2" s="1"/>
  <c r="J24" i="2"/>
  <c r="V24" i="2" s="1"/>
  <c r="I24" i="2"/>
  <c r="S24" i="2" s="1"/>
  <c r="L23" i="2"/>
  <c r="M23" i="2" s="1"/>
  <c r="N23" i="2" s="1"/>
  <c r="O23" i="2" s="1"/>
  <c r="K23" i="2"/>
  <c r="W23" i="2" s="1"/>
  <c r="J23" i="2"/>
  <c r="V23" i="2" s="1"/>
  <c r="I23" i="2"/>
  <c r="S23" i="2" s="1"/>
  <c r="H23" i="2"/>
  <c r="Z23" i="2" s="1"/>
  <c r="L22" i="2"/>
  <c r="M22" i="2" s="1"/>
  <c r="N22" i="2" s="1"/>
  <c r="O22" i="2" s="1"/>
  <c r="K22" i="2"/>
  <c r="W22" i="2" s="1"/>
  <c r="J22" i="2"/>
  <c r="V22" i="2" s="1"/>
  <c r="I22" i="2"/>
  <c r="S22" i="2" s="1"/>
  <c r="H22" i="2"/>
  <c r="Z22" i="2" s="1"/>
  <c r="L21" i="2"/>
  <c r="M21" i="2" s="1"/>
  <c r="N21" i="2" s="1"/>
  <c r="O21" i="2" s="1"/>
  <c r="K21" i="2"/>
  <c r="W21" i="2" s="1"/>
  <c r="J21" i="2"/>
  <c r="V21" i="2" s="1"/>
  <c r="I21" i="2"/>
  <c r="S21" i="2" s="1"/>
  <c r="A1" i="10" a="1"/>
  <c r="A1" i="10" s="1"/>
  <c r="A1" i="9" a="1"/>
  <c r="A1" i="9" s="1"/>
  <c r="K4" i="2"/>
  <c r="W4" i="2" s="1"/>
  <c r="K5" i="2"/>
  <c r="W5" i="2" s="1"/>
  <c r="K6" i="2"/>
  <c r="W6" i="2" s="1"/>
  <c r="K7" i="2"/>
  <c r="W7" i="2" s="1"/>
  <c r="K8" i="2"/>
  <c r="W8" i="2" s="1"/>
  <c r="K9" i="2"/>
  <c r="W9" i="2" s="1"/>
  <c r="K10" i="2"/>
  <c r="W10" i="2" s="1"/>
  <c r="K11" i="2"/>
  <c r="W11" i="2" s="1"/>
  <c r="K12" i="2"/>
  <c r="W12" i="2" s="1"/>
  <c r="K13" i="2"/>
  <c r="W13" i="2" s="1"/>
  <c r="K14" i="2"/>
  <c r="W14" i="2" s="1"/>
  <c r="K15" i="2"/>
  <c r="K16" i="2"/>
  <c r="W16" i="2" s="1"/>
  <c r="K17" i="2"/>
  <c r="W17" i="2" s="1"/>
  <c r="K20" i="2"/>
  <c r="W20" i="2" s="1"/>
  <c r="K18" i="2"/>
  <c r="W18" i="2" s="1"/>
  <c r="K19" i="2"/>
  <c r="W19" i="2" s="1"/>
  <c r="K116" i="2"/>
  <c r="K117" i="2"/>
  <c r="W117" i="2" s="1"/>
  <c r="K118" i="2"/>
  <c r="W118" i="2" s="1"/>
  <c r="K119" i="2"/>
  <c r="W119" i="2" s="1"/>
  <c r="K120" i="2"/>
  <c r="W120" i="2" s="1"/>
  <c r="K121" i="2"/>
  <c r="K122" i="2"/>
  <c r="W122" i="2" s="1"/>
  <c r="K123" i="2"/>
  <c r="W123" i="2" s="1"/>
  <c r="K124" i="2"/>
  <c r="W124" i="2" s="1"/>
  <c r="K125" i="2"/>
  <c r="W125" i="2" s="1"/>
  <c r="K126" i="2"/>
  <c r="W126" i="2" s="1"/>
  <c r="K127" i="2"/>
  <c r="W127" i="2" s="1"/>
  <c r="K128" i="2"/>
  <c r="K129" i="2"/>
  <c r="W129" i="2" s="1"/>
  <c r="K130" i="2"/>
  <c r="W130" i="2" s="1"/>
  <c r="K131" i="2"/>
  <c r="K132" i="2"/>
  <c r="W132" i="2" s="1"/>
  <c r="K133" i="2"/>
  <c r="K134" i="2"/>
  <c r="W134" i="2" s="1"/>
  <c r="K135" i="2"/>
  <c r="W135" i="2" s="1"/>
  <c r="K136" i="2"/>
  <c r="W136" i="2" s="1"/>
  <c r="K137" i="2"/>
  <c r="W137" i="2" s="1"/>
  <c r="K138" i="2"/>
  <c r="K139" i="2"/>
  <c r="W139" i="2" s="1"/>
  <c r="K140" i="2"/>
  <c r="K141" i="2"/>
  <c r="W141" i="2" s="1"/>
  <c r="K142" i="2"/>
  <c r="W142" i="2" s="1"/>
  <c r="K143" i="2"/>
  <c r="W143" i="2" s="1"/>
  <c r="K144" i="2"/>
  <c r="W144" i="2" s="1"/>
  <c r="K145" i="2"/>
  <c r="K146" i="2"/>
  <c r="W146" i="2" s="1"/>
  <c r="K147" i="2"/>
  <c r="W147" i="2" s="1"/>
  <c r="K148" i="2"/>
  <c r="W148" i="2" s="1"/>
  <c r="K149" i="2"/>
  <c r="W149" i="2" s="1"/>
  <c r="K150" i="2"/>
  <c r="W150" i="2" s="1"/>
  <c r="K151" i="2"/>
  <c r="W151" i="2" s="1"/>
  <c r="K152" i="2"/>
  <c r="K153" i="2"/>
  <c r="W153" i="2" s="1"/>
  <c r="K154" i="2"/>
  <c r="W154" i="2" s="1"/>
  <c r="K155" i="2"/>
  <c r="W155" i="2" s="1"/>
  <c r="K156" i="2"/>
  <c r="W156" i="2" s="1"/>
  <c r="K157" i="2"/>
  <c r="K158" i="2"/>
  <c r="W158" i="2" s="1"/>
  <c r="K159" i="2"/>
  <c r="W159" i="2" s="1"/>
  <c r="K160" i="2"/>
  <c r="W160" i="2" s="1"/>
  <c r="K161" i="2"/>
  <c r="W161" i="2" s="1"/>
  <c r="K162" i="2"/>
  <c r="W162" i="2" s="1"/>
  <c r="K163" i="2"/>
  <c r="W163" i="2" s="1"/>
  <c r="K164" i="2"/>
  <c r="K165" i="2"/>
  <c r="W165" i="2" s="1"/>
  <c r="K166" i="2"/>
  <c r="W166" i="2" s="1"/>
  <c r="K167" i="2"/>
  <c r="W167" i="2" s="1"/>
  <c r="K168" i="2"/>
  <c r="W168" i="2" s="1"/>
  <c r="K169" i="2"/>
  <c r="K170" i="2"/>
  <c r="W170" i="2" s="1"/>
  <c r="K171" i="2"/>
  <c r="W171" i="2" s="1"/>
  <c r="K172" i="2"/>
  <c r="W172" i="2" s="1"/>
  <c r="K173" i="2"/>
  <c r="W173" i="2" s="1"/>
  <c r="K174" i="2"/>
  <c r="W174" i="2" s="1"/>
  <c r="K175" i="2"/>
  <c r="W175" i="2" s="1"/>
  <c r="K176" i="2"/>
  <c r="K177" i="2"/>
  <c r="W177" i="2" s="1"/>
  <c r="K178" i="2"/>
  <c r="W178" i="2" s="1"/>
  <c r="K179" i="2"/>
  <c r="W179" i="2" s="1"/>
  <c r="K180" i="2"/>
  <c r="W180" i="2" s="1"/>
  <c r="K181" i="2"/>
  <c r="K182" i="2"/>
  <c r="W182" i="2" s="1"/>
  <c r="K183" i="2"/>
  <c r="W183" i="2" s="1"/>
  <c r="K184" i="2"/>
  <c r="W184" i="2" s="1"/>
  <c r="K185" i="2"/>
  <c r="W185" i="2" s="1"/>
  <c r="K186" i="2"/>
  <c r="W186" i="2" s="1"/>
  <c r="K187" i="2"/>
  <c r="W187" i="2" s="1"/>
  <c r="K188" i="2"/>
  <c r="K189" i="2"/>
  <c r="W189" i="2" s="1"/>
  <c r="K190" i="2"/>
  <c r="W190" i="2" s="1"/>
  <c r="K191" i="2"/>
  <c r="W191" i="2" s="1"/>
  <c r="K192" i="2"/>
  <c r="W192" i="2" s="1"/>
  <c r="K193" i="2"/>
  <c r="K194" i="2"/>
  <c r="W194" i="2" s="1"/>
  <c r="K195" i="2"/>
  <c r="W195" i="2" s="1"/>
  <c r="K196" i="2"/>
  <c r="W196" i="2" s="1"/>
  <c r="K197" i="2"/>
  <c r="W197" i="2" s="1"/>
  <c r="K198" i="2"/>
  <c r="W198" i="2" s="1"/>
  <c r="K199" i="2"/>
  <c r="W199" i="2" s="1"/>
  <c r="K200" i="2"/>
  <c r="K201" i="2"/>
  <c r="W201" i="2" s="1"/>
  <c r="K202" i="2"/>
  <c r="W202" i="2" s="1"/>
  <c r="K203" i="2"/>
  <c r="K204" i="2"/>
  <c r="W204" i="2" s="1"/>
  <c r="K205" i="2"/>
  <c r="K206" i="2"/>
  <c r="W206" i="2" s="1"/>
  <c r="K207" i="2"/>
  <c r="W207" i="2" s="1"/>
  <c r="K208" i="2"/>
  <c r="W208" i="2" s="1"/>
  <c r="K209" i="2"/>
  <c r="W209" i="2" s="1"/>
  <c r="K210" i="2"/>
  <c r="W210" i="2" s="1"/>
  <c r="K211" i="2"/>
  <c r="W211" i="2" s="1"/>
  <c r="K212" i="2"/>
  <c r="W212" i="2" s="1"/>
  <c r="K213" i="2"/>
  <c r="W213" i="2" s="1"/>
  <c r="K214" i="2"/>
  <c r="W214" i="2" s="1"/>
  <c r="K215" i="2"/>
  <c r="K216" i="2"/>
  <c r="W216" i="2" s="1"/>
  <c r="K217" i="2"/>
  <c r="K218" i="2"/>
  <c r="W218" i="2" s="1"/>
  <c r="K219" i="2"/>
  <c r="W219" i="2" s="1"/>
  <c r="K220" i="2"/>
  <c r="W220" i="2" s="1"/>
  <c r="K221" i="2"/>
  <c r="W221" i="2" s="1"/>
  <c r="K222" i="2"/>
  <c r="W222" i="2" s="1"/>
  <c r="K223" i="2"/>
  <c r="W223" i="2" s="1"/>
  <c r="K224" i="2"/>
  <c r="K225" i="2"/>
  <c r="W225" i="2" s="1"/>
  <c r="K226" i="2"/>
  <c r="W226" i="2" s="1"/>
  <c r="K227" i="2"/>
  <c r="W227" i="2" s="1"/>
  <c r="K228" i="2"/>
  <c r="W228" i="2" s="1"/>
  <c r="K229" i="2"/>
  <c r="K230" i="2"/>
  <c r="W230" i="2" s="1"/>
  <c r="K231" i="2"/>
  <c r="W231" i="2" s="1"/>
  <c r="K232" i="2"/>
  <c r="W232" i="2" s="1"/>
  <c r="K233" i="2"/>
  <c r="W233" i="2" s="1"/>
  <c r="K234" i="2"/>
  <c r="W234" i="2" s="1"/>
  <c r="K235" i="2"/>
  <c r="K236" i="2"/>
  <c r="K237" i="2"/>
  <c r="W237" i="2" s="1"/>
  <c r="K238" i="2"/>
  <c r="W238" i="2" s="1"/>
  <c r="K239" i="2"/>
  <c r="W239" i="2" s="1"/>
  <c r="K240" i="2"/>
  <c r="W240" i="2" s="1"/>
  <c r="K241" i="2"/>
  <c r="K242" i="2"/>
  <c r="W242" i="2" s="1"/>
  <c r="K243" i="2"/>
  <c r="W243" i="2" s="1"/>
  <c r="K244" i="2"/>
  <c r="W244" i="2" s="1"/>
  <c r="K245" i="2"/>
  <c r="W245" i="2" s="1"/>
  <c r="K246" i="2"/>
  <c r="W246" i="2" s="1"/>
  <c r="K247" i="2"/>
  <c r="W247" i="2" s="1"/>
  <c r="K248" i="2"/>
  <c r="K249" i="2"/>
  <c r="W249" i="2" s="1"/>
  <c r="K250" i="2"/>
  <c r="W250" i="2" s="1"/>
  <c r="K251" i="2"/>
  <c r="W251" i="2" s="1"/>
  <c r="K252" i="2"/>
  <c r="W252" i="2" s="1"/>
  <c r="K253" i="2"/>
  <c r="K256" i="2"/>
  <c r="W256" i="2" s="1"/>
  <c r="K261" i="2"/>
  <c r="W261" i="2" s="1"/>
  <c r="K262" i="2"/>
  <c r="W262" i="2" s="1"/>
  <c r="K263" i="2"/>
  <c r="W263" i="2" s="1"/>
  <c r="K266" i="2"/>
  <c r="W266" i="2" s="1"/>
  <c r="K271" i="2"/>
  <c r="W271" i="2" s="1"/>
  <c r="K272" i="2"/>
  <c r="K273" i="2"/>
  <c r="W273" i="2" s="1"/>
  <c r="K276" i="2"/>
  <c r="W276" i="2" s="1"/>
  <c r="K281" i="2"/>
  <c r="K282" i="2"/>
  <c r="W282" i="2" s="1"/>
  <c r="K283" i="2"/>
  <c r="K286" i="2"/>
  <c r="W286" i="2" s="1"/>
  <c r="K291" i="2"/>
  <c r="W291" i="2" s="1"/>
  <c r="K292" i="2"/>
  <c r="W292" i="2" s="1"/>
  <c r="K293" i="2"/>
  <c r="W293" i="2" s="1"/>
  <c r="K296" i="2"/>
  <c r="W296" i="2" s="1"/>
  <c r="K301" i="2"/>
  <c r="W301" i="2" s="1"/>
  <c r="K302" i="2"/>
  <c r="K303" i="2"/>
  <c r="W303" i="2" s="1"/>
  <c r="K306" i="2"/>
  <c r="W306" i="2" s="1"/>
  <c r="K311" i="2"/>
  <c r="W311" i="2" s="1"/>
  <c r="K312" i="2"/>
  <c r="W312" i="2" s="1"/>
  <c r="K315" i="2"/>
  <c r="K320" i="2"/>
  <c r="W320" i="2" s="1"/>
  <c r="K321" i="2"/>
  <c r="W321" i="2" s="1"/>
  <c r="K322" i="2"/>
  <c r="W322" i="2" s="1"/>
  <c r="K325" i="2"/>
  <c r="W325" i="2" s="1"/>
  <c r="K337" i="2"/>
  <c r="W337" i="2" s="1"/>
  <c r="K338" i="2"/>
  <c r="W338" i="2" s="1"/>
  <c r="K339" i="2"/>
  <c r="K342" i="2"/>
  <c r="W342" i="2" s="1"/>
  <c r="K347" i="2"/>
  <c r="W347" i="2" s="1"/>
  <c r="K348" i="2"/>
  <c r="W348" i="2" s="1"/>
  <c r="K349" i="2"/>
  <c r="W349" i="2" s="1"/>
  <c r="K352" i="2"/>
  <c r="K357" i="2"/>
  <c r="W357" i="2" s="1"/>
  <c r="K358" i="2"/>
  <c r="W358" i="2" s="1"/>
  <c r="K359" i="2"/>
  <c r="W359" i="2" s="1"/>
  <c r="K362" i="2"/>
  <c r="W362" i="2" s="1"/>
  <c r="K367" i="2"/>
  <c r="W367" i="2" s="1"/>
  <c r="K368" i="2"/>
  <c r="W368" i="2" s="1"/>
  <c r="K371" i="2"/>
  <c r="K376" i="2"/>
  <c r="W376" i="2" s="1"/>
  <c r="K377" i="2"/>
  <c r="W377" i="2" s="1"/>
  <c r="K378" i="2"/>
  <c r="W378" i="2" s="1"/>
  <c r="K381" i="2"/>
  <c r="W381" i="2" s="1"/>
  <c r="K386" i="2"/>
  <c r="K387" i="2"/>
  <c r="W387" i="2" s="1"/>
  <c r="K390" i="2"/>
  <c r="W390" i="2" s="1"/>
  <c r="K395" i="2"/>
  <c r="W395" i="2" s="1"/>
  <c r="K396" i="2"/>
  <c r="W396" i="2" s="1"/>
  <c r="K399" i="2"/>
  <c r="W399" i="2" s="1"/>
  <c r="K404" i="2"/>
  <c r="W404" i="2" s="1"/>
  <c r="K405" i="2"/>
  <c r="K406" i="2"/>
  <c r="W406" i="2" s="1"/>
  <c r="K409" i="2"/>
  <c r="W409" i="2" s="1"/>
  <c r="K414" i="2"/>
  <c r="W414" i="2" s="1"/>
  <c r="K415" i="2"/>
  <c r="W415" i="2" s="1"/>
  <c r="K418" i="2"/>
  <c r="K423" i="2"/>
  <c r="W423" i="2" s="1"/>
  <c r="K424" i="2"/>
  <c r="W424" i="2" s="1"/>
  <c r="K425" i="2"/>
  <c r="W425" i="2" s="1"/>
  <c r="K428" i="2"/>
  <c r="W428" i="2" s="1"/>
  <c r="K433" i="2"/>
  <c r="W433" i="2" s="1"/>
  <c r="K434" i="2"/>
  <c r="W434" i="2" s="1"/>
  <c r="K435" i="2"/>
  <c r="K438" i="2"/>
  <c r="W438" i="2" s="1"/>
  <c r="K443" i="2"/>
  <c r="W443" i="2" s="1"/>
  <c r="K444" i="2"/>
  <c r="W444" i="2" s="1"/>
  <c r="K445" i="2"/>
  <c r="W445" i="2" s="1"/>
  <c r="K450" i="2"/>
  <c r="K459" i="2"/>
  <c r="W459" i="2" s="1"/>
  <c r="K460" i="2"/>
  <c r="W460" i="2" s="1"/>
  <c r="K461" i="2"/>
  <c r="W461" i="2" s="1"/>
  <c r="K329" i="2"/>
  <c r="W329" i="2" s="1"/>
  <c r="K330" i="2"/>
  <c r="W330" i="2" s="1"/>
  <c r="K331" i="2"/>
  <c r="W331" i="2" s="1"/>
  <c r="K332" i="2"/>
  <c r="K333" i="2"/>
  <c r="W333" i="2" s="1"/>
  <c r="K334" i="2"/>
  <c r="W334" i="2" s="1"/>
  <c r="K335" i="2"/>
  <c r="W335" i="2" s="1"/>
  <c r="R4" i="2"/>
  <c r="R5" i="2"/>
  <c r="R6" i="2"/>
  <c r="R7" i="2"/>
  <c r="R8" i="2"/>
  <c r="R9" i="2"/>
  <c r="R10" i="2"/>
  <c r="R11" i="2"/>
  <c r="R12" i="2"/>
  <c r="R13" i="2"/>
  <c r="R14" i="2"/>
  <c r="R15" i="2"/>
  <c r="R16" i="2"/>
  <c r="R17" i="2"/>
  <c r="R20" i="2"/>
  <c r="R18" i="2"/>
  <c r="R19" i="2"/>
  <c r="R116" i="2"/>
  <c r="R117" i="2"/>
  <c r="R118" i="2"/>
  <c r="R119" i="2"/>
  <c r="R120" i="2"/>
  <c r="R121" i="2"/>
  <c r="R122" i="2"/>
  <c r="R123" i="2"/>
  <c r="R124" i="2"/>
  <c r="R125" i="2"/>
  <c r="R126" i="2"/>
  <c r="R127" i="2"/>
  <c r="R128" i="2"/>
  <c r="R129" i="2"/>
  <c r="R130" i="2"/>
  <c r="R131" i="2"/>
  <c r="R132" i="2"/>
  <c r="R133" i="2"/>
  <c r="R134" i="2"/>
  <c r="R135" i="2"/>
  <c r="R136" i="2"/>
  <c r="R137" i="2"/>
  <c r="R138" i="2"/>
  <c r="R139" i="2"/>
  <c r="R140" i="2"/>
  <c r="R141" i="2"/>
  <c r="R142" i="2"/>
  <c r="R143" i="2"/>
  <c r="R144" i="2"/>
  <c r="R145" i="2"/>
  <c r="R146" i="2"/>
  <c r="R147" i="2"/>
  <c r="R148" i="2"/>
  <c r="R149" i="2"/>
  <c r="R150" i="2"/>
  <c r="R151" i="2"/>
  <c r="R152" i="2"/>
  <c r="R153" i="2"/>
  <c r="R154" i="2"/>
  <c r="R155" i="2"/>
  <c r="R156" i="2"/>
  <c r="R157" i="2"/>
  <c r="R158" i="2"/>
  <c r="R159" i="2"/>
  <c r="R160" i="2"/>
  <c r="R161" i="2"/>
  <c r="R162" i="2"/>
  <c r="R163" i="2"/>
  <c r="R164" i="2"/>
  <c r="R165" i="2"/>
  <c r="R166" i="2"/>
  <c r="R167" i="2"/>
  <c r="R168" i="2"/>
  <c r="R169" i="2"/>
  <c r="R170" i="2"/>
  <c r="R171" i="2"/>
  <c r="R172" i="2"/>
  <c r="R173" i="2"/>
  <c r="R174" i="2"/>
  <c r="R175" i="2"/>
  <c r="R176" i="2"/>
  <c r="R177" i="2"/>
  <c r="R178" i="2"/>
  <c r="R179" i="2"/>
  <c r="R180" i="2"/>
  <c r="R181" i="2"/>
  <c r="R182" i="2"/>
  <c r="R183" i="2"/>
  <c r="R184" i="2"/>
  <c r="R185" i="2"/>
  <c r="R186" i="2"/>
  <c r="R187" i="2"/>
  <c r="R188" i="2"/>
  <c r="R189" i="2"/>
  <c r="R190" i="2"/>
  <c r="R191" i="2"/>
  <c r="R192" i="2"/>
  <c r="R193" i="2"/>
  <c r="R194" i="2"/>
  <c r="R195" i="2"/>
  <c r="R196" i="2"/>
  <c r="R197" i="2"/>
  <c r="R198" i="2"/>
  <c r="R199" i="2"/>
  <c r="R200" i="2"/>
  <c r="R201" i="2"/>
  <c r="R202" i="2"/>
  <c r="R203" i="2"/>
  <c r="R204" i="2"/>
  <c r="R205" i="2"/>
  <c r="R206" i="2"/>
  <c r="R207" i="2"/>
  <c r="R208" i="2"/>
  <c r="R209" i="2"/>
  <c r="R210" i="2"/>
  <c r="R211" i="2"/>
  <c r="R212" i="2"/>
  <c r="R213" i="2"/>
  <c r="R214" i="2"/>
  <c r="R215" i="2"/>
  <c r="R216" i="2"/>
  <c r="R217" i="2"/>
  <c r="R218" i="2"/>
  <c r="R219" i="2"/>
  <c r="R220" i="2"/>
  <c r="R221" i="2"/>
  <c r="R222" i="2"/>
  <c r="R223" i="2"/>
  <c r="R224" i="2"/>
  <c r="R225" i="2"/>
  <c r="R226" i="2"/>
  <c r="R227" i="2"/>
  <c r="R228" i="2"/>
  <c r="R229" i="2"/>
  <c r="R230" i="2"/>
  <c r="R231" i="2"/>
  <c r="R232" i="2"/>
  <c r="R233" i="2"/>
  <c r="R234" i="2"/>
  <c r="R235" i="2"/>
  <c r="R236" i="2"/>
  <c r="R237" i="2"/>
  <c r="R238" i="2"/>
  <c r="R239" i="2"/>
  <c r="R240" i="2"/>
  <c r="R241" i="2"/>
  <c r="R242" i="2"/>
  <c r="R243" i="2"/>
  <c r="R244" i="2"/>
  <c r="R245" i="2"/>
  <c r="R246" i="2"/>
  <c r="R247" i="2"/>
  <c r="R248" i="2"/>
  <c r="R249" i="2"/>
  <c r="R250" i="2"/>
  <c r="R251" i="2"/>
  <c r="R252" i="2"/>
  <c r="R253" i="2"/>
  <c r="R256" i="2"/>
  <c r="R261" i="2"/>
  <c r="R262" i="2"/>
  <c r="R263" i="2"/>
  <c r="R266" i="2"/>
  <c r="R271" i="2"/>
  <c r="R272" i="2"/>
  <c r="R273" i="2"/>
  <c r="R276" i="2"/>
  <c r="R281" i="2"/>
  <c r="R282" i="2"/>
  <c r="R283" i="2"/>
  <c r="R286" i="2"/>
  <c r="R291" i="2"/>
  <c r="R292" i="2"/>
  <c r="R293" i="2"/>
  <c r="R296" i="2"/>
  <c r="R301" i="2"/>
  <c r="R302" i="2"/>
  <c r="R303" i="2"/>
  <c r="R306" i="2"/>
  <c r="R311" i="2"/>
  <c r="R312" i="2"/>
  <c r="R315" i="2"/>
  <c r="R320" i="2"/>
  <c r="R321" i="2"/>
  <c r="R322" i="2"/>
  <c r="R325" i="2"/>
  <c r="R337" i="2"/>
  <c r="R338" i="2"/>
  <c r="R339" i="2"/>
  <c r="R342" i="2"/>
  <c r="R347" i="2"/>
  <c r="R348" i="2"/>
  <c r="R349" i="2"/>
  <c r="R352" i="2"/>
  <c r="R357" i="2"/>
  <c r="R358" i="2"/>
  <c r="R359" i="2"/>
  <c r="R362" i="2"/>
  <c r="R367" i="2"/>
  <c r="R368" i="2"/>
  <c r="R371" i="2"/>
  <c r="R376" i="2"/>
  <c r="R377" i="2"/>
  <c r="R378" i="2"/>
  <c r="R381" i="2"/>
  <c r="R386" i="2"/>
  <c r="R387" i="2"/>
  <c r="R390" i="2"/>
  <c r="R395" i="2"/>
  <c r="R396" i="2"/>
  <c r="R399" i="2"/>
  <c r="R404" i="2"/>
  <c r="R405" i="2"/>
  <c r="R406" i="2"/>
  <c r="R409" i="2"/>
  <c r="R414" i="2"/>
  <c r="R415" i="2"/>
  <c r="R418" i="2"/>
  <c r="R423" i="2"/>
  <c r="R424" i="2"/>
  <c r="R425" i="2"/>
  <c r="R428" i="2"/>
  <c r="R433" i="2"/>
  <c r="R434" i="2"/>
  <c r="R435" i="2"/>
  <c r="R438" i="2"/>
  <c r="R443" i="2"/>
  <c r="R444" i="2"/>
  <c r="R445" i="2"/>
  <c r="R450" i="2"/>
  <c r="R459" i="2"/>
  <c r="R460" i="2"/>
  <c r="R461" i="2"/>
  <c r="R329" i="2"/>
  <c r="R330" i="2"/>
  <c r="R331" i="2"/>
  <c r="R332" i="2"/>
  <c r="R333" i="2"/>
  <c r="R334" i="2"/>
  <c r="R335" i="2"/>
  <c r="L4" i="2"/>
  <c r="M4" i="2" s="1"/>
  <c r="N4" i="2" s="1"/>
  <c r="O4" i="2" s="1"/>
  <c r="L5" i="2"/>
  <c r="M5" i="2" s="1"/>
  <c r="N5" i="2" s="1"/>
  <c r="O5" i="2" s="1"/>
  <c r="L6" i="2"/>
  <c r="M6" i="2" s="1"/>
  <c r="N6" i="2" s="1"/>
  <c r="O6" i="2" s="1"/>
  <c r="L7" i="2"/>
  <c r="M7" i="2" s="1"/>
  <c r="N7" i="2" s="1"/>
  <c r="O7" i="2" s="1"/>
  <c r="L8" i="2"/>
  <c r="M8" i="2" s="1"/>
  <c r="N8" i="2" s="1"/>
  <c r="O8" i="2" s="1"/>
  <c r="L9" i="2"/>
  <c r="M9" i="2" s="1"/>
  <c r="N9" i="2" s="1"/>
  <c r="O9" i="2" s="1"/>
  <c r="L10" i="2"/>
  <c r="M10" i="2" s="1"/>
  <c r="N10" i="2" s="1"/>
  <c r="O10" i="2" s="1"/>
  <c r="L11" i="2"/>
  <c r="M11" i="2" s="1"/>
  <c r="N11" i="2" s="1"/>
  <c r="O11" i="2" s="1"/>
  <c r="L12" i="2"/>
  <c r="M12" i="2" s="1"/>
  <c r="N12" i="2" s="1"/>
  <c r="O12" i="2" s="1"/>
  <c r="L13" i="2"/>
  <c r="M13" i="2" s="1"/>
  <c r="N13" i="2" s="1"/>
  <c r="O13" i="2" s="1"/>
  <c r="L14" i="2"/>
  <c r="M14" i="2" s="1"/>
  <c r="N14" i="2" s="1"/>
  <c r="O14" i="2" s="1"/>
  <c r="L15" i="2"/>
  <c r="M15" i="2" s="1"/>
  <c r="N15" i="2" s="1"/>
  <c r="O15" i="2" s="1"/>
  <c r="L16" i="2"/>
  <c r="M16" i="2" s="1"/>
  <c r="N16" i="2" s="1"/>
  <c r="O16" i="2" s="1"/>
  <c r="L17" i="2"/>
  <c r="M17" i="2" s="1"/>
  <c r="N17" i="2" s="1"/>
  <c r="O17" i="2" s="1"/>
  <c r="L20" i="2"/>
  <c r="M20" i="2" s="1"/>
  <c r="N20" i="2" s="1"/>
  <c r="O20" i="2" s="1"/>
  <c r="L18" i="2"/>
  <c r="M18" i="2" s="1"/>
  <c r="N18" i="2" s="1"/>
  <c r="O18" i="2" s="1"/>
  <c r="L19" i="2"/>
  <c r="M19" i="2" s="1"/>
  <c r="N19" i="2" s="1"/>
  <c r="O19" i="2" s="1"/>
  <c r="L116" i="2"/>
  <c r="M116" i="2" s="1"/>
  <c r="N116" i="2" s="1"/>
  <c r="O116" i="2" s="1"/>
  <c r="L117" i="2"/>
  <c r="M117" i="2" s="1"/>
  <c r="N117" i="2" s="1"/>
  <c r="O117" i="2" s="1"/>
  <c r="L118" i="2"/>
  <c r="M118" i="2" s="1"/>
  <c r="N118" i="2" s="1"/>
  <c r="O118" i="2" s="1"/>
  <c r="L119" i="2"/>
  <c r="M119" i="2" s="1"/>
  <c r="N119" i="2" s="1"/>
  <c r="O119" i="2" s="1"/>
  <c r="L120" i="2"/>
  <c r="M120" i="2" s="1"/>
  <c r="N120" i="2" s="1"/>
  <c r="O120" i="2" s="1"/>
  <c r="L121" i="2"/>
  <c r="M121" i="2" s="1"/>
  <c r="N121" i="2" s="1"/>
  <c r="O121" i="2" s="1"/>
  <c r="L122" i="2"/>
  <c r="M122" i="2" s="1"/>
  <c r="N122" i="2" s="1"/>
  <c r="O122" i="2" s="1"/>
  <c r="L123" i="2"/>
  <c r="M123" i="2" s="1"/>
  <c r="N123" i="2" s="1"/>
  <c r="O123" i="2" s="1"/>
  <c r="L124" i="2"/>
  <c r="M124" i="2" s="1"/>
  <c r="N124" i="2" s="1"/>
  <c r="O124" i="2" s="1"/>
  <c r="L125" i="2"/>
  <c r="M125" i="2" s="1"/>
  <c r="N125" i="2" s="1"/>
  <c r="O125" i="2" s="1"/>
  <c r="L126" i="2"/>
  <c r="M126" i="2" s="1"/>
  <c r="N126" i="2" s="1"/>
  <c r="O126" i="2" s="1"/>
  <c r="L127" i="2"/>
  <c r="M127" i="2" s="1"/>
  <c r="N127" i="2" s="1"/>
  <c r="O127" i="2" s="1"/>
  <c r="L128" i="2"/>
  <c r="M128" i="2" s="1"/>
  <c r="N128" i="2" s="1"/>
  <c r="O128" i="2" s="1"/>
  <c r="L129" i="2"/>
  <c r="M129" i="2" s="1"/>
  <c r="N129" i="2" s="1"/>
  <c r="O129" i="2" s="1"/>
  <c r="L130" i="2"/>
  <c r="M130" i="2" s="1"/>
  <c r="N130" i="2" s="1"/>
  <c r="O130" i="2" s="1"/>
  <c r="L131" i="2"/>
  <c r="M131" i="2" s="1"/>
  <c r="N131" i="2" s="1"/>
  <c r="O131" i="2" s="1"/>
  <c r="L132" i="2"/>
  <c r="M132" i="2" s="1"/>
  <c r="N132" i="2" s="1"/>
  <c r="O132" i="2" s="1"/>
  <c r="L133" i="2"/>
  <c r="M133" i="2" s="1"/>
  <c r="N133" i="2" s="1"/>
  <c r="O133" i="2" s="1"/>
  <c r="L134" i="2"/>
  <c r="M134" i="2" s="1"/>
  <c r="N134" i="2" s="1"/>
  <c r="O134" i="2" s="1"/>
  <c r="L135" i="2"/>
  <c r="M135" i="2" s="1"/>
  <c r="N135" i="2" s="1"/>
  <c r="O135" i="2" s="1"/>
  <c r="L136" i="2"/>
  <c r="M136" i="2" s="1"/>
  <c r="N136" i="2" s="1"/>
  <c r="O136" i="2" s="1"/>
  <c r="L137" i="2"/>
  <c r="M137" i="2" s="1"/>
  <c r="N137" i="2" s="1"/>
  <c r="O137" i="2" s="1"/>
  <c r="L138" i="2"/>
  <c r="M138" i="2" s="1"/>
  <c r="N138" i="2" s="1"/>
  <c r="O138" i="2" s="1"/>
  <c r="L139" i="2"/>
  <c r="M139" i="2" s="1"/>
  <c r="N139" i="2" s="1"/>
  <c r="O139" i="2" s="1"/>
  <c r="L140" i="2"/>
  <c r="M140" i="2" s="1"/>
  <c r="N140" i="2" s="1"/>
  <c r="O140" i="2" s="1"/>
  <c r="L141" i="2"/>
  <c r="M141" i="2" s="1"/>
  <c r="N141" i="2" s="1"/>
  <c r="O141" i="2" s="1"/>
  <c r="L142" i="2"/>
  <c r="M142" i="2" s="1"/>
  <c r="N142" i="2" s="1"/>
  <c r="O142" i="2" s="1"/>
  <c r="L143" i="2"/>
  <c r="M143" i="2" s="1"/>
  <c r="N143" i="2" s="1"/>
  <c r="O143" i="2" s="1"/>
  <c r="L144" i="2"/>
  <c r="M144" i="2" s="1"/>
  <c r="N144" i="2" s="1"/>
  <c r="O144" i="2" s="1"/>
  <c r="L145" i="2"/>
  <c r="M145" i="2" s="1"/>
  <c r="N145" i="2" s="1"/>
  <c r="O145" i="2" s="1"/>
  <c r="L146" i="2"/>
  <c r="M146" i="2" s="1"/>
  <c r="N146" i="2" s="1"/>
  <c r="O146" i="2" s="1"/>
  <c r="L147" i="2"/>
  <c r="M147" i="2" s="1"/>
  <c r="N147" i="2" s="1"/>
  <c r="O147" i="2" s="1"/>
  <c r="L148" i="2"/>
  <c r="M148" i="2" s="1"/>
  <c r="N148" i="2" s="1"/>
  <c r="O148" i="2" s="1"/>
  <c r="L149" i="2"/>
  <c r="M149" i="2" s="1"/>
  <c r="N149" i="2" s="1"/>
  <c r="O149" i="2" s="1"/>
  <c r="L150" i="2"/>
  <c r="M150" i="2" s="1"/>
  <c r="N150" i="2" s="1"/>
  <c r="O150" i="2" s="1"/>
  <c r="L151" i="2"/>
  <c r="M151" i="2" s="1"/>
  <c r="N151" i="2" s="1"/>
  <c r="O151" i="2" s="1"/>
  <c r="L152" i="2"/>
  <c r="M152" i="2" s="1"/>
  <c r="N152" i="2" s="1"/>
  <c r="O152" i="2" s="1"/>
  <c r="L153" i="2"/>
  <c r="M153" i="2" s="1"/>
  <c r="N153" i="2" s="1"/>
  <c r="O153" i="2" s="1"/>
  <c r="L154" i="2"/>
  <c r="M154" i="2" s="1"/>
  <c r="N154" i="2" s="1"/>
  <c r="O154" i="2" s="1"/>
  <c r="L155" i="2"/>
  <c r="M155" i="2" s="1"/>
  <c r="N155" i="2" s="1"/>
  <c r="O155" i="2" s="1"/>
  <c r="L156" i="2"/>
  <c r="M156" i="2" s="1"/>
  <c r="N156" i="2" s="1"/>
  <c r="O156" i="2" s="1"/>
  <c r="L157" i="2"/>
  <c r="M157" i="2" s="1"/>
  <c r="N157" i="2" s="1"/>
  <c r="O157" i="2" s="1"/>
  <c r="L158" i="2"/>
  <c r="M158" i="2" s="1"/>
  <c r="N158" i="2" s="1"/>
  <c r="O158" i="2" s="1"/>
  <c r="L159" i="2"/>
  <c r="M159" i="2" s="1"/>
  <c r="N159" i="2" s="1"/>
  <c r="O159" i="2" s="1"/>
  <c r="L160" i="2"/>
  <c r="M160" i="2" s="1"/>
  <c r="N160" i="2" s="1"/>
  <c r="O160" i="2" s="1"/>
  <c r="L161" i="2"/>
  <c r="M161" i="2" s="1"/>
  <c r="N161" i="2" s="1"/>
  <c r="O161" i="2" s="1"/>
  <c r="L162" i="2"/>
  <c r="M162" i="2" s="1"/>
  <c r="N162" i="2" s="1"/>
  <c r="O162" i="2" s="1"/>
  <c r="L163" i="2"/>
  <c r="M163" i="2" s="1"/>
  <c r="N163" i="2" s="1"/>
  <c r="O163" i="2" s="1"/>
  <c r="L164" i="2"/>
  <c r="M164" i="2" s="1"/>
  <c r="N164" i="2" s="1"/>
  <c r="O164" i="2" s="1"/>
  <c r="L165" i="2"/>
  <c r="M165" i="2" s="1"/>
  <c r="N165" i="2" s="1"/>
  <c r="O165" i="2" s="1"/>
  <c r="L166" i="2"/>
  <c r="M166" i="2" s="1"/>
  <c r="N166" i="2" s="1"/>
  <c r="O166" i="2" s="1"/>
  <c r="L167" i="2"/>
  <c r="M167" i="2" s="1"/>
  <c r="N167" i="2" s="1"/>
  <c r="O167" i="2" s="1"/>
  <c r="L168" i="2"/>
  <c r="M168" i="2" s="1"/>
  <c r="N168" i="2" s="1"/>
  <c r="O168" i="2" s="1"/>
  <c r="L169" i="2"/>
  <c r="M169" i="2" s="1"/>
  <c r="N169" i="2" s="1"/>
  <c r="O169" i="2" s="1"/>
  <c r="L170" i="2"/>
  <c r="M170" i="2" s="1"/>
  <c r="N170" i="2" s="1"/>
  <c r="O170" i="2" s="1"/>
  <c r="L171" i="2"/>
  <c r="M171" i="2" s="1"/>
  <c r="N171" i="2" s="1"/>
  <c r="O171" i="2" s="1"/>
  <c r="L172" i="2"/>
  <c r="M172" i="2" s="1"/>
  <c r="N172" i="2" s="1"/>
  <c r="O172" i="2" s="1"/>
  <c r="L173" i="2"/>
  <c r="M173" i="2" s="1"/>
  <c r="N173" i="2" s="1"/>
  <c r="O173" i="2" s="1"/>
  <c r="L174" i="2"/>
  <c r="M174" i="2" s="1"/>
  <c r="N174" i="2" s="1"/>
  <c r="O174" i="2" s="1"/>
  <c r="L175" i="2"/>
  <c r="M175" i="2" s="1"/>
  <c r="N175" i="2" s="1"/>
  <c r="O175" i="2" s="1"/>
  <c r="L176" i="2"/>
  <c r="M176" i="2" s="1"/>
  <c r="N176" i="2" s="1"/>
  <c r="O176" i="2" s="1"/>
  <c r="L177" i="2"/>
  <c r="M177" i="2" s="1"/>
  <c r="N177" i="2" s="1"/>
  <c r="O177" i="2" s="1"/>
  <c r="L178" i="2"/>
  <c r="M178" i="2" s="1"/>
  <c r="N178" i="2" s="1"/>
  <c r="O178" i="2" s="1"/>
  <c r="L179" i="2"/>
  <c r="M179" i="2" s="1"/>
  <c r="N179" i="2" s="1"/>
  <c r="O179" i="2" s="1"/>
  <c r="L180" i="2"/>
  <c r="M180" i="2" s="1"/>
  <c r="N180" i="2" s="1"/>
  <c r="O180" i="2" s="1"/>
  <c r="L181" i="2"/>
  <c r="M181" i="2" s="1"/>
  <c r="N181" i="2" s="1"/>
  <c r="O181" i="2" s="1"/>
  <c r="L182" i="2"/>
  <c r="M182" i="2" s="1"/>
  <c r="N182" i="2" s="1"/>
  <c r="O182" i="2" s="1"/>
  <c r="L183" i="2"/>
  <c r="M183" i="2" s="1"/>
  <c r="N183" i="2" s="1"/>
  <c r="O183" i="2" s="1"/>
  <c r="L184" i="2"/>
  <c r="M184" i="2" s="1"/>
  <c r="N184" i="2" s="1"/>
  <c r="O184" i="2" s="1"/>
  <c r="L185" i="2"/>
  <c r="M185" i="2" s="1"/>
  <c r="N185" i="2" s="1"/>
  <c r="O185" i="2" s="1"/>
  <c r="L186" i="2"/>
  <c r="M186" i="2" s="1"/>
  <c r="N186" i="2" s="1"/>
  <c r="O186" i="2" s="1"/>
  <c r="L187" i="2"/>
  <c r="M187" i="2" s="1"/>
  <c r="N187" i="2" s="1"/>
  <c r="O187" i="2" s="1"/>
  <c r="L188" i="2"/>
  <c r="M188" i="2" s="1"/>
  <c r="N188" i="2" s="1"/>
  <c r="O188" i="2" s="1"/>
  <c r="L189" i="2"/>
  <c r="M189" i="2" s="1"/>
  <c r="N189" i="2" s="1"/>
  <c r="O189" i="2" s="1"/>
  <c r="L190" i="2"/>
  <c r="M190" i="2" s="1"/>
  <c r="N190" i="2" s="1"/>
  <c r="O190" i="2" s="1"/>
  <c r="L191" i="2"/>
  <c r="M191" i="2" s="1"/>
  <c r="N191" i="2" s="1"/>
  <c r="O191" i="2" s="1"/>
  <c r="L192" i="2"/>
  <c r="M192" i="2" s="1"/>
  <c r="N192" i="2" s="1"/>
  <c r="O192" i="2" s="1"/>
  <c r="L193" i="2"/>
  <c r="M193" i="2" s="1"/>
  <c r="N193" i="2" s="1"/>
  <c r="O193" i="2" s="1"/>
  <c r="L194" i="2"/>
  <c r="M194" i="2" s="1"/>
  <c r="N194" i="2" s="1"/>
  <c r="O194" i="2" s="1"/>
  <c r="L195" i="2"/>
  <c r="M195" i="2" s="1"/>
  <c r="N195" i="2" s="1"/>
  <c r="O195" i="2" s="1"/>
  <c r="L196" i="2"/>
  <c r="M196" i="2" s="1"/>
  <c r="N196" i="2" s="1"/>
  <c r="O196" i="2" s="1"/>
  <c r="L197" i="2"/>
  <c r="M197" i="2" s="1"/>
  <c r="N197" i="2" s="1"/>
  <c r="O197" i="2" s="1"/>
  <c r="L198" i="2"/>
  <c r="M198" i="2" s="1"/>
  <c r="N198" i="2" s="1"/>
  <c r="O198" i="2" s="1"/>
  <c r="L199" i="2"/>
  <c r="M199" i="2" s="1"/>
  <c r="N199" i="2" s="1"/>
  <c r="O199" i="2" s="1"/>
  <c r="L200" i="2"/>
  <c r="M200" i="2" s="1"/>
  <c r="N200" i="2" s="1"/>
  <c r="O200" i="2" s="1"/>
  <c r="L201" i="2"/>
  <c r="M201" i="2" s="1"/>
  <c r="N201" i="2" s="1"/>
  <c r="O201" i="2" s="1"/>
  <c r="L202" i="2"/>
  <c r="M202" i="2" s="1"/>
  <c r="N202" i="2" s="1"/>
  <c r="O202" i="2" s="1"/>
  <c r="L203" i="2"/>
  <c r="M203" i="2" s="1"/>
  <c r="N203" i="2" s="1"/>
  <c r="O203" i="2" s="1"/>
  <c r="L204" i="2"/>
  <c r="M204" i="2" s="1"/>
  <c r="N204" i="2" s="1"/>
  <c r="O204" i="2" s="1"/>
  <c r="L205" i="2"/>
  <c r="M205" i="2" s="1"/>
  <c r="N205" i="2" s="1"/>
  <c r="O205" i="2" s="1"/>
  <c r="L206" i="2"/>
  <c r="M206" i="2" s="1"/>
  <c r="N206" i="2" s="1"/>
  <c r="O206" i="2" s="1"/>
  <c r="L207" i="2"/>
  <c r="M207" i="2" s="1"/>
  <c r="N207" i="2" s="1"/>
  <c r="O207" i="2" s="1"/>
  <c r="L208" i="2"/>
  <c r="M208" i="2" s="1"/>
  <c r="N208" i="2" s="1"/>
  <c r="O208" i="2" s="1"/>
  <c r="L209" i="2"/>
  <c r="M209" i="2" s="1"/>
  <c r="N209" i="2" s="1"/>
  <c r="O209" i="2" s="1"/>
  <c r="L210" i="2"/>
  <c r="M210" i="2" s="1"/>
  <c r="N210" i="2" s="1"/>
  <c r="O210" i="2" s="1"/>
  <c r="L211" i="2"/>
  <c r="M211" i="2" s="1"/>
  <c r="N211" i="2" s="1"/>
  <c r="O211" i="2" s="1"/>
  <c r="L212" i="2"/>
  <c r="M212" i="2" s="1"/>
  <c r="N212" i="2" s="1"/>
  <c r="O212" i="2" s="1"/>
  <c r="L213" i="2"/>
  <c r="M213" i="2" s="1"/>
  <c r="N213" i="2" s="1"/>
  <c r="O213" i="2" s="1"/>
  <c r="L214" i="2"/>
  <c r="M214" i="2" s="1"/>
  <c r="N214" i="2" s="1"/>
  <c r="O214" i="2" s="1"/>
  <c r="L215" i="2"/>
  <c r="M215" i="2" s="1"/>
  <c r="N215" i="2" s="1"/>
  <c r="O215" i="2" s="1"/>
  <c r="L216" i="2"/>
  <c r="M216" i="2" s="1"/>
  <c r="N216" i="2" s="1"/>
  <c r="O216" i="2" s="1"/>
  <c r="L217" i="2"/>
  <c r="M217" i="2" s="1"/>
  <c r="N217" i="2" s="1"/>
  <c r="O217" i="2" s="1"/>
  <c r="L218" i="2"/>
  <c r="M218" i="2" s="1"/>
  <c r="N218" i="2" s="1"/>
  <c r="O218" i="2" s="1"/>
  <c r="L219" i="2"/>
  <c r="M219" i="2" s="1"/>
  <c r="N219" i="2" s="1"/>
  <c r="O219" i="2" s="1"/>
  <c r="L220" i="2"/>
  <c r="M220" i="2" s="1"/>
  <c r="N220" i="2" s="1"/>
  <c r="O220" i="2" s="1"/>
  <c r="L221" i="2"/>
  <c r="M221" i="2" s="1"/>
  <c r="N221" i="2" s="1"/>
  <c r="O221" i="2" s="1"/>
  <c r="L222" i="2"/>
  <c r="M222" i="2" s="1"/>
  <c r="N222" i="2" s="1"/>
  <c r="O222" i="2" s="1"/>
  <c r="L223" i="2"/>
  <c r="M223" i="2" s="1"/>
  <c r="N223" i="2" s="1"/>
  <c r="O223" i="2" s="1"/>
  <c r="L224" i="2"/>
  <c r="M224" i="2" s="1"/>
  <c r="N224" i="2" s="1"/>
  <c r="O224" i="2" s="1"/>
  <c r="L225" i="2"/>
  <c r="M225" i="2" s="1"/>
  <c r="N225" i="2" s="1"/>
  <c r="O225" i="2" s="1"/>
  <c r="L226" i="2"/>
  <c r="M226" i="2" s="1"/>
  <c r="N226" i="2" s="1"/>
  <c r="O226" i="2" s="1"/>
  <c r="L227" i="2"/>
  <c r="M227" i="2" s="1"/>
  <c r="N227" i="2" s="1"/>
  <c r="O227" i="2" s="1"/>
  <c r="L228" i="2"/>
  <c r="M228" i="2" s="1"/>
  <c r="N228" i="2" s="1"/>
  <c r="O228" i="2" s="1"/>
  <c r="L229" i="2"/>
  <c r="M229" i="2" s="1"/>
  <c r="N229" i="2" s="1"/>
  <c r="O229" i="2" s="1"/>
  <c r="L230" i="2"/>
  <c r="M230" i="2" s="1"/>
  <c r="N230" i="2" s="1"/>
  <c r="O230" i="2" s="1"/>
  <c r="L231" i="2"/>
  <c r="M231" i="2" s="1"/>
  <c r="N231" i="2" s="1"/>
  <c r="O231" i="2" s="1"/>
  <c r="L232" i="2"/>
  <c r="M232" i="2" s="1"/>
  <c r="N232" i="2" s="1"/>
  <c r="O232" i="2" s="1"/>
  <c r="L233" i="2"/>
  <c r="M233" i="2" s="1"/>
  <c r="N233" i="2" s="1"/>
  <c r="O233" i="2" s="1"/>
  <c r="L234" i="2"/>
  <c r="M234" i="2" s="1"/>
  <c r="N234" i="2" s="1"/>
  <c r="O234" i="2" s="1"/>
  <c r="L235" i="2"/>
  <c r="M235" i="2" s="1"/>
  <c r="N235" i="2" s="1"/>
  <c r="O235" i="2" s="1"/>
  <c r="L236" i="2"/>
  <c r="M236" i="2" s="1"/>
  <c r="N236" i="2" s="1"/>
  <c r="O236" i="2" s="1"/>
  <c r="L237" i="2"/>
  <c r="M237" i="2" s="1"/>
  <c r="N237" i="2" s="1"/>
  <c r="O237" i="2" s="1"/>
  <c r="L238" i="2"/>
  <c r="M238" i="2" s="1"/>
  <c r="N238" i="2" s="1"/>
  <c r="O238" i="2" s="1"/>
  <c r="L239" i="2"/>
  <c r="M239" i="2" s="1"/>
  <c r="N239" i="2" s="1"/>
  <c r="O239" i="2" s="1"/>
  <c r="L240" i="2"/>
  <c r="M240" i="2" s="1"/>
  <c r="N240" i="2" s="1"/>
  <c r="O240" i="2" s="1"/>
  <c r="L241" i="2"/>
  <c r="M241" i="2" s="1"/>
  <c r="N241" i="2" s="1"/>
  <c r="O241" i="2" s="1"/>
  <c r="L242" i="2"/>
  <c r="M242" i="2" s="1"/>
  <c r="N242" i="2" s="1"/>
  <c r="O242" i="2" s="1"/>
  <c r="L243" i="2"/>
  <c r="M243" i="2" s="1"/>
  <c r="N243" i="2" s="1"/>
  <c r="O243" i="2" s="1"/>
  <c r="L244" i="2"/>
  <c r="M244" i="2" s="1"/>
  <c r="N244" i="2" s="1"/>
  <c r="O244" i="2" s="1"/>
  <c r="L245" i="2"/>
  <c r="M245" i="2" s="1"/>
  <c r="N245" i="2" s="1"/>
  <c r="O245" i="2" s="1"/>
  <c r="L246" i="2"/>
  <c r="M246" i="2" s="1"/>
  <c r="N246" i="2" s="1"/>
  <c r="O246" i="2" s="1"/>
  <c r="L247" i="2"/>
  <c r="M247" i="2" s="1"/>
  <c r="N247" i="2" s="1"/>
  <c r="O247" i="2" s="1"/>
  <c r="L248" i="2"/>
  <c r="M248" i="2" s="1"/>
  <c r="N248" i="2" s="1"/>
  <c r="O248" i="2" s="1"/>
  <c r="L249" i="2"/>
  <c r="M249" i="2" s="1"/>
  <c r="N249" i="2" s="1"/>
  <c r="O249" i="2" s="1"/>
  <c r="L250" i="2"/>
  <c r="M250" i="2" s="1"/>
  <c r="N250" i="2" s="1"/>
  <c r="O250" i="2" s="1"/>
  <c r="L251" i="2"/>
  <c r="M251" i="2" s="1"/>
  <c r="N251" i="2" s="1"/>
  <c r="O251" i="2" s="1"/>
  <c r="L252" i="2"/>
  <c r="M252" i="2" s="1"/>
  <c r="N252" i="2" s="1"/>
  <c r="O252" i="2" s="1"/>
  <c r="L253" i="2"/>
  <c r="M253" i="2" s="1"/>
  <c r="N253" i="2" s="1"/>
  <c r="O253" i="2" s="1"/>
  <c r="L256" i="2"/>
  <c r="M256" i="2" s="1"/>
  <c r="N256" i="2" s="1"/>
  <c r="O256" i="2" s="1"/>
  <c r="L261" i="2"/>
  <c r="M261" i="2" s="1"/>
  <c r="N261" i="2" s="1"/>
  <c r="O261" i="2" s="1"/>
  <c r="L262" i="2"/>
  <c r="M262" i="2" s="1"/>
  <c r="N262" i="2" s="1"/>
  <c r="O262" i="2" s="1"/>
  <c r="L263" i="2"/>
  <c r="M263" i="2" s="1"/>
  <c r="N263" i="2" s="1"/>
  <c r="O263" i="2" s="1"/>
  <c r="L266" i="2"/>
  <c r="M266" i="2" s="1"/>
  <c r="N266" i="2" s="1"/>
  <c r="O266" i="2" s="1"/>
  <c r="L271" i="2"/>
  <c r="M271" i="2" s="1"/>
  <c r="N271" i="2" s="1"/>
  <c r="O271" i="2" s="1"/>
  <c r="L272" i="2"/>
  <c r="M272" i="2" s="1"/>
  <c r="N272" i="2" s="1"/>
  <c r="O272" i="2" s="1"/>
  <c r="L273" i="2"/>
  <c r="M273" i="2" s="1"/>
  <c r="N273" i="2" s="1"/>
  <c r="O273" i="2" s="1"/>
  <c r="L276" i="2"/>
  <c r="M276" i="2" s="1"/>
  <c r="N276" i="2" s="1"/>
  <c r="O276" i="2" s="1"/>
  <c r="L281" i="2"/>
  <c r="M281" i="2" s="1"/>
  <c r="N281" i="2" s="1"/>
  <c r="O281" i="2" s="1"/>
  <c r="L282" i="2"/>
  <c r="M282" i="2" s="1"/>
  <c r="N282" i="2" s="1"/>
  <c r="O282" i="2" s="1"/>
  <c r="L283" i="2"/>
  <c r="M283" i="2" s="1"/>
  <c r="N283" i="2" s="1"/>
  <c r="O283" i="2" s="1"/>
  <c r="L286" i="2"/>
  <c r="M286" i="2" s="1"/>
  <c r="N286" i="2" s="1"/>
  <c r="O286" i="2" s="1"/>
  <c r="L291" i="2"/>
  <c r="M291" i="2" s="1"/>
  <c r="N291" i="2" s="1"/>
  <c r="O291" i="2" s="1"/>
  <c r="L292" i="2"/>
  <c r="M292" i="2" s="1"/>
  <c r="N292" i="2" s="1"/>
  <c r="O292" i="2" s="1"/>
  <c r="L293" i="2"/>
  <c r="M293" i="2" s="1"/>
  <c r="N293" i="2" s="1"/>
  <c r="O293" i="2" s="1"/>
  <c r="L296" i="2"/>
  <c r="M296" i="2" s="1"/>
  <c r="N296" i="2" s="1"/>
  <c r="O296" i="2" s="1"/>
  <c r="L301" i="2"/>
  <c r="M301" i="2" s="1"/>
  <c r="N301" i="2" s="1"/>
  <c r="O301" i="2" s="1"/>
  <c r="L302" i="2"/>
  <c r="M302" i="2" s="1"/>
  <c r="N302" i="2" s="1"/>
  <c r="O302" i="2" s="1"/>
  <c r="L303" i="2"/>
  <c r="M303" i="2" s="1"/>
  <c r="N303" i="2" s="1"/>
  <c r="O303" i="2" s="1"/>
  <c r="L306" i="2"/>
  <c r="M306" i="2" s="1"/>
  <c r="N306" i="2" s="1"/>
  <c r="O306" i="2" s="1"/>
  <c r="L311" i="2"/>
  <c r="M311" i="2" s="1"/>
  <c r="N311" i="2" s="1"/>
  <c r="O311" i="2" s="1"/>
  <c r="L312" i="2"/>
  <c r="M312" i="2" s="1"/>
  <c r="N312" i="2" s="1"/>
  <c r="O312" i="2" s="1"/>
  <c r="L315" i="2"/>
  <c r="M315" i="2" s="1"/>
  <c r="N315" i="2" s="1"/>
  <c r="O315" i="2" s="1"/>
  <c r="L320" i="2"/>
  <c r="M320" i="2" s="1"/>
  <c r="N320" i="2" s="1"/>
  <c r="O320" i="2" s="1"/>
  <c r="L321" i="2"/>
  <c r="M321" i="2" s="1"/>
  <c r="N321" i="2" s="1"/>
  <c r="O321" i="2" s="1"/>
  <c r="L322" i="2"/>
  <c r="M322" i="2" s="1"/>
  <c r="N322" i="2" s="1"/>
  <c r="O322" i="2" s="1"/>
  <c r="L325" i="2"/>
  <c r="M325" i="2" s="1"/>
  <c r="N325" i="2" s="1"/>
  <c r="O325" i="2" s="1"/>
  <c r="L337" i="2"/>
  <c r="M337" i="2" s="1"/>
  <c r="N337" i="2" s="1"/>
  <c r="O337" i="2" s="1"/>
  <c r="L338" i="2"/>
  <c r="M338" i="2" s="1"/>
  <c r="N338" i="2" s="1"/>
  <c r="O338" i="2" s="1"/>
  <c r="L339" i="2"/>
  <c r="M339" i="2" s="1"/>
  <c r="N339" i="2" s="1"/>
  <c r="O339" i="2" s="1"/>
  <c r="L342" i="2"/>
  <c r="M342" i="2" s="1"/>
  <c r="N342" i="2" s="1"/>
  <c r="O342" i="2" s="1"/>
  <c r="L347" i="2"/>
  <c r="M347" i="2" s="1"/>
  <c r="N347" i="2" s="1"/>
  <c r="O347" i="2" s="1"/>
  <c r="L348" i="2"/>
  <c r="M348" i="2" s="1"/>
  <c r="N348" i="2" s="1"/>
  <c r="O348" i="2" s="1"/>
  <c r="L349" i="2"/>
  <c r="M349" i="2" s="1"/>
  <c r="N349" i="2" s="1"/>
  <c r="O349" i="2" s="1"/>
  <c r="L352" i="2"/>
  <c r="M352" i="2" s="1"/>
  <c r="N352" i="2" s="1"/>
  <c r="O352" i="2" s="1"/>
  <c r="L357" i="2"/>
  <c r="M357" i="2" s="1"/>
  <c r="N357" i="2" s="1"/>
  <c r="O357" i="2" s="1"/>
  <c r="L358" i="2"/>
  <c r="M358" i="2" s="1"/>
  <c r="N358" i="2" s="1"/>
  <c r="O358" i="2" s="1"/>
  <c r="L359" i="2"/>
  <c r="M359" i="2" s="1"/>
  <c r="N359" i="2" s="1"/>
  <c r="O359" i="2" s="1"/>
  <c r="L362" i="2"/>
  <c r="M362" i="2" s="1"/>
  <c r="N362" i="2" s="1"/>
  <c r="O362" i="2" s="1"/>
  <c r="L367" i="2"/>
  <c r="M367" i="2" s="1"/>
  <c r="N367" i="2" s="1"/>
  <c r="O367" i="2" s="1"/>
  <c r="L368" i="2"/>
  <c r="M368" i="2" s="1"/>
  <c r="N368" i="2" s="1"/>
  <c r="O368" i="2" s="1"/>
  <c r="L371" i="2"/>
  <c r="M371" i="2" s="1"/>
  <c r="N371" i="2" s="1"/>
  <c r="O371" i="2" s="1"/>
  <c r="L376" i="2"/>
  <c r="M376" i="2" s="1"/>
  <c r="N376" i="2" s="1"/>
  <c r="O376" i="2" s="1"/>
  <c r="L377" i="2"/>
  <c r="M377" i="2" s="1"/>
  <c r="N377" i="2" s="1"/>
  <c r="O377" i="2" s="1"/>
  <c r="L378" i="2"/>
  <c r="M378" i="2" s="1"/>
  <c r="N378" i="2" s="1"/>
  <c r="O378" i="2" s="1"/>
  <c r="L381" i="2"/>
  <c r="M381" i="2" s="1"/>
  <c r="N381" i="2" s="1"/>
  <c r="O381" i="2" s="1"/>
  <c r="L386" i="2"/>
  <c r="M386" i="2" s="1"/>
  <c r="N386" i="2" s="1"/>
  <c r="O386" i="2" s="1"/>
  <c r="L387" i="2"/>
  <c r="M387" i="2" s="1"/>
  <c r="N387" i="2" s="1"/>
  <c r="O387" i="2" s="1"/>
  <c r="L390" i="2"/>
  <c r="M390" i="2" s="1"/>
  <c r="N390" i="2" s="1"/>
  <c r="O390" i="2" s="1"/>
  <c r="L395" i="2"/>
  <c r="M395" i="2" s="1"/>
  <c r="N395" i="2" s="1"/>
  <c r="O395" i="2" s="1"/>
  <c r="L396" i="2"/>
  <c r="M396" i="2" s="1"/>
  <c r="N396" i="2" s="1"/>
  <c r="O396" i="2" s="1"/>
  <c r="L399" i="2"/>
  <c r="M399" i="2" s="1"/>
  <c r="N399" i="2" s="1"/>
  <c r="O399" i="2" s="1"/>
  <c r="L404" i="2"/>
  <c r="M404" i="2" s="1"/>
  <c r="N404" i="2" s="1"/>
  <c r="O404" i="2" s="1"/>
  <c r="L405" i="2"/>
  <c r="M405" i="2" s="1"/>
  <c r="N405" i="2" s="1"/>
  <c r="O405" i="2" s="1"/>
  <c r="L406" i="2"/>
  <c r="M406" i="2" s="1"/>
  <c r="N406" i="2" s="1"/>
  <c r="O406" i="2" s="1"/>
  <c r="L409" i="2"/>
  <c r="M409" i="2" s="1"/>
  <c r="N409" i="2" s="1"/>
  <c r="O409" i="2" s="1"/>
  <c r="L414" i="2"/>
  <c r="M414" i="2" s="1"/>
  <c r="N414" i="2" s="1"/>
  <c r="O414" i="2" s="1"/>
  <c r="L415" i="2"/>
  <c r="M415" i="2" s="1"/>
  <c r="N415" i="2" s="1"/>
  <c r="O415" i="2" s="1"/>
  <c r="L418" i="2"/>
  <c r="M418" i="2" s="1"/>
  <c r="N418" i="2" s="1"/>
  <c r="O418" i="2" s="1"/>
  <c r="L423" i="2"/>
  <c r="M423" i="2" s="1"/>
  <c r="N423" i="2" s="1"/>
  <c r="O423" i="2" s="1"/>
  <c r="L424" i="2"/>
  <c r="M424" i="2" s="1"/>
  <c r="N424" i="2" s="1"/>
  <c r="O424" i="2" s="1"/>
  <c r="L425" i="2"/>
  <c r="M425" i="2" s="1"/>
  <c r="N425" i="2" s="1"/>
  <c r="O425" i="2" s="1"/>
  <c r="L428" i="2"/>
  <c r="M428" i="2" s="1"/>
  <c r="N428" i="2" s="1"/>
  <c r="O428" i="2" s="1"/>
  <c r="L433" i="2"/>
  <c r="M433" i="2" s="1"/>
  <c r="N433" i="2" s="1"/>
  <c r="O433" i="2" s="1"/>
  <c r="L434" i="2"/>
  <c r="M434" i="2" s="1"/>
  <c r="N434" i="2" s="1"/>
  <c r="O434" i="2" s="1"/>
  <c r="L435" i="2"/>
  <c r="M435" i="2" s="1"/>
  <c r="N435" i="2" s="1"/>
  <c r="O435" i="2" s="1"/>
  <c r="L438" i="2"/>
  <c r="M438" i="2" s="1"/>
  <c r="N438" i="2" s="1"/>
  <c r="O438" i="2" s="1"/>
  <c r="L443" i="2"/>
  <c r="M443" i="2" s="1"/>
  <c r="N443" i="2" s="1"/>
  <c r="O443" i="2" s="1"/>
  <c r="L444" i="2"/>
  <c r="M444" i="2" s="1"/>
  <c r="N444" i="2" s="1"/>
  <c r="O444" i="2" s="1"/>
  <c r="L445" i="2"/>
  <c r="M445" i="2" s="1"/>
  <c r="N445" i="2" s="1"/>
  <c r="O445" i="2" s="1"/>
  <c r="L450" i="2"/>
  <c r="M450" i="2" s="1"/>
  <c r="N450" i="2" s="1"/>
  <c r="O450" i="2" s="1"/>
  <c r="L459" i="2"/>
  <c r="M459" i="2" s="1"/>
  <c r="N459" i="2" s="1"/>
  <c r="O459" i="2" s="1"/>
  <c r="L460" i="2"/>
  <c r="M460" i="2" s="1"/>
  <c r="N460" i="2" s="1"/>
  <c r="O460" i="2" s="1"/>
  <c r="L461" i="2"/>
  <c r="M461" i="2" s="1"/>
  <c r="N461" i="2" s="1"/>
  <c r="O461" i="2" s="1"/>
  <c r="L329" i="2"/>
  <c r="M329" i="2" s="1"/>
  <c r="N329" i="2" s="1"/>
  <c r="O329" i="2" s="1"/>
  <c r="L330" i="2"/>
  <c r="M330" i="2" s="1"/>
  <c r="N330" i="2" s="1"/>
  <c r="O330" i="2" s="1"/>
  <c r="L331" i="2"/>
  <c r="M331" i="2" s="1"/>
  <c r="N331" i="2" s="1"/>
  <c r="O331" i="2" s="1"/>
  <c r="L332" i="2"/>
  <c r="M332" i="2" s="1"/>
  <c r="N332" i="2" s="1"/>
  <c r="O332" i="2" s="1"/>
  <c r="L333" i="2"/>
  <c r="M333" i="2" s="1"/>
  <c r="N333" i="2" s="1"/>
  <c r="O333" i="2" s="1"/>
  <c r="L334" i="2"/>
  <c r="M334" i="2" s="1"/>
  <c r="N334" i="2" s="1"/>
  <c r="O334" i="2" s="1"/>
  <c r="L335" i="2"/>
  <c r="M335" i="2" s="1"/>
  <c r="N335" i="2" s="1"/>
  <c r="O335" i="2" s="1"/>
  <c r="I4" i="2"/>
  <c r="I5" i="2"/>
  <c r="S5" i="2" s="1"/>
  <c r="I8" i="2"/>
  <c r="S8" i="2" s="1"/>
  <c r="I9" i="2"/>
  <c r="S9" i="2" s="1"/>
  <c r="I10" i="2"/>
  <c r="S10" i="2" s="1"/>
  <c r="I11" i="2"/>
  <c r="S11" i="2" s="1"/>
  <c r="I12" i="2"/>
  <c r="S12" i="2" s="1"/>
  <c r="I13" i="2"/>
  <c r="S13" i="2" s="1"/>
  <c r="I14" i="2"/>
  <c r="S14" i="2" s="1"/>
  <c r="I15" i="2"/>
  <c r="S15" i="2" s="1"/>
  <c r="I16" i="2"/>
  <c r="S16" i="2" s="1"/>
  <c r="I17" i="2"/>
  <c r="S17" i="2" s="1"/>
  <c r="I20" i="2"/>
  <c r="S20" i="2" s="1"/>
  <c r="I18" i="2"/>
  <c r="S18" i="2" s="1"/>
  <c r="I19" i="2"/>
  <c r="S19" i="2" s="1"/>
  <c r="I116" i="2"/>
  <c r="S116" i="2" s="1"/>
  <c r="I117" i="2"/>
  <c r="S117" i="2" s="1"/>
  <c r="I118" i="2"/>
  <c r="S118" i="2" s="1"/>
  <c r="I119" i="2"/>
  <c r="S119" i="2" s="1"/>
  <c r="I120" i="2"/>
  <c r="S120" i="2" s="1"/>
  <c r="I121" i="2"/>
  <c r="S121" i="2" s="1"/>
  <c r="I122" i="2"/>
  <c r="S122" i="2" s="1"/>
  <c r="I123" i="2"/>
  <c r="S123" i="2" s="1"/>
  <c r="I124" i="2"/>
  <c r="I125" i="2"/>
  <c r="S125" i="2" s="1"/>
  <c r="I126" i="2"/>
  <c r="S126" i="2" s="1"/>
  <c r="I127" i="2"/>
  <c r="S127" i="2" s="1"/>
  <c r="I128" i="2"/>
  <c r="S128" i="2" s="1"/>
  <c r="I129" i="2"/>
  <c r="S129" i="2" s="1"/>
  <c r="I130" i="2"/>
  <c r="S130" i="2" s="1"/>
  <c r="I131" i="2"/>
  <c r="S131" i="2" s="1"/>
  <c r="I132" i="2"/>
  <c r="S132" i="2" s="1"/>
  <c r="I133" i="2"/>
  <c r="S133" i="2" s="1"/>
  <c r="I134" i="2"/>
  <c r="S134" i="2" s="1"/>
  <c r="I135" i="2"/>
  <c r="S135" i="2" s="1"/>
  <c r="I136" i="2"/>
  <c r="I137" i="2"/>
  <c r="S137" i="2" s="1"/>
  <c r="I138" i="2"/>
  <c r="S138" i="2" s="1"/>
  <c r="I139" i="2"/>
  <c r="S139" i="2" s="1"/>
  <c r="I140" i="2"/>
  <c r="S140" i="2" s="1"/>
  <c r="I141" i="2"/>
  <c r="I142" i="2"/>
  <c r="S142" i="2" s="1"/>
  <c r="I143" i="2"/>
  <c r="S143" i="2" s="1"/>
  <c r="I144" i="2"/>
  <c r="S144" i="2" s="1"/>
  <c r="I145" i="2"/>
  <c r="S145" i="2" s="1"/>
  <c r="I146" i="2"/>
  <c r="S146" i="2" s="1"/>
  <c r="I147" i="2"/>
  <c r="S147" i="2" s="1"/>
  <c r="I148" i="2"/>
  <c r="I149" i="2"/>
  <c r="S149" i="2" s="1"/>
  <c r="I150" i="2"/>
  <c r="S150" i="2" s="1"/>
  <c r="I151" i="2"/>
  <c r="S151" i="2" s="1"/>
  <c r="I152" i="2"/>
  <c r="S152" i="2" s="1"/>
  <c r="I153" i="2"/>
  <c r="S153" i="2" s="1"/>
  <c r="I154" i="2"/>
  <c r="S154" i="2" s="1"/>
  <c r="I155" i="2"/>
  <c r="S155" i="2" s="1"/>
  <c r="I156" i="2"/>
  <c r="I157" i="2"/>
  <c r="S157" i="2" s="1"/>
  <c r="I158" i="2"/>
  <c r="S158" i="2" s="1"/>
  <c r="I159" i="2"/>
  <c r="S159" i="2" s="1"/>
  <c r="I160" i="2"/>
  <c r="I161" i="2"/>
  <c r="S161" i="2" s="1"/>
  <c r="I162" i="2"/>
  <c r="S162" i="2" s="1"/>
  <c r="I163" i="2"/>
  <c r="S163" i="2" s="1"/>
  <c r="I164" i="2"/>
  <c r="S164" i="2" s="1"/>
  <c r="I165" i="2"/>
  <c r="S165" i="2" s="1"/>
  <c r="I166" i="2"/>
  <c r="S166" i="2" s="1"/>
  <c r="I167" i="2"/>
  <c r="S167" i="2" s="1"/>
  <c r="I168" i="2"/>
  <c r="S168" i="2" s="1"/>
  <c r="I169" i="2"/>
  <c r="S169" i="2" s="1"/>
  <c r="I170" i="2"/>
  <c r="S170" i="2" s="1"/>
  <c r="I171" i="2"/>
  <c r="S171" i="2" s="1"/>
  <c r="I172" i="2"/>
  <c r="I173" i="2"/>
  <c r="S173" i="2" s="1"/>
  <c r="I174" i="2"/>
  <c r="S174" i="2" s="1"/>
  <c r="I175" i="2"/>
  <c r="S175" i="2" s="1"/>
  <c r="I176" i="2"/>
  <c r="S176" i="2" s="1"/>
  <c r="I177" i="2"/>
  <c r="I178" i="2"/>
  <c r="S178" i="2" s="1"/>
  <c r="I179" i="2"/>
  <c r="S179" i="2" s="1"/>
  <c r="I180" i="2"/>
  <c r="S180" i="2" s="1"/>
  <c r="I181" i="2"/>
  <c r="S181" i="2" s="1"/>
  <c r="I182" i="2"/>
  <c r="S182" i="2" s="1"/>
  <c r="I183" i="2"/>
  <c r="S183" i="2" s="1"/>
  <c r="I184" i="2"/>
  <c r="I185" i="2"/>
  <c r="S185" i="2" s="1"/>
  <c r="I186" i="2"/>
  <c r="S186" i="2" s="1"/>
  <c r="I187" i="2"/>
  <c r="S187" i="2" s="1"/>
  <c r="I188" i="2"/>
  <c r="S188" i="2" s="1"/>
  <c r="I189" i="2"/>
  <c r="S189" i="2" s="1"/>
  <c r="I190" i="2"/>
  <c r="S190" i="2" s="1"/>
  <c r="I191" i="2"/>
  <c r="S191" i="2" s="1"/>
  <c r="I192" i="2"/>
  <c r="S192" i="2" s="1"/>
  <c r="I193" i="2"/>
  <c r="S193" i="2" s="1"/>
  <c r="I194" i="2"/>
  <c r="S194" i="2" s="1"/>
  <c r="I195" i="2"/>
  <c r="S195" i="2" s="1"/>
  <c r="I196" i="2"/>
  <c r="I197" i="2"/>
  <c r="I198" i="2"/>
  <c r="S198" i="2" s="1"/>
  <c r="I199" i="2"/>
  <c r="S199" i="2" s="1"/>
  <c r="I200" i="2"/>
  <c r="S200" i="2" s="1"/>
  <c r="I201" i="2"/>
  <c r="S201" i="2" s="1"/>
  <c r="I202" i="2"/>
  <c r="S202" i="2" s="1"/>
  <c r="I203" i="2"/>
  <c r="S203" i="2" s="1"/>
  <c r="I204" i="2"/>
  <c r="I205" i="2"/>
  <c r="S205" i="2" s="1"/>
  <c r="I206" i="2"/>
  <c r="S206" i="2" s="1"/>
  <c r="I207" i="2"/>
  <c r="S207" i="2" s="1"/>
  <c r="I208" i="2"/>
  <c r="I209" i="2"/>
  <c r="S209" i="2" s="1"/>
  <c r="I210" i="2"/>
  <c r="S210" i="2" s="1"/>
  <c r="I211" i="2"/>
  <c r="S211" i="2" s="1"/>
  <c r="I212" i="2"/>
  <c r="S212" i="2" s="1"/>
  <c r="I213" i="2"/>
  <c r="S213" i="2" s="1"/>
  <c r="I214" i="2"/>
  <c r="S214" i="2" s="1"/>
  <c r="I215" i="2"/>
  <c r="S215" i="2" s="1"/>
  <c r="I216" i="2"/>
  <c r="S216" i="2" s="1"/>
  <c r="I217" i="2"/>
  <c r="S217" i="2" s="1"/>
  <c r="I218" i="2"/>
  <c r="S218" i="2" s="1"/>
  <c r="I219" i="2"/>
  <c r="S219" i="2" s="1"/>
  <c r="I220" i="2"/>
  <c r="I221" i="2"/>
  <c r="S221" i="2" s="1"/>
  <c r="I222" i="2"/>
  <c r="S222" i="2" s="1"/>
  <c r="I223" i="2"/>
  <c r="S223" i="2" s="1"/>
  <c r="I224" i="2"/>
  <c r="S224" i="2" s="1"/>
  <c r="I225" i="2"/>
  <c r="S225" i="2" s="1"/>
  <c r="I226" i="2"/>
  <c r="S226" i="2" s="1"/>
  <c r="I227" i="2"/>
  <c r="S227" i="2" s="1"/>
  <c r="I228" i="2"/>
  <c r="S228" i="2" s="1"/>
  <c r="I229" i="2"/>
  <c r="S229" i="2" s="1"/>
  <c r="I230" i="2"/>
  <c r="S230" i="2" s="1"/>
  <c r="I231" i="2"/>
  <c r="S231" i="2" s="1"/>
  <c r="I232" i="2"/>
  <c r="I233" i="2"/>
  <c r="S233" i="2" s="1"/>
  <c r="I234" i="2"/>
  <c r="S234" i="2" s="1"/>
  <c r="I235" i="2"/>
  <c r="S235" i="2" s="1"/>
  <c r="I236" i="2"/>
  <c r="S236" i="2" s="1"/>
  <c r="I237" i="2"/>
  <c r="S237" i="2" s="1"/>
  <c r="I238" i="2"/>
  <c r="S238" i="2" s="1"/>
  <c r="I239" i="2"/>
  <c r="S239" i="2" s="1"/>
  <c r="I240" i="2"/>
  <c r="S240" i="2" s="1"/>
  <c r="I241" i="2"/>
  <c r="S241" i="2" s="1"/>
  <c r="I242" i="2"/>
  <c r="S242" i="2" s="1"/>
  <c r="I243" i="2"/>
  <c r="S243" i="2" s="1"/>
  <c r="I244" i="2"/>
  <c r="I245" i="2"/>
  <c r="S245" i="2" s="1"/>
  <c r="I246" i="2"/>
  <c r="S246" i="2" s="1"/>
  <c r="I247" i="2"/>
  <c r="S247" i="2" s="1"/>
  <c r="I248" i="2"/>
  <c r="S248" i="2" s="1"/>
  <c r="I249" i="2"/>
  <c r="S249" i="2" s="1"/>
  <c r="I250" i="2"/>
  <c r="S250" i="2" s="1"/>
  <c r="I251" i="2"/>
  <c r="S251" i="2" s="1"/>
  <c r="I252" i="2"/>
  <c r="S252" i="2" s="1"/>
  <c r="I253" i="2"/>
  <c r="S253" i="2" s="1"/>
  <c r="I256" i="2"/>
  <c r="S256" i="2" s="1"/>
  <c r="I261" i="2"/>
  <c r="S261" i="2" s="1"/>
  <c r="I262" i="2"/>
  <c r="I263" i="2"/>
  <c r="S263" i="2" s="1"/>
  <c r="I266" i="2"/>
  <c r="S266" i="2" s="1"/>
  <c r="I271" i="2"/>
  <c r="S271" i="2" s="1"/>
  <c r="I272" i="2"/>
  <c r="S272" i="2" s="1"/>
  <c r="I273" i="2"/>
  <c r="S273" i="2" s="1"/>
  <c r="I276" i="2"/>
  <c r="S276" i="2" s="1"/>
  <c r="I281" i="2"/>
  <c r="S281" i="2" s="1"/>
  <c r="I282" i="2"/>
  <c r="I283" i="2"/>
  <c r="S283" i="2" s="1"/>
  <c r="I286" i="2"/>
  <c r="S286" i="2" s="1"/>
  <c r="I291" i="2"/>
  <c r="S291" i="2" s="1"/>
  <c r="I292" i="2"/>
  <c r="I293" i="2"/>
  <c r="S293" i="2" s="1"/>
  <c r="I296" i="2"/>
  <c r="S296" i="2" s="1"/>
  <c r="I301" i="2"/>
  <c r="S301" i="2" s="1"/>
  <c r="I302" i="2"/>
  <c r="S302" i="2" s="1"/>
  <c r="I303" i="2"/>
  <c r="S303" i="2" s="1"/>
  <c r="I306" i="2"/>
  <c r="S306" i="2" s="1"/>
  <c r="I311" i="2"/>
  <c r="S311" i="2" s="1"/>
  <c r="I312" i="2"/>
  <c r="S312" i="2" s="1"/>
  <c r="I315" i="2"/>
  <c r="S315" i="2" s="1"/>
  <c r="I320" i="2"/>
  <c r="S320" i="2" s="1"/>
  <c r="I321" i="2"/>
  <c r="S321" i="2" s="1"/>
  <c r="I322" i="2"/>
  <c r="I325" i="2"/>
  <c r="S325" i="2" s="1"/>
  <c r="I337" i="2"/>
  <c r="S337" i="2" s="1"/>
  <c r="I338" i="2"/>
  <c r="S338" i="2" s="1"/>
  <c r="I339" i="2"/>
  <c r="S339" i="2" s="1"/>
  <c r="I342" i="2"/>
  <c r="S342" i="2" s="1"/>
  <c r="I347" i="2"/>
  <c r="S347" i="2" s="1"/>
  <c r="I348" i="2"/>
  <c r="S348" i="2" s="1"/>
  <c r="I349" i="2"/>
  <c r="S349" i="2" s="1"/>
  <c r="I352" i="2"/>
  <c r="S352" i="2" s="1"/>
  <c r="I357" i="2"/>
  <c r="S357" i="2" s="1"/>
  <c r="I358" i="2"/>
  <c r="S358" i="2" s="1"/>
  <c r="I359" i="2"/>
  <c r="I362" i="2"/>
  <c r="S362" i="2" s="1"/>
  <c r="I367" i="2"/>
  <c r="S367" i="2" s="1"/>
  <c r="I368" i="2"/>
  <c r="S368" i="2" s="1"/>
  <c r="I371" i="2"/>
  <c r="S371" i="2" s="1"/>
  <c r="I376" i="2"/>
  <c r="I377" i="2"/>
  <c r="S377" i="2" s="1"/>
  <c r="I378" i="2"/>
  <c r="S378" i="2" s="1"/>
  <c r="I381" i="2"/>
  <c r="S381" i="2" s="1"/>
  <c r="I386" i="2"/>
  <c r="S386" i="2" s="1"/>
  <c r="I387" i="2"/>
  <c r="S387" i="2" s="1"/>
  <c r="I390" i="2"/>
  <c r="S390" i="2" s="1"/>
  <c r="I395" i="2"/>
  <c r="I396" i="2"/>
  <c r="S396" i="2" s="1"/>
  <c r="I399" i="2"/>
  <c r="S399" i="2" s="1"/>
  <c r="I404" i="2"/>
  <c r="S404" i="2" s="1"/>
  <c r="I405" i="2"/>
  <c r="S405" i="2" s="1"/>
  <c r="I406" i="2"/>
  <c r="S406" i="2" s="1"/>
  <c r="I409" i="2"/>
  <c r="S409" i="2" s="1"/>
  <c r="I414" i="2"/>
  <c r="S414" i="2" s="1"/>
  <c r="I415" i="2"/>
  <c r="I418" i="2"/>
  <c r="S418" i="2" s="1"/>
  <c r="I423" i="2"/>
  <c r="S423" i="2" s="1"/>
  <c r="I424" i="2"/>
  <c r="S424" i="2" s="1"/>
  <c r="I425" i="2"/>
  <c r="I428" i="2"/>
  <c r="S428" i="2" s="1"/>
  <c r="I433" i="2"/>
  <c r="S433" i="2" s="1"/>
  <c r="I434" i="2"/>
  <c r="S434" i="2" s="1"/>
  <c r="I435" i="2"/>
  <c r="S435" i="2" s="1"/>
  <c r="I438" i="2"/>
  <c r="S438" i="2" s="1"/>
  <c r="I443" i="2"/>
  <c r="S443" i="2" s="1"/>
  <c r="I444" i="2"/>
  <c r="S444" i="2" s="1"/>
  <c r="I445" i="2"/>
  <c r="S445" i="2" s="1"/>
  <c r="I450" i="2"/>
  <c r="S450" i="2" s="1"/>
  <c r="I459" i="2"/>
  <c r="S459" i="2" s="1"/>
  <c r="I460" i="2"/>
  <c r="S460" i="2" s="1"/>
  <c r="I461" i="2"/>
  <c r="I329" i="2"/>
  <c r="S329" i="2" s="1"/>
  <c r="I330" i="2"/>
  <c r="S330" i="2" s="1"/>
  <c r="I331" i="2"/>
  <c r="S331" i="2" s="1"/>
  <c r="I332" i="2"/>
  <c r="S332" i="2" s="1"/>
  <c r="I333" i="2"/>
  <c r="I334" i="2"/>
  <c r="S334" i="2" s="1"/>
  <c r="I335" i="2"/>
  <c r="S335" i="2" s="1"/>
  <c r="H4" i="2"/>
  <c r="Z4" i="2" s="1"/>
  <c r="H5" i="2"/>
  <c r="Z5" i="2" s="1"/>
  <c r="H6" i="2"/>
  <c r="Z6" i="2" s="1"/>
  <c r="H7" i="2"/>
  <c r="Z7" i="2" s="1"/>
  <c r="H8" i="2"/>
  <c r="Z8" i="2" s="1"/>
  <c r="H9" i="2"/>
  <c r="Z9" i="2" s="1"/>
  <c r="H10" i="2"/>
  <c r="Z10" i="2" s="1"/>
  <c r="H11" i="2"/>
  <c r="Z11" i="2" s="1"/>
  <c r="H12" i="2"/>
  <c r="Z12" i="2" s="1"/>
  <c r="H13" i="2"/>
  <c r="Z13" i="2" s="1"/>
  <c r="H14" i="2"/>
  <c r="Z14" i="2" s="1"/>
  <c r="H15" i="2"/>
  <c r="Z15" i="2" s="1"/>
  <c r="H17" i="2"/>
  <c r="Z17" i="2" s="1"/>
  <c r="Z20" i="2"/>
  <c r="H18" i="2"/>
  <c r="Z18" i="2" s="1"/>
  <c r="Z19" i="2"/>
  <c r="H116" i="2"/>
  <c r="Z116" i="2" s="1"/>
  <c r="H117" i="2"/>
  <c r="Z117" i="2" s="1"/>
  <c r="H118" i="2"/>
  <c r="Z118" i="2" s="1"/>
  <c r="H119" i="2"/>
  <c r="Z119" i="2" s="1"/>
  <c r="H120" i="2"/>
  <c r="Z120" i="2" s="1"/>
  <c r="H121" i="2"/>
  <c r="Z121" i="2" s="1"/>
  <c r="H122" i="2"/>
  <c r="Z122" i="2" s="1"/>
  <c r="H123" i="2"/>
  <c r="Z123" i="2" s="1"/>
  <c r="H124" i="2"/>
  <c r="Z124" i="2" s="1"/>
  <c r="H125" i="2"/>
  <c r="Z125" i="2" s="1"/>
  <c r="H126" i="2"/>
  <c r="Z126" i="2" s="1"/>
  <c r="H127" i="2"/>
  <c r="Z127" i="2" s="1"/>
  <c r="H128" i="2"/>
  <c r="Z128" i="2" s="1"/>
  <c r="H129" i="2"/>
  <c r="Z129" i="2" s="1"/>
  <c r="H130" i="2"/>
  <c r="Z130" i="2" s="1"/>
  <c r="H131" i="2"/>
  <c r="Z131" i="2" s="1"/>
  <c r="H132" i="2"/>
  <c r="Z132" i="2" s="1"/>
  <c r="H133" i="2"/>
  <c r="Z133" i="2" s="1"/>
  <c r="H134" i="2"/>
  <c r="Z134" i="2" s="1"/>
  <c r="H135" i="2"/>
  <c r="Z135" i="2" s="1"/>
  <c r="H136" i="2"/>
  <c r="Z136" i="2" s="1"/>
  <c r="H137" i="2"/>
  <c r="Z137" i="2" s="1"/>
  <c r="H138" i="2"/>
  <c r="Z138" i="2" s="1"/>
  <c r="H139" i="2"/>
  <c r="Z139" i="2" s="1"/>
  <c r="H140" i="2"/>
  <c r="Z140" i="2" s="1"/>
  <c r="H141" i="2"/>
  <c r="Z141" i="2" s="1"/>
  <c r="H142" i="2"/>
  <c r="Z142" i="2" s="1"/>
  <c r="H143" i="2"/>
  <c r="Z143" i="2" s="1"/>
  <c r="H144" i="2"/>
  <c r="Z144" i="2" s="1"/>
  <c r="H145" i="2"/>
  <c r="Z145" i="2" s="1"/>
  <c r="H146" i="2"/>
  <c r="Z146" i="2" s="1"/>
  <c r="H147" i="2"/>
  <c r="Z147" i="2" s="1"/>
  <c r="H148" i="2"/>
  <c r="Z148" i="2" s="1"/>
  <c r="H149" i="2"/>
  <c r="Z149" i="2" s="1"/>
  <c r="H150" i="2"/>
  <c r="Z150" i="2" s="1"/>
  <c r="H151" i="2"/>
  <c r="Z151" i="2" s="1"/>
  <c r="H152" i="2"/>
  <c r="Z152" i="2" s="1"/>
  <c r="H153" i="2"/>
  <c r="Z153" i="2" s="1"/>
  <c r="H154" i="2"/>
  <c r="Z154" i="2" s="1"/>
  <c r="H155" i="2"/>
  <c r="Z155" i="2" s="1"/>
  <c r="H156" i="2"/>
  <c r="Z156" i="2" s="1"/>
  <c r="H157" i="2"/>
  <c r="Z157" i="2" s="1"/>
  <c r="H158" i="2"/>
  <c r="Z158" i="2" s="1"/>
  <c r="H159" i="2"/>
  <c r="Z159" i="2" s="1"/>
  <c r="H160" i="2"/>
  <c r="Z160" i="2" s="1"/>
  <c r="H161" i="2"/>
  <c r="Z161" i="2" s="1"/>
  <c r="H162" i="2"/>
  <c r="Z162" i="2" s="1"/>
  <c r="H163" i="2"/>
  <c r="Z163" i="2" s="1"/>
  <c r="H164" i="2"/>
  <c r="Z164" i="2" s="1"/>
  <c r="H165" i="2"/>
  <c r="Z165" i="2" s="1"/>
  <c r="H166" i="2"/>
  <c r="Z166" i="2" s="1"/>
  <c r="H167" i="2"/>
  <c r="Z167" i="2" s="1"/>
  <c r="H168" i="2"/>
  <c r="Z168" i="2" s="1"/>
  <c r="H169" i="2"/>
  <c r="Z169" i="2" s="1"/>
  <c r="H170" i="2"/>
  <c r="Z170" i="2" s="1"/>
  <c r="H171" i="2"/>
  <c r="Z171" i="2" s="1"/>
  <c r="H172" i="2"/>
  <c r="Z172" i="2" s="1"/>
  <c r="H173" i="2"/>
  <c r="Z173" i="2" s="1"/>
  <c r="H174" i="2"/>
  <c r="Z174" i="2" s="1"/>
  <c r="H175" i="2"/>
  <c r="Z175" i="2" s="1"/>
  <c r="H176" i="2"/>
  <c r="Z176" i="2" s="1"/>
  <c r="H177" i="2"/>
  <c r="Z177" i="2" s="1"/>
  <c r="H178" i="2"/>
  <c r="Z178" i="2" s="1"/>
  <c r="H179" i="2"/>
  <c r="Z179" i="2" s="1"/>
  <c r="H180" i="2"/>
  <c r="Z180" i="2" s="1"/>
  <c r="H181" i="2"/>
  <c r="Z181" i="2" s="1"/>
  <c r="H182" i="2"/>
  <c r="Z182" i="2" s="1"/>
  <c r="H183" i="2"/>
  <c r="Z183" i="2" s="1"/>
  <c r="H184" i="2"/>
  <c r="Z184" i="2" s="1"/>
  <c r="H185" i="2"/>
  <c r="Z185" i="2" s="1"/>
  <c r="H186" i="2"/>
  <c r="Z186" i="2" s="1"/>
  <c r="H187" i="2"/>
  <c r="Z187" i="2" s="1"/>
  <c r="H188" i="2"/>
  <c r="Z188" i="2" s="1"/>
  <c r="H189" i="2"/>
  <c r="Z189" i="2" s="1"/>
  <c r="H190" i="2"/>
  <c r="Z190" i="2" s="1"/>
  <c r="H191" i="2"/>
  <c r="Z191" i="2" s="1"/>
  <c r="H192" i="2"/>
  <c r="Z192" i="2" s="1"/>
  <c r="H193" i="2"/>
  <c r="Z193" i="2" s="1"/>
  <c r="H194" i="2"/>
  <c r="Z194" i="2" s="1"/>
  <c r="H195" i="2"/>
  <c r="Z195" i="2" s="1"/>
  <c r="H196" i="2"/>
  <c r="Z196" i="2" s="1"/>
  <c r="H197" i="2"/>
  <c r="Z197" i="2" s="1"/>
  <c r="H198" i="2"/>
  <c r="Z198" i="2" s="1"/>
  <c r="H199" i="2"/>
  <c r="Z199" i="2" s="1"/>
  <c r="H200" i="2"/>
  <c r="Z200" i="2" s="1"/>
  <c r="H201" i="2"/>
  <c r="Z201" i="2" s="1"/>
  <c r="H202" i="2"/>
  <c r="Z202" i="2" s="1"/>
  <c r="H203" i="2"/>
  <c r="Z203" i="2" s="1"/>
  <c r="H204" i="2"/>
  <c r="Z204" i="2" s="1"/>
  <c r="H205" i="2"/>
  <c r="Z205" i="2" s="1"/>
  <c r="H206" i="2"/>
  <c r="Z206" i="2" s="1"/>
  <c r="H207" i="2"/>
  <c r="Z207" i="2" s="1"/>
  <c r="H208" i="2"/>
  <c r="Z208" i="2" s="1"/>
  <c r="H209" i="2"/>
  <c r="Z209" i="2" s="1"/>
  <c r="H210" i="2"/>
  <c r="Z210" i="2" s="1"/>
  <c r="H211" i="2"/>
  <c r="Z211" i="2" s="1"/>
  <c r="H212" i="2"/>
  <c r="Z212" i="2" s="1"/>
  <c r="H213" i="2"/>
  <c r="Z213" i="2" s="1"/>
  <c r="H214" i="2"/>
  <c r="Z214" i="2" s="1"/>
  <c r="H215" i="2"/>
  <c r="Z215" i="2" s="1"/>
  <c r="H216" i="2"/>
  <c r="Z216" i="2" s="1"/>
  <c r="H217" i="2"/>
  <c r="Z217" i="2" s="1"/>
  <c r="H218" i="2"/>
  <c r="Z218" i="2" s="1"/>
  <c r="H219" i="2"/>
  <c r="Z219" i="2" s="1"/>
  <c r="H220" i="2"/>
  <c r="Z220" i="2" s="1"/>
  <c r="H221" i="2"/>
  <c r="Z221" i="2" s="1"/>
  <c r="H222" i="2"/>
  <c r="Z222" i="2" s="1"/>
  <c r="H223" i="2"/>
  <c r="Z223" i="2" s="1"/>
  <c r="H224" i="2"/>
  <c r="Z224" i="2" s="1"/>
  <c r="H225" i="2"/>
  <c r="Z225" i="2" s="1"/>
  <c r="H226" i="2"/>
  <c r="Z226" i="2" s="1"/>
  <c r="H227" i="2"/>
  <c r="Z227" i="2" s="1"/>
  <c r="H228" i="2"/>
  <c r="Z228" i="2" s="1"/>
  <c r="H229" i="2"/>
  <c r="Z229" i="2" s="1"/>
  <c r="H230" i="2"/>
  <c r="Z230" i="2" s="1"/>
  <c r="H231" i="2"/>
  <c r="Z231" i="2" s="1"/>
  <c r="H232" i="2"/>
  <c r="Z232" i="2" s="1"/>
  <c r="H233" i="2"/>
  <c r="Z233" i="2" s="1"/>
  <c r="H234" i="2"/>
  <c r="Z234" i="2" s="1"/>
  <c r="H235" i="2"/>
  <c r="Z235" i="2" s="1"/>
  <c r="H236" i="2"/>
  <c r="Z236" i="2" s="1"/>
  <c r="H237" i="2"/>
  <c r="Z237" i="2" s="1"/>
  <c r="H238" i="2"/>
  <c r="Z238" i="2" s="1"/>
  <c r="H239" i="2"/>
  <c r="Z239" i="2" s="1"/>
  <c r="H240" i="2"/>
  <c r="Z240" i="2" s="1"/>
  <c r="H241" i="2"/>
  <c r="Z241" i="2" s="1"/>
  <c r="H242" i="2"/>
  <c r="Z242" i="2" s="1"/>
  <c r="H243" i="2"/>
  <c r="Z243" i="2" s="1"/>
  <c r="H244" i="2"/>
  <c r="Z244" i="2" s="1"/>
  <c r="H245" i="2"/>
  <c r="Z245" i="2" s="1"/>
  <c r="H246" i="2"/>
  <c r="Z246" i="2" s="1"/>
  <c r="H247" i="2"/>
  <c r="Z247" i="2" s="1"/>
  <c r="H248" i="2"/>
  <c r="Z248" i="2" s="1"/>
  <c r="H249" i="2"/>
  <c r="Z249" i="2" s="1"/>
  <c r="H250" i="2"/>
  <c r="Z250" i="2" s="1"/>
  <c r="H251" i="2"/>
  <c r="Z251" i="2" s="1"/>
  <c r="H252" i="2"/>
  <c r="Z252" i="2" s="1"/>
  <c r="H253" i="2"/>
  <c r="Z253" i="2" s="1"/>
  <c r="H256" i="2"/>
  <c r="Z256" i="2" s="1"/>
  <c r="H261" i="2"/>
  <c r="Z261" i="2" s="1"/>
  <c r="H262" i="2"/>
  <c r="Z262" i="2" s="1"/>
  <c r="H263" i="2"/>
  <c r="Z263" i="2" s="1"/>
  <c r="H266" i="2"/>
  <c r="Z266" i="2" s="1"/>
  <c r="H271" i="2"/>
  <c r="Z271" i="2" s="1"/>
  <c r="H272" i="2"/>
  <c r="Z272" i="2" s="1"/>
  <c r="H273" i="2"/>
  <c r="Z273" i="2" s="1"/>
  <c r="H276" i="2"/>
  <c r="Z276" i="2" s="1"/>
  <c r="H281" i="2"/>
  <c r="Z281" i="2" s="1"/>
  <c r="H282" i="2"/>
  <c r="Z282" i="2" s="1"/>
  <c r="H283" i="2"/>
  <c r="Z283" i="2" s="1"/>
  <c r="H286" i="2"/>
  <c r="Z286" i="2" s="1"/>
  <c r="H291" i="2"/>
  <c r="Z291" i="2" s="1"/>
  <c r="H292" i="2"/>
  <c r="Z292" i="2" s="1"/>
  <c r="H293" i="2"/>
  <c r="Z293" i="2" s="1"/>
  <c r="H296" i="2"/>
  <c r="Z296" i="2" s="1"/>
  <c r="H301" i="2"/>
  <c r="Z301" i="2" s="1"/>
  <c r="H302" i="2"/>
  <c r="Z302" i="2" s="1"/>
  <c r="H303" i="2"/>
  <c r="Z303" i="2" s="1"/>
  <c r="H306" i="2"/>
  <c r="Z306" i="2" s="1"/>
  <c r="H311" i="2"/>
  <c r="Z311" i="2" s="1"/>
  <c r="H312" i="2"/>
  <c r="Z312" i="2" s="1"/>
  <c r="H315" i="2"/>
  <c r="Z315" i="2" s="1"/>
  <c r="H320" i="2"/>
  <c r="Z320" i="2" s="1"/>
  <c r="H321" i="2"/>
  <c r="Z321" i="2" s="1"/>
  <c r="H322" i="2"/>
  <c r="Z322" i="2" s="1"/>
  <c r="H325" i="2"/>
  <c r="Z325" i="2" s="1"/>
  <c r="H337" i="2"/>
  <c r="Z337" i="2" s="1"/>
  <c r="H338" i="2"/>
  <c r="Z338" i="2" s="1"/>
  <c r="H339" i="2"/>
  <c r="Z339" i="2" s="1"/>
  <c r="H342" i="2"/>
  <c r="Z342" i="2" s="1"/>
  <c r="H347" i="2"/>
  <c r="Z347" i="2" s="1"/>
  <c r="H348" i="2"/>
  <c r="Z348" i="2" s="1"/>
  <c r="H349" i="2"/>
  <c r="Z349" i="2" s="1"/>
  <c r="H352" i="2"/>
  <c r="Z352" i="2" s="1"/>
  <c r="H357" i="2"/>
  <c r="Z357" i="2" s="1"/>
  <c r="H358" i="2"/>
  <c r="Z358" i="2" s="1"/>
  <c r="H359" i="2"/>
  <c r="Z359" i="2" s="1"/>
  <c r="H362" i="2"/>
  <c r="Z362" i="2" s="1"/>
  <c r="H367" i="2"/>
  <c r="Z367" i="2" s="1"/>
  <c r="H368" i="2"/>
  <c r="Z368" i="2" s="1"/>
  <c r="H371" i="2"/>
  <c r="Z371" i="2" s="1"/>
  <c r="H376" i="2"/>
  <c r="Z376" i="2" s="1"/>
  <c r="H377" i="2"/>
  <c r="Z377" i="2" s="1"/>
  <c r="H378" i="2"/>
  <c r="Z378" i="2" s="1"/>
  <c r="H381" i="2"/>
  <c r="Z381" i="2" s="1"/>
  <c r="H386" i="2"/>
  <c r="Z386" i="2" s="1"/>
  <c r="H387" i="2"/>
  <c r="Z387" i="2" s="1"/>
  <c r="H390" i="2"/>
  <c r="Z390" i="2" s="1"/>
  <c r="H395" i="2"/>
  <c r="Z395" i="2" s="1"/>
  <c r="H396" i="2"/>
  <c r="Z396" i="2" s="1"/>
  <c r="H399" i="2"/>
  <c r="Z399" i="2" s="1"/>
  <c r="H404" i="2"/>
  <c r="Z404" i="2" s="1"/>
  <c r="H405" i="2"/>
  <c r="Z405" i="2" s="1"/>
  <c r="H406" i="2"/>
  <c r="Z406" i="2" s="1"/>
  <c r="H409" i="2"/>
  <c r="Z409" i="2" s="1"/>
  <c r="H414" i="2"/>
  <c r="Z414" i="2" s="1"/>
  <c r="H415" i="2"/>
  <c r="Z415" i="2" s="1"/>
  <c r="H418" i="2"/>
  <c r="Z418" i="2" s="1"/>
  <c r="H423" i="2"/>
  <c r="Z423" i="2" s="1"/>
  <c r="H424" i="2"/>
  <c r="Z424" i="2" s="1"/>
  <c r="H425" i="2"/>
  <c r="Z425" i="2" s="1"/>
  <c r="H428" i="2"/>
  <c r="Z428" i="2" s="1"/>
  <c r="H433" i="2"/>
  <c r="Z433" i="2" s="1"/>
  <c r="H434" i="2"/>
  <c r="Z434" i="2" s="1"/>
  <c r="H435" i="2"/>
  <c r="Z435" i="2" s="1"/>
  <c r="H438" i="2"/>
  <c r="Z438" i="2" s="1"/>
  <c r="H443" i="2"/>
  <c r="Z443" i="2" s="1"/>
  <c r="H444" i="2"/>
  <c r="Z444" i="2" s="1"/>
  <c r="H445" i="2"/>
  <c r="Z445" i="2" s="1"/>
  <c r="H450" i="2"/>
  <c r="Z450" i="2" s="1"/>
  <c r="H459" i="2"/>
  <c r="Z459" i="2" s="1"/>
  <c r="H460" i="2"/>
  <c r="Z460" i="2" s="1"/>
  <c r="H461" i="2"/>
  <c r="Z461" i="2" s="1"/>
  <c r="H329" i="2"/>
  <c r="Z329" i="2" s="1"/>
  <c r="H330" i="2"/>
  <c r="Z330" i="2" s="1"/>
  <c r="H331" i="2"/>
  <c r="Z331" i="2" s="1"/>
  <c r="H332" i="2"/>
  <c r="Z332" i="2" s="1"/>
  <c r="H333" i="2"/>
  <c r="Z333" i="2" s="1"/>
  <c r="H334" i="2"/>
  <c r="Z334" i="2" s="1"/>
  <c r="H335" i="2"/>
  <c r="Z335" i="2" s="1"/>
  <c r="J4" i="2"/>
  <c r="V4" i="2" s="1"/>
  <c r="J5" i="2"/>
  <c r="V5" i="2" s="1"/>
  <c r="J6" i="2"/>
  <c r="V6" i="2" s="1"/>
  <c r="J7" i="2"/>
  <c r="V7" i="2" s="1"/>
  <c r="J8" i="2"/>
  <c r="V8" i="2" s="1"/>
  <c r="J9" i="2"/>
  <c r="V9" i="2" s="1"/>
  <c r="J10" i="2"/>
  <c r="V10" i="2" s="1"/>
  <c r="J11" i="2"/>
  <c r="V11" i="2" s="1"/>
  <c r="J12" i="2"/>
  <c r="V12" i="2" s="1"/>
  <c r="J13" i="2"/>
  <c r="V13" i="2" s="1"/>
  <c r="J14" i="2"/>
  <c r="V14" i="2" s="1"/>
  <c r="J15" i="2"/>
  <c r="V15" i="2" s="1"/>
  <c r="J16" i="2"/>
  <c r="V16" i="2" s="1"/>
  <c r="J17" i="2"/>
  <c r="V17" i="2" s="1"/>
  <c r="J20" i="2"/>
  <c r="V20" i="2" s="1"/>
  <c r="J18" i="2"/>
  <c r="V18" i="2" s="1"/>
  <c r="J19" i="2"/>
  <c r="V19" i="2" s="1"/>
  <c r="J116" i="2"/>
  <c r="V116" i="2" s="1"/>
  <c r="J117" i="2"/>
  <c r="V117" i="2" s="1"/>
  <c r="J118" i="2"/>
  <c r="V118" i="2" s="1"/>
  <c r="J119" i="2"/>
  <c r="V119" i="2" s="1"/>
  <c r="J120" i="2"/>
  <c r="V120" i="2" s="1"/>
  <c r="J121" i="2"/>
  <c r="V121" i="2" s="1"/>
  <c r="J122" i="2"/>
  <c r="V122" i="2" s="1"/>
  <c r="J123" i="2"/>
  <c r="V123" i="2" s="1"/>
  <c r="J124" i="2"/>
  <c r="V124" i="2" s="1"/>
  <c r="J125" i="2"/>
  <c r="V125" i="2" s="1"/>
  <c r="J126" i="2"/>
  <c r="V126" i="2" s="1"/>
  <c r="J127" i="2"/>
  <c r="V127" i="2" s="1"/>
  <c r="J128" i="2"/>
  <c r="V128" i="2" s="1"/>
  <c r="J129" i="2"/>
  <c r="V129" i="2" s="1"/>
  <c r="J130" i="2"/>
  <c r="V130" i="2" s="1"/>
  <c r="J131" i="2"/>
  <c r="V131" i="2" s="1"/>
  <c r="J132" i="2"/>
  <c r="J133" i="2"/>
  <c r="V133" i="2" s="1"/>
  <c r="J134" i="2"/>
  <c r="V134" i="2" s="1"/>
  <c r="J135" i="2"/>
  <c r="V135" i="2" s="1"/>
  <c r="J136" i="2"/>
  <c r="V136" i="2" s="1"/>
  <c r="J137" i="2"/>
  <c r="V137" i="2" s="1"/>
  <c r="J138" i="2"/>
  <c r="V138" i="2" s="1"/>
  <c r="J139" i="2"/>
  <c r="V139" i="2" s="1"/>
  <c r="J140" i="2"/>
  <c r="V140" i="2" s="1"/>
  <c r="J141" i="2"/>
  <c r="V141" i="2" s="1"/>
  <c r="J142" i="2"/>
  <c r="V142" i="2" s="1"/>
  <c r="J143" i="2"/>
  <c r="V143" i="2" s="1"/>
  <c r="J144" i="2"/>
  <c r="V144" i="2" s="1"/>
  <c r="J145" i="2"/>
  <c r="V145" i="2" s="1"/>
  <c r="J146" i="2"/>
  <c r="V146" i="2" s="1"/>
  <c r="J147" i="2"/>
  <c r="V147" i="2" s="1"/>
  <c r="J148" i="2"/>
  <c r="V148" i="2" s="1"/>
  <c r="J149" i="2"/>
  <c r="V149" i="2" s="1"/>
  <c r="J150" i="2"/>
  <c r="V150" i="2" s="1"/>
  <c r="J151" i="2"/>
  <c r="V151" i="2" s="1"/>
  <c r="J152" i="2"/>
  <c r="V152" i="2" s="1"/>
  <c r="J153" i="2"/>
  <c r="V153" i="2" s="1"/>
  <c r="J154" i="2"/>
  <c r="V154" i="2" s="1"/>
  <c r="J155" i="2"/>
  <c r="V155" i="2" s="1"/>
  <c r="J156" i="2"/>
  <c r="V156" i="2" s="1"/>
  <c r="J157" i="2"/>
  <c r="V157" i="2" s="1"/>
  <c r="J158" i="2"/>
  <c r="J159" i="2"/>
  <c r="V159" i="2" s="1"/>
  <c r="J160" i="2"/>
  <c r="V160" i="2" s="1"/>
  <c r="J161" i="2"/>
  <c r="V161" i="2" s="1"/>
  <c r="J162" i="2"/>
  <c r="V162" i="2" s="1"/>
  <c r="J163" i="2"/>
  <c r="V163" i="2" s="1"/>
  <c r="J164" i="2"/>
  <c r="V164" i="2" s="1"/>
  <c r="J165" i="2"/>
  <c r="V165" i="2" s="1"/>
  <c r="J166" i="2"/>
  <c r="V166" i="2" s="1"/>
  <c r="J167" i="2"/>
  <c r="V167" i="2" s="1"/>
  <c r="J168" i="2"/>
  <c r="V168" i="2" s="1"/>
  <c r="J169" i="2"/>
  <c r="V169" i="2" s="1"/>
  <c r="J170" i="2"/>
  <c r="J171" i="2"/>
  <c r="V171" i="2" s="1"/>
  <c r="J172" i="2"/>
  <c r="V172" i="2" s="1"/>
  <c r="J173" i="2"/>
  <c r="V173" i="2" s="1"/>
  <c r="J174" i="2"/>
  <c r="V174" i="2" s="1"/>
  <c r="J175" i="2"/>
  <c r="V175" i="2" s="1"/>
  <c r="J176" i="2"/>
  <c r="V176" i="2" s="1"/>
  <c r="J177" i="2"/>
  <c r="V177" i="2" s="1"/>
  <c r="J178" i="2"/>
  <c r="V178" i="2" s="1"/>
  <c r="J179" i="2"/>
  <c r="V179" i="2" s="1"/>
  <c r="J180" i="2"/>
  <c r="V180" i="2" s="1"/>
  <c r="J181" i="2"/>
  <c r="V181" i="2" s="1"/>
  <c r="J182" i="2"/>
  <c r="V182" i="2" s="1"/>
  <c r="J183" i="2"/>
  <c r="V183" i="2" s="1"/>
  <c r="J184" i="2"/>
  <c r="V184" i="2" s="1"/>
  <c r="J185" i="2"/>
  <c r="V185" i="2" s="1"/>
  <c r="J186" i="2"/>
  <c r="V186" i="2" s="1"/>
  <c r="J187" i="2"/>
  <c r="V187" i="2" s="1"/>
  <c r="J188" i="2"/>
  <c r="V188" i="2" s="1"/>
  <c r="J189" i="2"/>
  <c r="V189" i="2" s="1"/>
  <c r="J190" i="2"/>
  <c r="V190" i="2" s="1"/>
  <c r="J191" i="2"/>
  <c r="V191" i="2" s="1"/>
  <c r="J192" i="2"/>
  <c r="V192" i="2" s="1"/>
  <c r="J193" i="2"/>
  <c r="V193" i="2" s="1"/>
  <c r="J194" i="2"/>
  <c r="V194" i="2" s="1"/>
  <c r="J195" i="2"/>
  <c r="V195" i="2" s="1"/>
  <c r="J196" i="2"/>
  <c r="V196" i="2" s="1"/>
  <c r="J197" i="2"/>
  <c r="V197" i="2" s="1"/>
  <c r="J198" i="2"/>
  <c r="V198" i="2" s="1"/>
  <c r="J199" i="2"/>
  <c r="V199" i="2" s="1"/>
  <c r="J200" i="2"/>
  <c r="V200" i="2" s="1"/>
  <c r="J201" i="2"/>
  <c r="V201" i="2" s="1"/>
  <c r="J202" i="2"/>
  <c r="V202" i="2" s="1"/>
  <c r="J203" i="2"/>
  <c r="V203" i="2" s="1"/>
  <c r="J204" i="2"/>
  <c r="V204" i="2" s="1"/>
  <c r="J205" i="2"/>
  <c r="V205" i="2" s="1"/>
  <c r="J206" i="2"/>
  <c r="V206" i="2" s="1"/>
  <c r="J207" i="2"/>
  <c r="V207" i="2" s="1"/>
  <c r="J208" i="2"/>
  <c r="V208" i="2" s="1"/>
  <c r="J209" i="2"/>
  <c r="V209" i="2" s="1"/>
  <c r="J210" i="2"/>
  <c r="V210" i="2" s="1"/>
  <c r="J211" i="2"/>
  <c r="V211" i="2" s="1"/>
  <c r="J212" i="2"/>
  <c r="V212" i="2" s="1"/>
  <c r="J213" i="2"/>
  <c r="V213" i="2" s="1"/>
  <c r="J214" i="2"/>
  <c r="V214" i="2" s="1"/>
  <c r="J215" i="2"/>
  <c r="V215" i="2" s="1"/>
  <c r="J216" i="2"/>
  <c r="V216" i="2" s="1"/>
  <c r="J217" i="2"/>
  <c r="V217" i="2" s="1"/>
  <c r="J218" i="2"/>
  <c r="J219" i="2"/>
  <c r="V219" i="2" s="1"/>
  <c r="J220" i="2"/>
  <c r="V220" i="2" s="1"/>
  <c r="J221" i="2"/>
  <c r="V221" i="2" s="1"/>
  <c r="J222" i="2"/>
  <c r="V222" i="2" s="1"/>
  <c r="J223" i="2"/>
  <c r="V223" i="2" s="1"/>
  <c r="J224" i="2"/>
  <c r="V224" i="2" s="1"/>
  <c r="J225" i="2"/>
  <c r="V225" i="2" s="1"/>
  <c r="J226" i="2"/>
  <c r="V226" i="2" s="1"/>
  <c r="J227" i="2"/>
  <c r="V227" i="2" s="1"/>
  <c r="J228" i="2"/>
  <c r="V228" i="2" s="1"/>
  <c r="J229" i="2"/>
  <c r="V229" i="2" s="1"/>
  <c r="J230" i="2"/>
  <c r="J231" i="2"/>
  <c r="V231" i="2" s="1"/>
  <c r="J232" i="2"/>
  <c r="V232" i="2" s="1"/>
  <c r="J233" i="2"/>
  <c r="V233" i="2" s="1"/>
  <c r="J234" i="2"/>
  <c r="V234" i="2" s="1"/>
  <c r="J235" i="2"/>
  <c r="V235" i="2" s="1"/>
  <c r="J236" i="2"/>
  <c r="V236" i="2" s="1"/>
  <c r="J237" i="2"/>
  <c r="V237" i="2" s="1"/>
  <c r="J238" i="2"/>
  <c r="V238" i="2" s="1"/>
  <c r="J239" i="2"/>
  <c r="V239" i="2" s="1"/>
  <c r="J240" i="2"/>
  <c r="V240" i="2" s="1"/>
  <c r="J241" i="2"/>
  <c r="V241" i="2" s="1"/>
  <c r="J242" i="2"/>
  <c r="V242" i="2" s="1"/>
  <c r="J243" i="2"/>
  <c r="V243" i="2" s="1"/>
  <c r="J244" i="2"/>
  <c r="V244" i="2" s="1"/>
  <c r="J245" i="2"/>
  <c r="V245" i="2" s="1"/>
  <c r="J246" i="2"/>
  <c r="V246" i="2" s="1"/>
  <c r="J247" i="2"/>
  <c r="V247" i="2" s="1"/>
  <c r="J248" i="2"/>
  <c r="V248" i="2" s="1"/>
  <c r="J249" i="2"/>
  <c r="V249" i="2" s="1"/>
  <c r="J250" i="2"/>
  <c r="V250" i="2" s="1"/>
  <c r="J251" i="2"/>
  <c r="V251" i="2" s="1"/>
  <c r="J252" i="2"/>
  <c r="V252" i="2" s="1"/>
  <c r="J253" i="2"/>
  <c r="V253" i="2" s="1"/>
  <c r="J256" i="2"/>
  <c r="V256" i="2" s="1"/>
  <c r="J261" i="2"/>
  <c r="V261" i="2" s="1"/>
  <c r="J262" i="2"/>
  <c r="V262" i="2" s="1"/>
  <c r="J263" i="2"/>
  <c r="V263" i="2" s="1"/>
  <c r="J266" i="2"/>
  <c r="V266" i="2" s="1"/>
  <c r="J271" i="2"/>
  <c r="V271" i="2" s="1"/>
  <c r="J272" i="2"/>
  <c r="V272" i="2" s="1"/>
  <c r="J273" i="2"/>
  <c r="V273" i="2" s="1"/>
  <c r="J276" i="2"/>
  <c r="V276" i="2" s="1"/>
  <c r="J281" i="2"/>
  <c r="V281" i="2" s="1"/>
  <c r="J282" i="2"/>
  <c r="V282" i="2" s="1"/>
  <c r="J283" i="2"/>
  <c r="V283" i="2" s="1"/>
  <c r="J286" i="2"/>
  <c r="V286" i="2" s="1"/>
  <c r="J291" i="2"/>
  <c r="V291" i="2" s="1"/>
  <c r="J292" i="2"/>
  <c r="V292" i="2" s="1"/>
  <c r="J293" i="2"/>
  <c r="V293" i="2" s="1"/>
  <c r="J296" i="2"/>
  <c r="V296" i="2" s="1"/>
  <c r="J301" i="2"/>
  <c r="V301" i="2" s="1"/>
  <c r="J302" i="2"/>
  <c r="V302" i="2" s="1"/>
  <c r="J303" i="2"/>
  <c r="V303" i="2" s="1"/>
  <c r="J306" i="2"/>
  <c r="V306" i="2" s="1"/>
  <c r="J311" i="2"/>
  <c r="V311" i="2" s="1"/>
  <c r="J312" i="2"/>
  <c r="V312" i="2" s="1"/>
  <c r="J315" i="2"/>
  <c r="V315" i="2" s="1"/>
  <c r="J320" i="2"/>
  <c r="V320" i="2" s="1"/>
  <c r="J321" i="2"/>
  <c r="V321" i="2" s="1"/>
  <c r="J322" i="2"/>
  <c r="V322" i="2" s="1"/>
  <c r="J325" i="2"/>
  <c r="V325" i="2" s="1"/>
  <c r="J337" i="2"/>
  <c r="V337" i="2" s="1"/>
  <c r="J338" i="2"/>
  <c r="V338" i="2" s="1"/>
  <c r="J339" i="2"/>
  <c r="V339" i="2" s="1"/>
  <c r="J342" i="2"/>
  <c r="V342" i="2" s="1"/>
  <c r="J347" i="2"/>
  <c r="V347" i="2" s="1"/>
  <c r="J348" i="2"/>
  <c r="V348" i="2" s="1"/>
  <c r="J349" i="2"/>
  <c r="V349" i="2" s="1"/>
  <c r="J352" i="2"/>
  <c r="V352" i="2" s="1"/>
  <c r="J357" i="2"/>
  <c r="V357" i="2" s="1"/>
  <c r="J358" i="2"/>
  <c r="V358" i="2" s="1"/>
  <c r="J359" i="2"/>
  <c r="V359" i="2" s="1"/>
  <c r="J362" i="2"/>
  <c r="V362" i="2" s="1"/>
  <c r="J367" i="2"/>
  <c r="V367" i="2" s="1"/>
  <c r="J368" i="2"/>
  <c r="V368" i="2" s="1"/>
  <c r="J371" i="2"/>
  <c r="V371" i="2" s="1"/>
  <c r="J376" i="2"/>
  <c r="V376" i="2" s="1"/>
  <c r="J377" i="2"/>
  <c r="V377" i="2" s="1"/>
  <c r="J378" i="2"/>
  <c r="V378" i="2" s="1"/>
  <c r="J381" i="2"/>
  <c r="V381" i="2" s="1"/>
  <c r="J386" i="2"/>
  <c r="V386" i="2" s="1"/>
  <c r="J387" i="2"/>
  <c r="V387" i="2" s="1"/>
  <c r="J390" i="2"/>
  <c r="V390" i="2" s="1"/>
  <c r="J395" i="2"/>
  <c r="V395" i="2" s="1"/>
  <c r="J396" i="2"/>
  <c r="V396" i="2" s="1"/>
  <c r="J399" i="2"/>
  <c r="V399" i="2" s="1"/>
  <c r="J404" i="2"/>
  <c r="V404" i="2" s="1"/>
  <c r="J405" i="2"/>
  <c r="V405" i="2" s="1"/>
  <c r="J406" i="2"/>
  <c r="V406" i="2" s="1"/>
  <c r="J409" i="2"/>
  <c r="V409" i="2" s="1"/>
  <c r="J414" i="2"/>
  <c r="V414" i="2" s="1"/>
  <c r="J415" i="2"/>
  <c r="V415" i="2" s="1"/>
  <c r="J418" i="2"/>
  <c r="V418" i="2" s="1"/>
  <c r="J423" i="2"/>
  <c r="V423" i="2" s="1"/>
  <c r="J424" i="2"/>
  <c r="V424" i="2" s="1"/>
  <c r="J425" i="2"/>
  <c r="V425" i="2" s="1"/>
  <c r="J428" i="2"/>
  <c r="V428" i="2" s="1"/>
  <c r="J433" i="2"/>
  <c r="V433" i="2" s="1"/>
  <c r="J434" i="2"/>
  <c r="V434" i="2" s="1"/>
  <c r="J435" i="2"/>
  <c r="V435" i="2" s="1"/>
  <c r="J438" i="2"/>
  <c r="V438" i="2" s="1"/>
  <c r="J443" i="2"/>
  <c r="V443" i="2" s="1"/>
  <c r="J444" i="2"/>
  <c r="V444" i="2" s="1"/>
  <c r="J445" i="2"/>
  <c r="V445" i="2" s="1"/>
  <c r="J450" i="2"/>
  <c r="V450" i="2" s="1"/>
  <c r="J459" i="2"/>
  <c r="V459" i="2" s="1"/>
  <c r="J460" i="2"/>
  <c r="V460" i="2" s="1"/>
  <c r="J461" i="2"/>
  <c r="V461" i="2" s="1"/>
  <c r="J329" i="2"/>
  <c r="V329" i="2" s="1"/>
  <c r="J330" i="2"/>
  <c r="V330" i="2" s="1"/>
  <c r="J331" i="2"/>
  <c r="V331" i="2" s="1"/>
  <c r="J332" i="2"/>
  <c r="V332" i="2" s="1"/>
  <c r="J333" i="2"/>
  <c r="V333" i="2" s="1"/>
  <c r="J334" i="2"/>
  <c r="V334" i="2" s="1"/>
  <c r="J335" i="2"/>
  <c r="V335" i="2" s="1"/>
  <c r="P4" i="2"/>
  <c r="P5" i="2"/>
  <c r="P6" i="2"/>
  <c r="P7" i="2"/>
  <c r="P8" i="2"/>
  <c r="P9" i="2"/>
  <c r="P10" i="2"/>
  <c r="P11" i="2"/>
  <c r="P12" i="2"/>
  <c r="P13" i="2"/>
  <c r="P14" i="2"/>
  <c r="P15" i="2"/>
  <c r="P16" i="2"/>
  <c r="P17" i="2"/>
  <c r="P20" i="2"/>
  <c r="P18" i="2"/>
  <c r="P19"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6" i="2"/>
  <c r="P261" i="2"/>
  <c r="P262" i="2"/>
  <c r="P263" i="2"/>
  <c r="P266" i="2"/>
  <c r="P271" i="2"/>
  <c r="P272" i="2"/>
  <c r="P273" i="2"/>
  <c r="P276" i="2"/>
  <c r="P281" i="2"/>
  <c r="P282" i="2"/>
  <c r="P283" i="2"/>
  <c r="P286" i="2"/>
  <c r="P291" i="2"/>
  <c r="P292" i="2"/>
  <c r="P293" i="2"/>
  <c r="P296" i="2"/>
  <c r="P301" i="2"/>
  <c r="P302" i="2"/>
  <c r="P303" i="2"/>
  <c r="P306" i="2"/>
  <c r="P311" i="2"/>
  <c r="P312" i="2"/>
  <c r="P315" i="2"/>
  <c r="P320" i="2"/>
  <c r="P321" i="2"/>
  <c r="P322" i="2"/>
  <c r="P325" i="2"/>
  <c r="P337" i="2"/>
  <c r="P338" i="2"/>
  <c r="P339" i="2"/>
  <c r="P342" i="2"/>
  <c r="P347" i="2"/>
  <c r="P348" i="2"/>
  <c r="P349" i="2"/>
  <c r="P352" i="2"/>
  <c r="P357" i="2"/>
  <c r="P358" i="2"/>
  <c r="P359" i="2"/>
  <c r="P362" i="2"/>
  <c r="P367" i="2"/>
  <c r="P368" i="2"/>
  <c r="P371" i="2"/>
  <c r="P376" i="2"/>
  <c r="P377" i="2"/>
  <c r="P378" i="2"/>
  <c r="P381" i="2"/>
  <c r="P386" i="2"/>
  <c r="P387" i="2"/>
  <c r="P390" i="2"/>
  <c r="P395" i="2"/>
  <c r="P396" i="2"/>
  <c r="P399" i="2"/>
  <c r="P404" i="2"/>
  <c r="P405" i="2"/>
  <c r="P406" i="2"/>
  <c r="P409" i="2"/>
  <c r="P414" i="2"/>
  <c r="P415" i="2"/>
  <c r="P418" i="2"/>
  <c r="P423" i="2"/>
  <c r="P424" i="2"/>
  <c r="P425" i="2"/>
  <c r="P428" i="2"/>
  <c r="P433" i="2"/>
  <c r="P434" i="2"/>
  <c r="P435" i="2"/>
  <c r="P438" i="2"/>
  <c r="P443" i="2"/>
  <c r="P444" i="2"/>
  <c r="P445" i="2"/>
  <c r="P450" i="2"/>
  <c r="P459" i="2"/>
  <c r="P460" i="2"/>
  <c r="P461" i="2"/>
  <c r="P329" i="2"/>
  <c r="P330" i="2"/>
  <c r="P331" i="2"/>
  <c r="P332" i="2"/>
  <c r="P333" i="2"/>
  <c r="P334" i="2"/>
  <c r="P335" i="2"/>
  <c r="W15" i="2"/>
  <c r="W116" i="2"/>
  <c r="W121" i="2"/>
  <c r="W128" i="2"/>
  <c r="W131" i="2"/>
  <c r="W133" i="2"/>
  <c r="W138" i="2"/>
  <c r="W140" i="2"/>
  <c r="W145" i="2"/>
  <c r="W152" i="2"/>
  <c r="W157" i="2"/>
  <c r="W164" i="2"/>
  <c r="W169" i="2"/>
  <c r="W176" i="2"/>
  <c r="W181" i="2"/>
  <c r="W188" i="2"/>
  <c r="W193" i="2"/>
  <c r="W200" i="2"/>
  <c r="W203" i="2"/>
  <c r="W205" i="2"/>
  <c r="W215" i="2"/>
  <c r="W217" i="2"/>
  <c r="W224" i="2"/>
  <c r="W229" i="2"/>
  <c r="W235" i="2"/>
  <c r="W236" i="2"/>
  <c r="W241" i="2"/>
  <c r="W248" i="2"/>
  <c r="W253" i="2"/>
  <c r="W272" i="2"/>
  <c r="W281" i="2"/>
  <c r="W283" i="2"/>
  <c r="W302" i="2"/>
  <c r="W315" i="2"/>
  <c r="W339" i="2"/>
  <c r="W352" i="2"/>
  <c r="W371" i="2"/>
  <c r="W386" i="2"/>
  <c r="W405" i="2"/>
  <c r="W418" i="2"/>
  <c r="W435" i="2"/>
  <c r="W450" i="2"/>
  <c r="W332" i="2"/>
  <c r="AA19" i="2"/>
  <c r="X19" i="2"/>
  <c r="U19" i="2"/>
  <c r="Y19" i="2" s="1"/>
  <c r="T19" i="2"/>
  <c r="Q19" i="2"/>
  <c r="AA18" i="2"/>
  <c r="X18" i="2"/>
  <c r="U18" i="2"/>
  <c r="Y18" i="2" s="1"/>
  <c r="T18" i="2"/>
  <c r="Q18" i="2"/>
  <c r="AA17" i="2"/>
  <c r="X17" i="2"/>
  <c r="U17" i="2"/>
  <c r="Y17" i="2" s="1"/>
  <c r="T17" i="2"/>
  <c r="Q17" i="2"/>
  <c r="Q16" i="2"/>
  <c r="T16" i="2"/>
  <c r="U16" i="2"/>
  <c r="Y16" i="2" s="1"/>
  <c r="X16" i="2"/>
  <c r="Z16" i="2"/>
  <c r="AA16" i="2"/>
  <c r="AA4" i="2"/>
  <c r="AA5" i="2"/>
  <c r="AA6" i="2"/>
  <c r="AA7" i="2"/>
  <c r="AA11" i="2"/>
  <c r="AA8" i="2"/>
  <c r="AA9" i="2"/>
  <c r="AA10" i="2"/>
  <c r="AA12" i="2"/>
  <c r="AA13" i="2"/>
  <c r="AA14" i="2"/>
  <c r="AA15" i="2"/>
  <c r="AA20" i="2"/>
  <c r="AA116" i="2"/>
  <c r="AA117" i="2"/>
  <c r="AA118" i="2"/>
  <c r="AA119" i="2"/>
  <c r="AA120" i="2"/>
  <c r="AA121" i="2"/>
  <c r="AA122" i="2"/>
  <c r="AA123" i="2"/>
  <c r="AA124" i="2"/>
  <c r="AA125" i="2"/>
  <c r="AA126" i="2"/>
  <c r="AA127" i="2"/>
  <c r="AA128" i="2"/>
  <c r="AA129" i="2"/>
  <c r="AA130" i="2"/>
  <c r="AA131" i="2"/>
  <c r="AA132" i="2"/>
  <c r="AA133" i="2"/>
  <c r="AA134" i="2"/>
  <c r="AA135" i="2"/>
  <c r="AA136" i="2"/>
  <c r="AA137" i="2"/>
  <c r="AA138" i="2"/>
  <c r="AA139" i="2"/>
  <c r="AA140" i="2"/>
  <c r="AA141" i="2"/>
  <c r="AA142" i="2"/>
  <c r="AA143" i="2"/>
  <c r="AA144" i="2"/>
  <c r="AA145" i="2"/>
  <c r="AA146" i="2"/>
  <c r="AA147" i="2"/>
  <c r="AA148" i="2"/>
  <c r="AA149" i="2"/>
  <c r="AA150" i="2"/>
  <c r="AA151" i="2"/>
  <c r="AA152" i="2"/>
  <c r="AA153" i="2"/>
  <c r="AA154" i="2"/>
  <c r="AA155" i="2"/>
  <c r="AA156" i="2"/>
  <c r="AA157" i="2"/>
  <c r="AA158" i="2"/>
  <c r="AA159" i="2"/>
  <c r="AA160" i="2"/>
  <c r="AA161" i="2"/>
  <c r="AA162" i="2"/>
  <c r="AA163" i="2"/>
  <c r="AA164" i="2"/>
  <c r="AA165" i="2"/>
  <c r="AA166" i="2"/>
  <c r="AA167" i="2"/>
  <c r="AA168" i="2"/>
  <c r="AA169" i="2"/>
  <c r="AA170" i="2"/>
  <c r="AA171" i="2"/>
  <c r="AA172" i="2"/>
  <c r="AA173" i="2"/>
  <c r="AA174" i="2"/>
  <c r="AA175" i="2"/>
  <c r="AA176" i="2"/>
  <c r="AA177" i="2"/>
  <c r="AA178" i="2"/>
  <c r="AA179" i="2"/>
  <c r="AA180" i="2"/>
  <c r="AA181" i="2"/>
  <c r="AA182" i="2"/>
  <c r="AA183" i="2"/>
  <c r="AA184" i="2"/>
  <c r="AA185" i="2"/>
  <c r="AA186" i="2"/>
  <c r="AA187" i="2"/>
  <c r="AA188" i="2"/>
  <c r="AA189" i="2"/>
  <c r="AA190" i="2"/>
  <c r="AA191" i="2"/>
  <c r="AA192" i="2"/>
  <c r="AA193" i="2"/>
  <c r="AA194" i="2"/>
  <c r="AA195" i="2"/>
  <c r="AA196" i="2"/>
  <c r="AA197" i="2"/>
  <c r="AA198" i="2"/>
  <c r="AA199" i="2"/>
  <c r="AA200" i="2"/>
  <c r="AA201" i="2"/>
  <c r="AA202" i="2"/>
  <c r="AA203" i="2"/>
  <c r="AA204" i="2"/>
  <c r="AA205" i="2"/>
  <c r="AA206" i="2"/>
  <c r="AA207" i="2"/>
  <c r="AA208" i="2"/>
  <c r="AA209" i="2"/>
  <c r="AA210" i="2"/>
  <c r="AA211" i="2"/>
  <c r="AA212" i="2"/>
  <c r="AA213" i="2"/>
  <c r="AA214" i="2"/>
  <c r="AA215" i="2"/>
  <c r="AA216" i="2"/>
  <c r="AA217" i="2"/>
  <c r="AA218" i="2"/>
  <c r="AA219" i="2"/>
  <c r="AA220" i="2"/>
  <c r="AA221" i="2"/>
  <c r="AA222" i="2"/>
  <c r="AA223" i="2"/>
  <c r="AA224" i="2"/>
  <c r="AA225" i="2"/>
  <c r="AA226" i="2"/>
  <c r="AA227" i="2"/>
  <c r="AA228" i="2"/>
  <c r="AA229" i="2"/>
  <c r="AA230" i="2"/>
  <c r="AA231" i="2"/>
  <c r="AA232" i="2"/>
  <c r="AA233" i="2"/>
  <c r="AA234" i="2"/>
  <c r="AA235" i="2"/>
  <c r="AA236" i="2"/>
  <c r="AA237" i="2"/>
  <c r="AA238" i="2"/>
  <c r="AA239" i="2"/>
  <c r="AA240" i="2"/>
  <c r="AA241" i="2"/>
  <c r="AA242" i="2"/>
  <c r="AA243" i="2"/>
  <c r="AA244" i="2"/>
  <c r="AA245" i="2"/>
  <c r="AA246" i="2"/>
  <c r="AA247" i="2"/>
  <c r="AA248" i="2"/>
  <c r="AA249" i="2"/>
  <c r="AA250" i="2"/>
  <c r="AA251" i="2"/>
  <c r="AA252" i="2"/>
  <c r="AA253" i="2"/>
  <c r="AA256" i="2"/>
  <c r="AA261" i="2"/>
  <c r="AA262" i="2"/>
  <c r="AA263" i="2"/>
  <c r="AA266" i="2"/>
  <c r="AA271" i="2"/>
  <c r="AA272" i="2"/>
  <c r="AA273" i="2"/>
  <c r="AA276" i="2"/>
  <c r="AA281" i="2"/>
  <c r="AA282" i="2"/>
  <c r="AA283" i="2"/>
  <c r="AA286" i="2"/>
  <c r="AA291" i="2"/>
  <c r="AA292" i="2"/>
  <c r="AA293" i="2"/>
  <c r="AA296" i="2"/>
  <c r="AA301" i="2"/>
  <c r="AA302" i="2"/>
  <c r="AA303" i="2"/>
  <c r="AA306" i="2"/>
  <c r="AA311" i="2"/>
  <c r="AA312" i="2"/>
  <c r="AA315" i="2"/>
  <c r="AA320" i="2"/>
  <c r="AA321" i="2"/>
  <c r="AA322" i="2"/>
  <c r="AA325" i="2"/>
  <c r="AA337" i="2"/>
  <c r="AA338" i="2"/>
  <c r="AA339" i="2"/>
  <c r="AA342" i="2"/>
  <c r="AA347" i="2"/>
  <c r="AA348" i="2"/>
  <c r="AA349" i="2"/>
  <c r="AA352" i="2"/>
  <c r="AA357" i="2"/>
  <c r="AA358" i="2"/>
  <c r="AA359" i="2"/>
  <c r="AA362" i="2"/>
  <c r="AA367" i="2"/>
  <c r="AA368" i="2"/>
  <c r="AA371" i="2"/>
  <c r="AA376" i="2"/>
  <c r="AA377" i="2"/>
  <c r="AA378" i="2"/>
  <c r="AA381" i="2"/>
  <c r="AA386" i="2"/>
  <c r="AA387" i="2"/>
  <c r="AA390" i="2"/>
  <c r="AA395" i="2"/>
  <c r="AA396" i="2"/>
  <c r="AA399" i="2"/>
  <c r="AA404" i="2"/>
  <c r="AA405" i="2"/>
  <c r="AA406" i="2"/>
  <c r="AA409" i="2"/>
  <c r="AA414" i="2"/>
  <c r="AA415" i="2"/>
  <c r="AA418" i="2"/>
  <c r="AA423" i="2"/>
  <c r="AA424" i="2"/>
  <c r="AA425" i="2"/>
  <c r="AA428" i="2"/>
  <c r="AA433" i="2"/>
  <c r="AA434" i="2"/>
  <c r="AA435" i="2"/>
  <c r="AA438" i="2"/>
  <c r="AA443" i="2"/>
  <c r="AA444" i="2"/>
  <c r="AA445" i="2"/>
  <c r="AA450" i="2"/>
  <c r="AA459" i="2"/>
  <c r="AA460" i="2"/>
  <c r="AA461" i="2"/>
  <c r="AA329" i="2"/>
  <c r="AA330" i="2"/>
  <c r="AA331" i="2"/>
  <c r="AA332" i="2"/>
  <c r="AA333" i="2"/>
  <c r="AA334" i="2"/>
  <c r="AA335" i="2"/>
  <c r="X4" i="2"/>
  <c r="X5" i="2"/>
  <c r="X6" i="2"/>
  <c r="X7" i="2"/>
  <c r="X11" i="2"/>
  <c r="X8" i="2"/>
  <c r="X9" i="2"/>
  <c r="X10" i="2"/>
  <c r="X12" i="2"/>
  <c r="X13" i="2"/>
  <c r="X14" i="2"/>
  <c r="X15" i="2"/>
  <c r="X20" i="2"/>
  <c r="X116" i="2"/>
  <c r="X117" i="2"/>
  <c r="X118" i="2"/>
  <c r="X119" i="2"/>
  <c r="X120" i="2"/>
  <c r="X121" i="2"/>
  <c r="X122" i="2"/>
  <c r="X123" i="2"/>
  <c r="X124" i="2"/>
  <c r="X125" i="2"/>
  <c r="X126" i="2"/>
  <c r="X127" i="2"/>
  <c r="X128" i="2"/>
  <c r="X129" i="2"/>
  <c r="X130" i="2"/>
  <c r="X131" i="2"/>
  <c r="X132" i="2"/>
  <c r="X133" i="2"/>
  <c r="X134" i="2"/>
  <c r="X135" i="2"/>
  <c r="X136" i="2"/>
  <c r="X137" i="2"/>
  <c r="X138" i="2"/>
  <c r="X139" i="2"/>
  <c r="X140" i="2"/>
  <c r="X141" i="2"/>
  <c r="X142" i="2"/>
  <c r="X143" i="2"/>
  <c r="X144" i="2"/>
  <c r="X145" i="2"/>
  <c r="X146" i="2"/>
  <c r="X147" i="2"/>
  <c r="X148" i="2"/>
  <c r="X149" i="2"/>
  <c r="X150" i="2"/>
  <c r="X151" i="2"/>
  <c r="X152" i="2"/>
  <c r="X153" i="2"/>
  <c r="X154" i="2"/>
  <c r="X155" i="2"/>
  <c r="X156" i="2"/>
  <c r="X157" i="2"/>
  <c r="X158" i="2"/>
  <c r="X159" i="2"/>
  <c r="X160" i="2"/>
  <c r="X161" i="2"/>
  <c r="X162" i="2"/>
  <c r="X163" i="2"/>
  <c r="X164" i="2"/>
  <c r="X165" i="2"/>
  <c r="X166" i="2"/>
  <c r="X167" i="2"/>
  <c r="X168" i="2"/>
  <c r="X169" i="2"/>
  <c r="X170" i="2"/>
  <c r="X171" i="2"/>
  <c r="X172" i="2"/>
  <c r="X173" i="2"/>
  <c r="X174" i="2"/>
  <c r="X175" i="2"/>
  <c r="X176" i="2"/>
  <c r="X177" i="2"/>
  <c r="X178" i="2"/>
  <c r="X179" i="2"/>
  <c r="X180" i="2"/>
  <c r="X181" i="2"/>
  <c r="X182" i="2"/>
  <c r="X183" i="2"/>
  <c r="X184" i="2"/>
  <c r="X185" i="2"/>
  <c r="X186" i="2"/>
  <c r="X187" i="2"/>
  <c r="X188" i="2"/>
  <c r="X189" i="2"/>
  <c r="X190" i="2"/>
  <c r="X191" i="2"/>
  <c r="X192" i="2"/>
  <c r="X193" i="2"/>
  <c r="X194" i="2"/>
  <c r="X195" i="2"/>
  <c r="X196" i="2"/>
  <c r="X197" i="2"/>
  <c r="X198" i="2"/>
  <c r="X199" i="2"/>
  <c r="X200" i="2"/>
  <c r="X201" i="2"/>
  <c r="X202" i="2"/>
  <c r="X203" i="2"/>
  <c r="X204" i="2"/>
  <c r="X205" i="2"/>
  <c r="X206" i="2"/>
  <c r="X207" i="2"/>
  <c r="X208" i="2"/>
  <c r="X209" i="2"/>
  <c r="X210" i="2"/>
  <c r="X211" i="2"/>
  <c r="X212" i="2"/>
  <c r="X213" i="2"/>
  <c r="X214" i="2"/>
  <c r="X215" i="2"/>
  <c r="X216" i="2"/>
  <c r="X217" i="2"/>
  <c r="X218" i="2"/>
  <c r="X219" i="2"/>
  <c r="X220" i="2"/>
  <c r="X221" i="2"/>
  <c r="X222" i="2"/>
  <c r="X223" i="2"/>
  <c r="X224" i="2"/>
  <c r="X225" i="2"/>
  <c r="X226" i="2"/>
  <c r="X227" i="2"/>
  <c r="X228" i="2"/>
  <c r="X229" i="2"/>
  <c r="X230" i="2"/>
  <c r="X231" i="2"/>
  <c r="X232" i="2"/>
  <c r="X233" i="2"/>
  <c r="X234" i="2"/>
  <c r="X235" i="2"/>
  <c r="X236" i="2"/>
  <c r="X237" i="2"/>
  <c r="X238" i="2"/>
  <c r="X239" i="2"/>
  <c r="X240" i="2"/>
  <c r="X241" i="2"/>
  <c r="X242" i="2"/>
  <c r="X243" i="2"/>
  <c r="X244" i="2"/>
  <c r="X245" i="2"/>
  <c r="X246" i="2"/>
  <c r="X247" i="2"/>
  <c r="X248" i="2"/>
  <c r="X249" i="2"/>
  <c r="X250" i="2"/>
  <c r="X251" i="2"/>
  <c r="X252" i="2"/>
  <c r="X253" i="2"/>
  <c r="X256" i="2"/>
  <c r="X261" i="2"/>
  <c r="X262" i="2"/>
  <c r="X263" i="2"/>
  <c r="X266" i="2"/>
  <c r="X271" i="2"/>
  <c r="X272" i="2"/>
  <c r="X273" i="2"/>
  <c r="X276" i="2"/>
  <c r="X281" i="2"/>
  <c r="X282" i="2"/>
  <c r="X283" i="2"/>
  <c r="X286" i="2"/>
  <c r="X291" i="2"/>
  <c r="X292" i="2"/>
  <c r="X293" i="2"/>
  <c r="X296" i="2"/>
  <c r="X301" i="2"/>
  <c r="X302" i="2"/>
  <c r="X303" i="2"/>
  <c r="X306" i="2"/>
  <c r="X311" i="2"/>
  <c r="X312" i="2"/>
  <c r="X315" i="2"/>
  <c r="X320" i="2"/>
  <c r="X321" i="2"/>
  <c r="X322" i="2"/>
  <c r="X325" i="2"/>
  <c r="X337" i="2"/>
  <c r="X338" i="2"/>
  <c r="X339" i="2"/>
  <c r="X342" i="2"/>
  <c r="X347" i="2"/>
  <c r="X348" i="2"/>
  <c r="X349" i="2"/>
  <c r="X352" i="2"/>
  <c r="X357" i="2"/>
  <c r="X358" i="2"/>
  <c r="X359" i="2"/>
  <c r="X362" i="2"/>
  <c r="X367" i="2"/>
  <c r="X368" i="2"/>
  <c r="X371" i="2"/>
  <c r="X376" i="2"/>
  <c r="X377" i="2"/>
  <c r="X378" i="2"/>
  <c r="X381" i="2"/>
  <c r="X386" i="2"/>
  <c r="X387" i="2"/>
  <c r="X390" i="2"/>
  <c r="X395" i="2"/>
  <c r="X396" i="2"/>
  <c r="X399" i="2"/>
  <c r="X404" i="2"/>
  <c r="X405" i="2"/>
  <c r="X406" i="2"/>
  <c r="X409" i="2"/>
  <c r="X414" i="2"/>
  <c r="X415" i="2"/>
  <c r="X418" i="2"/>
  <c r="X423" i="2"/>
  <c r="X424" i="2"/>
  <c r="X425" i="2"/>
  <c r="X428" i="2"/>
  <c r="X433" i="2"/>
  <c r="X434" i="2"/>
  <c r="X435" i="2"/>
  <c r="X438" i="2"/>
  <c r="X443" i="2"/>
  <c r="X444" i="2"/>
  <c r="X445" i="2"/>
  <c r="X450" i="2"/>
  <c r="X459" i="2"/>
  <c r="X460" i="2"/>
  <c r="X461" i="2"/>
  <c r="X329" i="2"/>
  <c r="X330" i="2"/>
  <c r="X331" i="2"/>
  <c r="X332" i="2"/>
  <c r="X333" i="2"/>
  <c r="X334" i="2"/>
  <c r="X335" i="2"/>
  <c r="V132" i="2"/>
  <c r="V158" i="2"/>
  <c r="V170" i="2"/>
  <c r="V218" i="2"/>
  <c r="V230" i="2"/>
  <c r="T4" i="2"/>
  <c r="T5" i="2"/>
  <c r="T6" i="2"/>
  <c r="T7" i="2"/>
  <c r="T11" i="2"/>
  <c r="T8" i="2"/>
  <c r="T9" i="2"/>
  <c r="T10" i="2"/>
  <c r="T12" i="2"/>
  <c r="T13" i="2"/>
  <c r="T14" i="2"/>
  <c r="T15" i="2"/>
  <c r="T20" i="2"/>
  <c r="T116" i="2"/>
  <c r="T117" i="2"/>
  <c r="T118" i="2"/>
  <c r="T119" i="2"/>
  <c r="T120" i="2"/>
  <c r="T121" i="2"/>
  <c r="T122" i="2"/>
  <c r="T123" i="2"/>
  <c r="T124" i="2"/>
  <c r="T125" i="2"/>
  <c r="T126" i="2"/>
  <c r="T127" i="2"/>
  <c r="T128" i="2"/>
  <c r="T129" i="2"/>
  <c r="T130" i="2"/>
  <c r="T131" i="2"/>
  <c r="T132" i="2"/>
  <c r="T133" i="2"/>
  <c r="T134" i="2"/>
  <c r="T135" i="2"/>
  <c r="T136" i="2"/>
  <c r="T137" i="2"/>
  <c r="T138" i="2"/>
  <c r="T139" i="2"/>
  <c r="T140" i="2"/>
  <c r="T141" i="2"/>
  <c r="T142" i="2"/>
  <c r="T143" i="2"/>
  <c r="T144" i="2"/>
  <c r="T145" i="2"/>
  <c r="T146" i="2"/>
  <c r="T147" i="2"/>
  <c r="T148" i="2"/>
  <c r="T149" i="2"/>
  <c r="T150" i="2"/>
  <c r="T151" i="2"/>
  <c r="T152" i="2"/>
  <c r="T153" i="2"/>
  <c r="T154" i="2"/>
  <c r="T155" i="2"/>
  <c r="T156" i="2"/>
  <c r="T157" i="2"/>
  <c r="T158" i="2"/>
  <c r="T159" i="2"/>
  <c r="T160" i="2"/>
  <c r="T161" i="2"/>
  <c r="T162" i="2"/>
  <c r="T163" i="2"/>
  <c r="T164" i="2"/>
  <c r="T165" i="2"/>
  <c r="T166" i="2"/>
  <c r="T167" i="2"/>
  <c r="T168" i="2"/>
  <c r="T169" i="2"/>
  <c r="T170" i="2"/>
  <c r="T171" i="2"/>
  <c r="T172" i="2"/>
  <c r="T173" i="2"/>
  <c r="T174" i="2"/>
  <c r="T175" i="2"/>
  <c r="T176" i="2"/>
  <c r="T177" i="2"/>
  <c r="T178" i="2"/>
  <c r="T179" i="2"/>
  <c r="T180" i="2"/>
  <c r="T181" i="2"/>
  <c r="T182" i="2"/>
  <c r="T183" i="2"/>
  <c r="T184" i="2"/>
  <c r="T185" i="2"/>
  <c r="T186" i="2"/>
  <c r="T187" i="2"/>
  <c r="T188" i="2"/>
  <c r="T189" i="2"/>
  <c r="T190" i="2"/>
  <c r="T191" i="2"/>
  <c r="T192" i="2"/>
  <c r="T193" i="2"/>
  <c r="T194" i="2"/>
  <c r="T195" i="2"/>
  <c r="T196" i="2"/>
  <c r="T197" i="2"/>
  <c r="T198" i="2"/>
  <c r="T199" i="2"/>
  <c r="T200" i="2"/>
  <c r="T201" i="2"/>
  <c r="T202" i="2"/>
  <c r="T203" i="2"/>
  <c r="T204" i="2"/>
  <c r="T205" i="2"/>
  <c r="T206" i="2"/>
  <c r="T207" i="2"/>
  <c r="T208" i="2"/>
  <c r="T209" i="2"/>
  <c r="T210" i="2"/>
  <c r="T211" i="2"/>
  <c r="T212" i="2"/>
  <c r="T213" i="2"/>
  <c r="T214" i="2"/>
  <c r="T215" i="2"/>
  <c r="T216" i="2"/>
  <c r="T217" i="2"/>
  <c r="T218" i="2"/>
  <c r="T219" i="2"/>
  <c r="T220" i="2"/>
  <c r="T221" i="2"/>
  <c r="T222" i="2"/>
  <c r="T223" i="2"/>
  <c r="T224" i="2"/>
  <c r="T225" i="2"/>
  <c r="T226" i="2"/>
  <c r="T227" i="2"/>
  <c r="T228" i="2"/>
  <c r="T229" i="2"/>
  <c r="T230" i="2"/>
  <c r="T231" i="2"/>
  <c r="T232" i="2"/>
  <c r="T233" i="2"/>
  <c r="T234" i="2"/>
  <c r="T235" i="2"/>
  <c r="T236" i="2"/>
  <c r="T237" i="2"/>
  <c r="T238" i="2"/>
  <c r="T239" i="2"/>
  <c r="T240" i="2"/>
  <c r="T241" i="2"/>
  <c r="T242" i="2"/>
  <c r="T243" i="2"/>
  <c r="T244" i="2"/>
  <c r="T245" i="2"/>
  <c r="T246" i="2"/>
  <c r="T247" i="2"/>
  <c r="T248" i="2"/>
  <c r="T249" i="2"/>
  <c r="T250" i="2"/>
  <c r="T251" i="2"/>
  <c r="T252" i="2"/>
  <c r="T253" i="2"/>
  <c r="T256" i="2"/>
  <c r="T261" i="2"/>
  <c r="T262" i="2"/>
  <c r="T263" i="2"/>
  <c r="T266" i="2"/>
  <c r="T271" i="2"/>
  <c r="T272" i="2"/>
  <c r="T273" i="2"/>
  <c r="T276" i="2"/>
  <c r="T281" i="2"/>
  <c r="T282" i="2"/>
  <c r="T283" i="2"/>
  <c r="T286" i="2"/>
  <c r="T291" i="2"/>
  <c r="T292" i="2"/>
  <c r="T293" i="2"/>
  <c r="T296" i="2"/>
  <c r="T301" i="2"/>
  <c r="T302" i="2"/>
  <c r="T303" i="2"/>
  <c r="T306" i="2"/>
  <c r="T311" i="2"/>
  <c r="T312" i="2"/>
  <c r="T315" i="2"/>
  <c r="T320" i="2"/>
  <c r="T321" i="2"/>
  <c r="T322" i="2"/>
  <c r="T325" i="2"/>
  <c r="T337" i="2"/>
  <c r="T338" i="2"/>
  <c r="T339" i="2"/>
  <c r="T342" i="2"/>
  <c r="T347" i="2"/>
  <c r="T348" i="2"/>
  <c r="T349" i="2"/>
  <c r="T352" i="2"/>
  <c r="T357" i="2"/>
  <c r="T358" i="2"/>
  <c r="T359" i="2"/>
  <c r="T362" i="2"/>
  <c r="T367" i="2"/>
  <c r="T368" i="2"/>
  <c r="T371" i="2"/>
  <c r="T376" i="2"/>
  <c r="T377" i="2"/>
  <c r="T378" i="2"/>
  <c r="T381" i="2"/>
  <c r="T386" i="2"/>
  <c r="T387" i="2"/>
  <c r="T390" i="2"/>
  <c r="T395" i="2"/>
  <c r="T396" i="2"/>
  <c r="T399" i="2"/>
  <c r="T404" i="2"/>
  <c r="T405" i="2"/>
  <c r="T406" i="2"/>
  <c r="T409" i="2"/>
  <c r="T414" i="2"/>
  <c r="T415" i="2"/>
  <c r="T418" i="2"/>
  <c r="T423" i="2"/>
  <c r="T424" i="2"/>
  <c r="T425" i="2"/>
  <c r="T428" i="2"/>
  <c r="T433" i="2"/>
  <c r="T434" i="2"/>
  <c r="T435" i="2"/>
  <c r="T438" i="2"/>
  <c r="T443" i="2"/>
  <c r="T444" i="2"/>
  <c r="T445" i="2"/>
  <c r="T450" i="2"/>
  <c r="T459" i="2"/>
  <c r="T460" i="2"/>
  <c r="T461" i="2"/>
  <c r="T329" i="2"/>
  <c r="T330" i="2"/>
  <c r="T331" i="2"/>
  <c r="T332" i="2"/>
  <c r="T333" i="2"/>
  <c r="T334" i="2"/>
  <c r="T335" i="2"/>
  <c r="U4" i="2"/>
  <c r="Y4" i="2" s="1"/>
  <c r="U5" i="2"/>
  <c r="Y5" i="2" s="1"/>
  <c r="U6" i="2"/>
  <c r="Y6" i="2" s="1"/>
  <c r="U7" i="2"/>
  <c r="Y7" i="2" s="1"/>
  <c r="U11" i="2"/>
  <c r="Y11" i="2" s="1"/>
  <c r="U8" i="2"/>
  <c r="Y8" i="2" s="1"/>
  <c r="U9" i="2"/>
  <c r="Y9" i="2" s="1"/>
  <c r="U10" i="2"/>
  <c r="Y10" i="2" s="1"/>
  <c r="U12" i="2"/>
  <c r="Y12" i="2" s="1"/>
  <c r="U13" i="2"/>
  <c r="Y13" i="2" s="1"/>
  <c r="U14" i="2"/>
  <c r="Y14" i="2" s="1"/>
  <c r="U15" i="2"/>
  <c r="Y15" i="2" s="1"/>
  <c r="U20" i="2"/>
  <c r="Y20" i="2" s="1"/>
  <c r="U116" i="2"/>
  <c r="Y116" i="2" s="1"/>
  <c r="U117" i="2"/>
  <c r="Y117" i="2" s="1"/>
  <c r="U118" i="2"/>
  <c r="Y118" i="2" s="1"/>
  <c r="U119" i="2"/>
  <c r="Y119" i="2" s="1"/>
  <c r="U120" i="2"/>
  <c r="Y120" i="2" s="1"/>
  <c r="U121" i="2"/>
  <c r="Y121" i="2" s="1"/>
  <c r="U122" i="2"/>
  <c r="Y122" i="2" s="1"/>
  <c r="U123" i="2"/>
  <c r="Y123" i="2" s="1"/>
  <c r="U124" i="2"/>
  <c r="Y124" i="2" s="1"/>
  <c r="U125" i="2"/>
  <c r="Y125" i="2" s="1"/>
  <c r="U126" i="2"/>
  <c r="Y126" i="2" s="1"/>
  <c r="U127" i="2"/>
  <c r="Y127" i="2" s="1"/>
  <c r="U128" i="2"/>
  <c r="Y128" i="2" s="1"/>
  <c r="U129" i="2"/>
  <c r="Y129" i="2" s="1"/>
  <c r="U130" i="2"/>
  <c r="Y130" i="2" s="1"/>
  <c r="U131" i="2"/>
  <c r="Y131" i="2" s="1"/>
  <c r="U132" i="2"/>
  <c r="Y132" i="2" s="1"/>
  <c r="U133" i="2"/>
  <c r="Y133" i="2" s="1"/>
  <c r="U134" i="2"/>
  <c r="Y134" i="2" s="1"/>
  <c r="U135" i="2"/>
  <c r="Y135" i="2" s="1"/>
  <c r="U136" i="2"/>
  <c r="Y136" i="2" s="1"/>
  <c r="U137" i="2"/>
  <c r="Y137" i="2" s="1"/>
  <c r="U138" i="2"/>
  <c r="Y138" i="2" s="1"/>
  <c r="U139" i="2"/>
  <c r="Y139" i="2" s="1"/>
  <c r="U140" i="2"/>
  <c r="Y140" i="2" s="1"/>
  <c r="U141" i="2"/>
  <c r="Y141" i="2" s="1"/>
  <c r="U142" i="2"/>
  <c r="Y142" i="2" s="1"/>
  <c r="U143" i="2"/>
  <c r="Y143" i="2" s="1"/>
  <c r="U144" i="2"/>
  <c r="Y144" i="2" s="1"/>
  <c r="U145" i="2"/>
  <c r="Y145" i="2" s="1"/>
  <c r="U146" i="2"/>
  <c r="Y146" i="2" s="1"/>
  <c r="U147" i="2"/>
  <c r="Y147" i="2" s="1"/>
  <c r="U148" i="2"/>
  <c r="Y148" i="2" s="1"/>
  <c r="U149" i="2"/>
  <c r="Y149" i="2" s="1"/>
  <c r="U150" i="2"/>
  <c r="Y150" i="2" s="1"/>
  <c r="U151" i="2"/>
  <c r="Y151" i="2" s="1"/>
  <c r="U152" i="2"/>
  <c r="Y152" i="2" s="1"/>
  <c r="U153" i="2"/>
  <c r="Y153" i="2" s="1"/>
  <c r="U154" i="2"/>
  <c r="Y154" i="2" s="1"/>
  <c r="U155" i="2"/>
  <c r="Y155" i="2" s="1"/>
  <c r="U156" i="2"/>
  <c r="Y156" i="2" s="1"/>
  <c r="U157" i="2"/>
  <c r="Y157" i="2" s="1"/>
  <c r="U158" i="2"/>
  <c r="Y158" i="2" s="1"/>
  <c r="U159" i="2"/>
  <c r="Y159" i="2" s="1"/>
  <c r="U160" i="2"/>
  <c r="Y160" i="2" s="1"/>
  <c r="U161" i="2"/>
  <c r="Y161" i="2" s="1"/>
  <c r="U162" i="2"/>
  <c r="Y162" i="2" s="1"/>
  <c r="U163" i="2"/>
  <c r="Y163" i="2" s="1"/>
  <c r="U164" i="2"/>
  <c r="Y164" i="2" s="1"/>
  <c r="U165" i="2"/>
  <c r="Y165" i="2" s="1"/>
  <c r="U166" i="2"/>
  <c r="Y166" i="2" s="1"/>
  <c r="U167" i="2"/>
  <c r="Y167" i="2" s="1"/>
  <c r="U168" i="2"/>
  <c r="Y168" i="2" s="1"/>
  <c r="U169" i="2"/>
  <c r="Y169" i="2" s="1"/>
  <c r="U170" i="2"/>
  <c r="Y170" i="2" s="1"/>
  <c r="U171" i="2"/>
  <c r="Y171" i="2" s="1"/>
  <c r="U172" i="2"/>
  <c r="Y172" i="2" s="1"/>
  <c r="U173" i="2"/>
  <c r="Y173" i="2" s="1"/>
  <c r="U174" i="2"/>
  <c r="Y174" i="2" s="1"/>
  <c r="U175" i="2"/>
  <c r="Y175" i="2" s="1"/>
  <c r="U176" i="2"/>
  <c r="Y176" i="2" s="1"/>
  <c r="U177" i="2"/>
  <c r="Y177" i="2" s="1"/>
  <c r="U178" i="2"/>
  <c r="Y178" i="2" s="1"/>
  <c r="U179" i="2"/>
  <c r="Y179" i="2" s="1"/>
  <c r="U180" i="2"/>
  <c r="Y180" i="2" s="1"/>
  <c r="U181" i="2"/>
  <c r="Y181" i="2" s="1"/>
  <c r="U182" i="2"/>
  <c r="Y182" i="2" s="1"/>
  <c r="U183" i="2"/>
  <c r="Y183" i="2" s="1"/>
  <c r="U184" i="2"/>
  <c r="Y184" i="2" s="1"/>
  <c r="U185" i="2"/>
  <c r="Y185" i="2" s="1"/>
  <c r="U186" i="2"/>
  <c r="Y186" i="2" s="1"/>
  <c r="U187" i="2"/>
  <c r="Y187" i="2" s="1"/>
  <c r="U188" i="2"/>
  <c r="Y188" i="2" s="1"/>
  <c r="U189" i="2"/>
  <c r="Y189" i="2" s="1"/>
  <c r="U190" i="2"/>
  <c r="Y190" i="2" s="1"/>
  <c r="U191" i="2"/>
  <c r="Y191" i="2" s="1"/>
  <c r="U192" i="2"/>
  <c r="Y192" i="2" s="1"/>
  <c r="U193" i="2"/>
  <c r="Y193" i="2" s="1"/>
  <c r="U194" i="2"/>
  <c r="Y194" i="2" s="1"/>
  <c r="U195" i="2"/>
  <c r="Y195" i="2" s="1"/>
  <c r="U196" i="2"/>
  <c r="Y196" i="2" s="1"/>
  <c r="U197" i="2"/>
  <c r="Y197" i="2" s="1"/>
  <c r="U198" i="2"/>
  <c r="Y198" i="2" s="1"/>
  <c r="U199" i="2"/>
  <c r="Y199" i="2" s="1"/>
  <c r="U200" i="2"/>
  <c r="Y200" i="2" s="1"/>
  <c r="U201" i="2"/>
  <c r="Y201" i="2" s="1"/>
  <c r="U202" i="2"/>
  <c r="Y202" i="2" s="1"/>
  <c r="U203" i="2"/>
  <c r="Y203" i="2" s="1"/>
  <c r="U204" i="2"/>
  <c r="Y204" i="2" s="1"/>
  <c r="U205" i="2"/>
  <c r="Y205" i="2" s="1"/>
  <c r="U206" i="2"/>
  <c r="Y206" i="2" s="1"/>
  <c r="U207" i="2"/>
  <c r="Y207" i="2" s="1"/>
  <c r="U208" i="2"/>
  <c r="Y208" i="2" s="1"/>
  <c r="U209" i="2"/>
  <c r="Y209" i="2" s="1"/>
  <c r="U210" i="2"/>
  <c r="Y210" i="2" s="1"/>
  <c r="U211" i="2"/>
  <c r="Y211" i="2" s="1"/>
  <c r="U212" i="2"/>
  <c r="Y212" i="2" s="1"/>
  <c r="U213" i="2"/>
  <c r="Y213" i="2" s="1"/>
  <c r="U214" i="2"/>
  <c r="Y214" i="2" s="1"/>
  <c r="U215" i="2"/>
  <c r="Y215" i="2" s="1"/>
  <c r="U216" i="2"/>
  <c r="Y216" i="2" s="1"/>
  <c r="U217" i="2"/>
  <c r="Y217" i="2" s="1"/>
  <c r="U218" i="2"/>
  <c r="Y218" i="2" s="1"/>
  <c r="U219" i="2"/>
  <c r="Y219" i="2" s="1"/>
  <c r="U220" i="2"/>
  <c r="Y220" i="2" s="1"/>
  <c r="U221" i="2"/>
  <c r="Y221" i="2" s="1"/>
  <c r="U222" i="2"/>
  <c r="Y222" i="2" s="1"/>
  <c r="U223" i="2"/>
  <c r="Y223" i="2" s="1"/>
  <c r="U224" i="2"/>
  <c r="Y224" i="2" s="1"/>
  <c r="U225" i="2"/>
  <c r="Y225" i="2" s="1"/>
  <c r="U226" i="2"/>
  <c r="Y226" i="2" s="1"/>
  <c r="U227" i="2"/>
  <c r="Y227" i="2" s="1"/>
  <c r="U228" i="2"/>
  <c r="Y228" i="2" s="1"/>
  <c r="U229" i="2"/>
  <c r="Y229" i="2" s="1"/>
  <c r="U230" i="2"/>
  <c r="Y230" i="2" s="1"/>
  <c r="U231" i="2"/>
  <c r="Y231" i="2" s="1"/>
  <c r="U232" i="2"/>
  <c r="Y232" i="2" s="1"/>
  <c r="U233" i="2"/>
  <c r="Y233" i="2" s="1"/>
  <c r="U234" i="2"/>
  <c r="Y234" i="2" s="1"/>
  <c r="U235" i="2"/>
  <c r="Y235" i="2" s="1"/>
  <c r="U236" i="2"/>
  <c r="Y236" i="2" s="1"/>
  <c r="U237" i="2"/>
  <c r="Y237" i="2" s="1"/>
  <c r="U238" i="2"/>
  <c r="Y238" i="2" s="1"/>
  <c r="U239" i="2"/>
  <c r="Y239" i="2" s="1"/>
  <c r="U240" i="2"/>
  <c r="Y240" i="2" s="1"/>
  <c r="U241" i="2"/>
  <c r="Y241" i="2" s="1"/>
  <c r="U242" i="2"/>
  <c r="Y242" i="2" s="1"/>
  <c r="U243" i="2"/>
  <c r="Y243" i="2" s="1"/>
  <c r="U244" i="2"/>
  <c r="Y244" i="2" s="1"/>
  <c r="U245" i="2"/>
  <c r="Y245" i="2" s="1"/>
  <c r="U246" i="2"/>
  <c r="Y246" i="2" s="1"/>
  <c r="U247" i="2"/>
  <c r="Y247" i="2" s="1"/>
  <c r="U248" i="2"/>
  <c r="Y248" i="2" s="1"/>
  <c r="U249" i="2"/>
  <c r="Y249" i="2" s="1"/>
  <c r="U250" i="2"/>
  <c r="Y250" i="2" s="1"/>
  <c r="U251" i="2"/>
  <c r="Y251" i="2" s="1"/>
  <c r="U252" i="2"/>
  <c r="Y252" i="2" s="1"/>
  <c r="U253" i="2"/>
  <c r="Y253" i="2" s="1"/>
  <c r="U256" i="2"/>
  <c r="Y256" i="2" s="1"/>
  <c r="U261" i="2"/>
  <c r="Y261" i="2" s="1"/>
  <c r="U262" i="2"/>
  <c r="Y262" i="2" s="1"/>
  <c r="U263" i="2"/>
  <c r="Y263" i="2" s="1"/>
  <c r="U266" i="2"/>
  <c r="Y266" i="2" s="1"/>
  <c r="U271" i="2"/>
  <c r="Y271" i="2" s="1"/>
  <c r="U272" i="2"/>
  <c r="Y272" i="2" s="1"/>
  <c r="U273" i="2"/>
  <c r="Y273" i="2" s="1"/>
  <c r="U276" i="2"/>
  <c r="Y276" i="2" s="1"/>
  <c r="U281" i="2"/>
  <c r="Y281" i="2" s="1"/>
  <c r="U282" i="2"/>
  <c r="Y282" i="2" s="1"/>
  <c r="U283" i="2"/>
  <c r="Y283" i="2" s="1"/>
  <c r="U286" i="2"/>
  <c r="Y286" i="2" s="1"/>
  <c r="U291" i="2"/>
  <c r="Y291" i="2" s="1"/>
  <c r="U292" i="2"/>
  <c r="Y292" i="2" s="1"/>
  <c r="U293" i="2"/>
  <c r="Y293" i="2" s="1"/>
  <c r="U296" i="2"/>
  <c r="Y296" i="2" s="1"/>
  <c r="U301" i="2"/>
  <c r="Y301" i="2" s="1"/>
  <c r="U302" i="2"/>
  <c r="Y302" i="2" s="1"/>
  <c r="U303" i="2"/>
  <c r="Y303" i="2" s="1"/>
  <c r="U306" i="2"/>
  <c r="Y306" i="2" s="1"/>
  <c r="U311" i="2"/>
  <c r="Y311" i="2" s="1"/>
  <c r="U312" i="2"/>
  <c r="Y312" i="2" s="1"/>
  <c r="U315" i="2"/>
  <c r="Y315" i="2" s="1"/>
  <c r="U320" i="2"/>
  <c r="Y320" i="2" s="1"/>
  <c r="U321" i="2"/>
  <c r="Y321" i="2" s="1"/>
  <c r="U322" i="2"/>
  <c r="Y322" i="2" s="1"/>
  <c r="U325" i="2"/>
  <c r="Y325" i="2" s="1"/>
  <c r="U337" i="2"/>
  <c r="Y337" i="2" s="1"/>
  <c r="U338" i="2"/>
  <c r="Y338" i="2" s="1"/>
  <c r="U339" i="2"/>
  <c r="Y339" i="2" s="1"/>
  <c r="U342" i="2"/>
  <c r="Y342" i="2" s="1"/>
  <c r="U347" i="2"/>
  <c r="Y347" i="2" s="1"/>
  <c r="U348" i="2"/>
  <c r="Y348" i="2" s="1"/>
  <c r="U349" i="2"/>
  <c r="Y349" i="2" s="1"/>
  <c r="U352" i="2"/>
  <c r="Y352" i="2" s="1"/>
  <c r="U357" i="2"/>
  <c r="Y357" i="2" s="1"/>
  <c r="U358" i="2"/>
  <c r="Y358" i="2" s="1"/>
  <c r="U359" i="2"/>
  <c r="Y359" i="2" s="1"/>
  <c r="U362" i="2"/>
  <c r="Y362" i="2" s="1"/>
  <c r="U367" i="2"/>
  <c r="Y367" i="2" s="1"/>
  <c r="U368" i="2"/>
  <c r="Y368" i="2" s="1"/>
  <c r="U371" i="2"/>
  <c r="Y371" i="2" s="1"/>
  <c r="U376" i="2"/>
  <c r="Y376" i="2" s="1"/>
  <c r="U377" i="2"/>
  <c r="Y377" i="2" s="1"/>
  <c r="U378" i="2"/>
  <c r="Y378" i="2" s="1"/>
  <c r="U381" i="2"/>
  <c r="Y381" i="2" s="1"/>
  <c r="U386" i="2"/>
  <c r="Y386" i="2" s="1"/>
  <c r="U387" i="2"/>
  <c r="Y387" i="2" s="1"/>
  <c r="U390" i="2"/>
  <c r="Y390" i="2" s="1"/>
  <c r="U395" i="2"/>
  <c r="Y395" i="2" s="1"/>
  <c r="U396" i="2"/>
  <c r="Y396" i="2" s="1"/>
  <c r="U399" i="2"/>
  <c r="Y399" i="2" s="1"/>
  <c r="U404" i="2"/>
  <c r="Y404" i="2" s="1"/>
  <c r="U405" i="2"/>
  <c r="Y405" i="2" s="1"/>
  <c r="U406" i="2"/>
  <c r="Y406" i="2" s="1"/>
  <c r="U409" i="2"/>
  <c r="Y409" i="2" s="1"/>
  <c r="U414" i="2"/>
  <c r="Y414" i="2" s="1"/>
  <c r="U415" i="2"/>
  <c r="Y415" i="2" s="1"/>
  <c r="U418" i="2"/>
  <c r="Y418" i="2" s="1"/>
  <c r="U423" i="2"/>
  <c r="Y423" i="2" s="1"/>
  <c r="U424" i="2"/>
  <c r="Y424" i="2" s="1"/>
  <c r="U425" i="2"/>
  <c r="Y425" i="2" s="1"/>
  <c r="U428" i="2"/>
  <c r="Y428" i="2" s="1"/>
  <c r="U433" i="2"/>
  <c r="Y433" i="2" s="1"/>
  <c r="U434" i="2"/>
  <c r="Y434" i="2" s="1"/>
  <c r="U435" i="2"/>
  <c r="Y435" i="2" s="1"/>
  <c r="U438" i="2"/>
  <c r="Y438" i="2" s="1"/>
  <c r="U443" i="2"/>
  <c r="Y443" i="2" s="1"/>
  <c r="U444" i="2"/>
  <c r="Y444" i="2" s="1"/>
  <c r="U445" i="2"/>
  <c r="Y445" i="2" s="1"/>
  <c r="U450" i="2"/>
  <c r="Y450" i="2" s="1"/>
  <c r="U459" i="2"/>
  <c r="Y459" i="2" s="1"/>
  <c r="U460" i="2"/>
  <c r="Y460" i="2" s="1"/>
  <c r="U461" i="2"/>
  <c r="Y461" i="2" s="1"/>
  <c r="U329" i="2"/>
  <c r="Y329" i="2" s="1"/>
  <c r="U330" i="2"/>
  <c r="Y330" i="2" s="1"/>
  <c r="U331" i="2"/>
  <c r="Y331" i="2" s="1"/>
  <c r="U332" i="2"/>
  <c r="Y332" i="2" s="1"/>
  <c r="U333" i="2"/>
  <c r="Y333" i="2" s="1"/>
  <c r="U334" i="2"/>
  <c r="Y334" i="2" s="1"/>
  <c r="U335" i="2"/>
  <c r="Y335" i="2" s="1"/>
  <c r="Q4" i="2"/>
  <c r="Q5" i="2"/>
  <c r="Q6" i="2"/>
  <c r="Q7" i="2"/>
  <c r="Q11" i="2"/>
  <c r="Q8" i="2"/>
  <c r="Q9" i="2"/>
  <c r="Q10" i="2"/>
  <c r="Q12" i="2"/>
  <c r="Q13" i="2"/>
  <c r="Q14" i="2"/>
  <c r="Q15" i="2"/>
  <c r="Q20" i="2"/>
  <c r="Q116" i="2"/>
  <c r="Q117" i="2"/>
  <c r="Q118" i="2"/>
  <c r="Q119" i="2"/>
  <c r="Q120" i="2"/>
  <c r="Q121" i="2"/>
  <c r="Q122" i="2"/>
  <c r="Q123" i="2"/>
  <c r="Q124" i="2"/>
  <c r="Q125" i="2"/>
  <c r="Q126" i="2"/>
  <c r="Q127" i="2"/>
  <c r="Q128" i="2"/>
  <c r="Q129" i="2"/>
  <c r="Q130" i="2"/>
  <c r="Q131" i="2"/>
  <c r="Q132" i="2"/>
  <c r="Q133" i="2"/>
  <c r="Q134" i="2"/>
  <c r="Q135" i="2"/>
  <c r="Q136" i="2"/>
  <c r="Q137" i="2"/>
  <c r="Q138" i="2"/>
  <c r="Q139" i="2"/>
  <c r="Q140" i="2"/>
  <c r="Q141" i="2"/>
  <c r="Q142" i="2"/>
  <c r="Q143" i="2"/>
  <c r="Q144" i="2"/>
  <c r="Q145" i="2"/>
  <c r="Q146" i="2"/>
  <c r="Q147" i="2"/>
  <c r="Q148" i="2"/>
  <c r="Q149" i="2"/>
  <c r="Q150" i="2"/>
  <c r="Q151" i="2"/>
  <c r="Q152" i="2"/>
  <c r="Q153" i="2"/>
  <c r="Q154" i="2"/>
  <c r="Q155" i="2"/>
  <c r="Q156" i="2"/>
  <c r="Q157" i="2"/>
  <c r="Q158" i="2"/>
  <c r="Q159" i="2"/>
  <c r="Q160" i="2"/>
  <c r="Q161" i="2"/>
  <c r="Q162" i="2"/>
  <c r="Q163" i="2"/>
  <c r="Q164" i="2"/>
  <c r="Q165" i="2"/>
  <c r="Q166" i="2"/>
  <c r="Q167" i="2"/>
  <c r="Q168" i="2"/>
  <c r="Q169" i="2"/>
  <c r="Q170" i="2"/>
  <c r="Q171" i="2"/>
  <c r="Q172" i="2"/>
  <c r="Q173" i="2"/>
  <c r="Q174" i="2"/>
  <c r="Q175" i="2"/>
  <c r="Q176" i="2"/>
  <c r="Q177" i="2"/>
  <c r="Q178" i="2"/>
  <c r="Q179" i="2"/>
  <c r="Q180" i="2"/>
  <c r="Q181" i="2"/>
  <c r="Q182" i="2"/>
  <c r="Q183" i="2"/>
  <c r="Q184" i="2"/>
  <c r="Q185" i="2"/>
  <c r="Q186" i="2"/>
  <c r="Q187" i="2"/>
  <c r="Q188" i="2"/>
  <c r="Q189" i="2"/>
  <c r="Q190" i="2"/>
  <c r="Q191" i="2"/>
  <c r="Q192" i="2"/>
  <c r="Q193" i="2"/>
  <c r="Q194" i="2"/>
  <c r="Q195" i="2"/>
  <c r="Q196" i="2"/>
  <c r="Q197" i="2"/>
  <c r="Q198" i="2"/>
  <c r="Q199" i="2"/>
  <c r="Q200" i="2"/>
  <c r="Q201" i="2"/>
  <c r="Q202" i="2"/>
  <c r="Q203" i="2"/>
  <c r="Q204" i="2"/>
  <c r="Q205" i="2"/>
  <c r="Q206" i="2"/>
  <c r="Q207" i="2"/>
  <c r="Q208" i="2"/>
  <c r="Q209" i="2"/>
  <c r="Q210" i="2"/>
  <c r="Q211" i="2"/>
  <c r="Q212" i="2"/>
  <c r="Q213" i="2"/>
  <c r="Q214" i="2"/>
  <c r="Q215" i="2"/>
  <c r="Q216" i="2"/>
  <c r="Q217" i="2"/>
  <c r="Q218" i="2"/>
  <c r="Q219" i="2"/>
  <c r="Q220" i="2"/>
  <c r="Q221" i="2"/>
  <c r="Q222" i="2"/>
  <c r="Q223" i="2"/>
  <c r="Q224" i="2"/>
  <c r="Q225" i="2"/>
  <c r="Q226" i="2"/>
  <c r="Q227" i="2"/>
  <c r="Q228" i="2"/>
  <c r="Q229" i="2"/>
  <c r="Q230" i="2"/>
  <c r="Q231" i="2"/>
  <c r="Q232" i="2"/>
  <c r="Q233" i="2"/>
  <c r="Q234" i="2"/>
  <c r="Q235" i="2"/>
  <c r="Q236" i="2"/>
  <c r="Q237" i="2"/>
  <c r="Q238" i="2"/>
  <c r="Q239" i="2"/>
  <c r="Q240" i="2"/>
  <c r="Q241" i="2"/>
  <c r="Q242" i="2"/>
  <c r="Q243" i="2"/>
  <c r="Q244" i="2"/>
  <c r="Q245" i="2"/>
  <c r="Q246" i="2"/>
  <c r="Q247" i="2"/>
  <c r="Q248" i="2"/>
  <c r="Q249" i="2"/>
  <c r="Q250" i="2"/>
  <c r="Q251" i="2"/>
  <c r="Q252" i="2"/>
  <c r="Q253" i="2"/>
  <c r="Q256" i="2"/>
  <c r="Q261" i="2"/>
  <c r="Q262" i="2"/>
  <c r="Q263" i="2"/>
  <c r="Q266" i="2"/>
  <c r="Q271" i="2"/>
  <c r="Q272" i="2"/>
  <c r="Q273" i="2"/>
  <c r="Q276" i="2"/>
  <c r="Q281" i="2"/>
  <c r="Q282" i="2"/>
  <c r="Q283" i="2"/>
  <c r="Q286" i="2"/>
  <c r="Q291" i="2"/>
  <c r="Q292" i="2"/>
  <c r="Q293" i="2"/>
  <c r="Q296" i="2"/>
  <c r="Q301" i="2"/>
  <c r="Q302" i="2"/>
  <c r="Q303" i="2"/>
  <c r="Q306" i="2"/>
  <c r="Q311" i="2"/>
  <c r="Q312" i="2"/>
  <c r="Q315" i="2"/>
  <c r="Q320" i="2"/>
  <c r="Q321" i="2"/>
  <c r="Q322" i="2"/>
  <c r="Q325" i="2"/>
  <c r="Q337" i="2"/>
  <c r="Q338" i="2"/>
  <c r="Q339" i="2"/>
  <c r="Q342" i="2"/>
  <c r="Q347" i="2"/>
  <c r="Q348" i="2"/>
  <c r="Q349" i="2"/>
  <c r="Q352" i="2"/>
  <c r="Q357" i="2"/>
  <c r="Q358" i="2"/>
  <c r="Q359" i="2"/>
  <c r="Q362" i="2"/>
  <c r="Q367" i="2"/>
  <c r="Q368" i="2"/>
  <c r="Q371" i="2"/>
  <c r="Q376" i="2"/>
  <c r="Q377" i="2"/>
  <c r="Q378" i="2"/>
  <c r="Q381" i="2"/>
  <c r="Q386" i="2"/>
  <c r="Q387" i="2"/>
  <c r="Q390" i="2"/>
  <c r="Q395" i="2"/>
  <c r="Q396" i="2"/>
  <c r="Q399" i="2"/>
  <c r="Q404" i="2"/>
  <c r="Q405" i="2"/>
  <c r="Q406" i="2"/>
  <c r="Q409" i="2"/>
  <c r="Q414" i="2"/>
  <c r="Q415" i="2"/>
  <c r="Q418" i="2"/>
  <c r="Q423" i="2"/>
  <c r="Q424" i="2"/>
  <c r="Q425" i="2"/>
  <c r="Q428" i="2"/>
  <c r="Q433" i="2"/>
  <c r="Q434" i="2"/>
  <c r="Q435" i="2"/>
  <c r="Q438" i="2"/>
  <c r="Q443" i="2"/>
  <c r="Q444" i="2"/>
  <c r="Q445" i="2"/>
  <c r="Q450" i="2"/>
  <c r="Q459" i="2"/>
  <c r="Q460" i="2"/>
  <c r="Q461" i="2"/>
  <c r="Q329" i="2"/>
  <c r="Q330" i="2"/>
  <c r="Q331" i="2"/>
  <c r="Q332" i="2"/>
  <c r="Q333" i="2"/>
  <c r="Q334" i="2"/>
  <c r="Q335" i="2"/>
  <c r="S4" i="2"/>
  <c r="S6" i="2"/>
  <c r="S7" i="2"/>
  <c r="S124" i="2"/>
  <c r="S136" i="2"/>
  <c r="S141" i="2"/>
  <c r="S148" i="2"/>
  <c r="S156" i="2"/>
  <c r="S160" i="2"/>
  <c r="S172" i="2"/>
  <c r="S177" i="2"/>
  <c r="S184" i="2"/>
  <c r="S196" i="2"/>
  <c r="S197" i="2"/>
  <c r="S204" i="2"/>
  <c r="S208" i="2"/>
  <c r="S220" i="2"/>
  <c r="S232" i="2"/>
  <c r="S244" i="2"/>
  <c r="S262" i="2"/>
  <c r="S282" i="2"/>
  <c r="S292" i="2"/>
  <c r="S322" i="2"/>
  <c r="S359" i="2"/>
  <c r="S376" i="2"/>
  <c r="S395" i="2"/>
  <c r="S415" i="2"/>
  <c r="S425" i="2"/>
  <c r="S461" i="2"/>
  <c r="S333" i="2"/>
  <c r="A1" i="8" l="1" a="1"/>
  <c r="A1" i="8"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<sst xmlns="http://schemas.openxmlformats.org/spreadsheetml/2006/main" count="2915" uniqueCount="485">
  <si>
    <t>id</t>
  </si>
  <si>
    <t>name</t>
  </si>
  <si>
    <t>parameters</t>
  </si>
  <si>
    <t>bulk_modifier</t>
  </si>
  <si>
    <t>description</t>
  </si>
  <si>
    <t>observable</t>
  </si>
  <si>
    <t>reportable</t>
  </si>
  <si>
    <t>multiplier</t>
  </si>
  <si>
    <t>Sell resource</t>
  </si>
  <si>
    <t>[P M R 7 perform]: Places order to sell resource R at price P, keeping min M units at drone's cargo hold.</t>
  </si>
  <si>
    <t>Buy resource</t>
  </si>
  <si>
    <t>[P M R 8 perform]: Places order to buy resource R at price P, keeping max M units at drone's cargo hold.</t>
  </si>
  <si>
    <t>Push resource</t>
  </si>
  <si>
    <t>[R D 10 perform]: Delivers one unit of resource R to drone D.  This procedure takes one minute to complete.</t>
  </si>
  <si>
    <t>Pull resource</t>
  </si>
  <si>
    <t>[R D 11 perform]: Pulls one unit of resource R from drone D. This procedure takes one minute to complete.</t>
  </si>
  <si>
    <t>Activate Engine I</t>
  </si>
  <si>
    <t>[N 5001 perform]: Moves the spacecraft to the the astronimical object whoes Location ID is N.</t>
  </si>
  <si>
    <t>Mine magmite</t>
  </si>
  <si>
    <t>Mine formite</t>
  </si>
  <si>
    <t>Mine voxite</t>
  </si>
  <si>
    <t>Mine zenolite</t>
  </si>
  <si>
    <t>Mine kunspar</t>
  </si>
  <si>
    <t>Mine yalspar</t>
  </si>
  <si>
    <t>Mine vladnium</t>
  </si>
  <si>
    <t>Mine wolfite</t>
  </si>
  <si>
    <t>Mine kronite</t>
  </si>
  <si>
    <t>Mine olivium</t>
  </si>
  <si>
    <t>Mine aladanite</t>
  </si>
  <si>
    <t>Mine halosite</t>
  </si>
  <si>
    <t>Mine stellarite</t>
  </si>
  <si>
    <t>Mine mullinite</t>
  </si>
  <si>
    <t>Mine oznium</t>
  </si>
  <si>
    <t>Mine tephnium</t>
  </si>
  <si>
    <t>Mine neptine</t>
  </si>
  <si>
    <t>Mine empirogen</t>
  </si>
  <si>
    <t>Mine laudite</t>
  </si>
  <si>
    <t>Produce common alloys</t>
  </si>
  <si>
    <t>[12021 perform]: Produces 1 unit common alloys from 2 units common metals.</t>
  </si>
  <si>
    <t>Produce scarce alloys</t>
  </si>
  <si>
    <t>[12022 perform]: Produces 1 unit scarce alloys from 1 unit common metals and 1 unit scarce metals.</t>
  </si>
  <si>
    <t>Produce rare alloys</t>
  </si>
  <si>
    <t>[12023 perform]: produces 2 units scarce alloys from 1 unit common metals, 1 unit scarce metals, and 1 unit rare metals.</t>
  </si>
  <si>
    <t>Synhtesize rare organics</t>
  </si>
  <si>
    <t>[12042 perform]: Produces 2 units common organics from 1 unit rare inorganics and 1 unit common organics.</t>
  </si>
  <si>
    <t>Synthesize scarce organics</t>
  </si>
  <si>
    <t>[12043 perform]: Produces 2 units rare organics from 1 unit rare inorganics and 2 units scarce organics.</t>
  </si>
  <si>
    <t>Synthesize simple polymers</t>
  </si>
  <si>
    <t>[12051 perform]: Produces 1 unit simple polymers from 1 unit common inorganics and 1 unit common organics.</t>
  </si>
  <si>
    <t>Synthesize rare polymers</t>
  </si>
  <si>
    <t>[12052 perform]: Produces 2 units advanced polymers from 1 unit common inorganics, 1 unit common organics, and 1 unit scarce organics.</t>
  </si>
  <si>
    <t>Synthesize advanced polymers</t>
  </si>
  <si>
    <t>[12053 perform]: Produces 2 units complex polymers from 1 unit common inorganics, 1 unit common organics, and 1 unit rare organics.</t>
  </si>
  <si>
    <t>Manurfacture sheets</t>
  </si>
  <si>
    <t>[13001 perform]: Produce 1 unit sheets from 2 units common alloys.</t>
  </si>
  <si>
    <t>Manufacture rods</t>
  </si>
  <si>
    <t>[13011 perform]: Produces 1 unit rods from 1 unit common alloys.</t>
  </si>
  <si>
    <t>Manufacture cables</t>
  </si>
  <si>
    <t>[13021 perform]: Produces 1 unit cables from 2 units common alloys.</t>
  </si>
  <si>
    <t>Manufacture fasteners</t>
  </si>
  <si>
    <t>[13031 perform]: Produces 1 unit fasteners from 2 units scarce alloys.</t>
  </si>
  <si>
    <t>Manufacture springs</t>
  </si>
  <si>
    <t>[13101 perform]: Produces 1 unit springs from 2 units scarce alloys.</t>
  </si>
  <si>
    <t>Manufacture gears</t>
  </si>
  <si>
    <t>[13111 perform]: Produces 1 unit gears from 2 units common alloys.</t>
  </si>
  <si>
    <t>Manufacture pullies</t>
  </si>
  <si>
    <t>[13121 perform]: Produces 1 unit pullies from 2 units common alloys.</t>
  </si>
  <si>
    <t>Manufacture belts</t>
  </si>
  <si>
    <t>[13141 perform]: Produces 1 unit belts from 2 units simple polymers.</t>
  </si>
  <si>
    <t>Manufacture conductors</t>
  </si>
  <si>
    <t>[13201 perform]: Produces 1 unit conductors from 2 units common alloys.</t>
  </si>
  <si>
    <t>Manufacture semiconductors</t>
  </si>
  <si>
    <t>[13211 perform]: Produces 1 unit semiconductors from 1 unit scarce alloys.</t>
  </si>
  <si>
    <t>Manufacture superconductors</t>
  </si>
  <si>
    <t>[13221 perform]: Produces 1 unit superconductors from 2 units rare alloys.</t>
  </si>
  <si>
    <t>Manufacture hoses</t>
  </si>
  <si>
    <t>[13301 perform]: Produces 1 unit hoses from 3 units simple polymers.</t>
  </si>
  <si>
    <t>Manufacture pipes</t>
  </si>
  <si>
    <t>[13311 perform]: Produces 1 unit pipes from 3 units common alloys.</t>
  </si>
  <si>
    <t>Manufacture tanks</t>
  </si>
  <si>
    <t>[13321 perform]: Produces 1 unit tanks from 2 units common alloys and 3 units scarce alloys.</t>
  </si>
  <si>
    <t>Manufacture nozzles</t>
  </si>
  <si>
    <t>[13331 perform]: Produces 1 unit nozzles from 1 unit common alloys and 3 units scarce alloys.</t>
  </si>
  <si>
    <t>Produce bores</t>
  </si>
  <si>
    <t>[14101 perform]: Produces 1 unit bores from 1 unit rods, 1 unit pulleys, and 1 unit belts.</t>
  </si>
  <si>
    <t>Produce gear boxes</t>
  </si>
  <si>
    <t>[14111 perform]: Produces 1 unit gear boxes from 1 unit rods, 1 unit springs, and 1 unit gears.</t>
  </si>
  <si>
    <t>Produce gyroscopes</t>
  </si>
  <si>
    <t>[14121 perform]: Produce 1 unit gyroscopes from 1 unit springs, 1 unit gears, and 1 unit conductors.</t>
  </si>
  <si>
    <t>Priduce heat sinks</t>
  </si>
  <si>
    <t>[14131 perform]: Produce 1 unit heat sinks from 1 unit sheets, 1 unit cables, and 1 unit fasteners.</t>
  </si>
  <si>
    <t>Produce heat shields</t>
  </si>
  <si>
    <t>[14141 perform]: Produce 1 unit heat shields from 2 units sheets, 1 unit cables, and 1 unit fasteners.</t>
  </si>
  <si>
    <t>Produce heaters</t>
  </si>
  <si>
    <t>[14201 perform]: Produces 1 unit heaters from 1 unit pipes and 1 unit tanks.</t>
  </si>
  <si>
    <t>Produce solar arrays</t>
  </si>
  <si>
    <t>[14211 perform]: Produce 1 unit solar arrays from 1 unit sheets, 1 unit semiconductors, and 1 unit superconductors.</t>
  </si>
  <si>
    <t>Produce arc welders</t>
  </si>
  <si>
    <t>[14221 perform]: Produce 1 unit arc welder from 1 unit rods, 1 unit pipes, and 1 unit tanks.</t>
  </si>
  <si>
    <t>Produce lasers</t>
  </si>
  <si>
    <t>[14231 perform]: Produce 1 unit lasers from 1 unit semiconductors, 1 unit superconductors, and 1 unit tanks.</t>
  </si>
  <si>
    <t>Prouce transceivers</t>
  </si>
  <si>
    <t>[14241 perform]: Produce 1 unt transceivers from 1 unit rods, 1 unit conductors, and 1 unit superconductors.</t>
  </si>
  <si>
    <t>Produce scanners</t>
  </si>
  <si>
    <t>[14251 perform]: Produce 1 unit scanners from 1 unit sheets, 1 unit conductors, and 1 unit semiconductors.</t>
  </si>
  <si>
    <t>Produce computers</t>
  </si>
  <si>
    <t>[14261 perform]: Produce 1 units computers from 1 unit conductors, 2 units semiconductors and 1 unit superconductors.</t>
  </si>
  <si>
    <t>Produce solenoids</t>
  </si>
  <si>
    <t>[14271 perform]: Prouce 1 units solenoids from 1 unit rods and 2 units conductors.</t>
  </si>
  <si>
    <t>Produce motors</t>
  </si>
  <si>
    <t>[14281 perform]: Produce 1 unit motors from 1 unit pulleys, 1 unit belts, and 2 units conductors.</t>
  </si>
  <si>
    <t>Produce valves</t>
  </si>
  <si>
    <t>[14301 perform]: Produce 1 unit valves from 1 unit rods and 1 unit pipes.</t>
  </si>
  <si>
    <t>Produce pumps</t>
  </si>
  <si>
    <t>[14311 perform]: Produce 1 unit pumps from 1 unit rods and 1 unit hoses.</t>
  </si>
  <si>
    <t>Produce pistons</t>
  </si>
  <si>
    <t>[14321 perform]: Produce 1 unit pistons from 1 unit rods and 1 unit hoses.</t>
  </si>
  <si>
    <t>Produce heat pumps</t>
  </si>
  <si>
    <t>[14401 perform]: Produce 1 unit heat pumps from 1 unit hoses, 1 unit pipes, and 1 unit tanks.</t>
  </si>
  <si>
    <t>Produce thrusters</t>
  </si>
  <si>
    <t>[14411 perform]: Produce 1 unit thrusters from 1 unit pipes, 1 unit tanks, and 1 unit nozzelrs.</t>
  </si>
  <si>
    <t>Prouce batteries</t>
  </si>
  <si>
    <t>[14421 perform]: Produce 1 unit batteries from 1 unit sheets, 1 unit conductors, and 2 units superconductors.</t>
  </si>
  <si>
    <t>Produce torches</t>
  </si>
  <si>
    <t>[14421 perform]: Produce 1 units torches from 1 unt hoses, 1 unit tanks, and 1 unit nozels.</t>
  </si>
  <si>
    <t>Produce reactors</t>
  </si>
  <si>
    <t>[14501 perform]: Produce 1 unit reactors from 1 unit cables, 1 unt superconductors, and 1 unt tanks.</t>
  </si>
  <si>
    <t>Refine magmite</t>
  </si>
  <si>
    <t>Refine formite</t>
  </si>
  <si>
    <t>Refine voxite</t>
  </si>
  <si>
    <t>Refine zenolite</t>
  </si>
  <si>
    <t>Refine kunspar</t>
  </si>
  <si>
    <t>Refine yalspar</t>
  </si>
  <si>
    <t>Refine vladnium</t>
  </si>
  <si>
    <t>Refine wolfite</t>
  </si>
  <si>
    <t>Refine kronite</t>
  </si>
  <si>
    <t>Refine efrite</t>
  </si>
  <si>
    <t>Refine olivium</t>
  </si>
  <si>
    <t>Refine aladanite</t>
  </si>
  <si>
    <t>Refine halosite</t>
  </si>
  <si>
    <t>Refine stellarite</t>
  </si>
  <si>
    <t>Refine mullinite</t>
  </si>
  <si>
    <t>Refine oznium</t>
  </si>
  <si>
    <t>Refine tephnium</t>
  </si>
  <si>
    <t>Refine neptine</t>
  </si>
  <si>
    <t>Refine empirogen</t>
  </si>
  <si>
    <t>Refine laudite</t>
  </si>
  <si>
    <t>Unpack Starter Kit I</t>
  </si>
  <si>
    <t>[25901 perform]: This protocol unpacks the starter kit that comes with new spacecraft.</t>
  </si>
  <si>
    <t>drone</t>
  </si>
  <si>
    <t>resource</t>
  </si>
  <si>
    <t>protocol</t>
  </si>
  <si>
    <t>event_type</t>
  </si>
  <si>
    <t>local</t>
  </si>
  <si>
    <t>installed</t>
  </si>
  <si>
    <t>locked</t>
  </si>
  <si>
    <t>deplete</t>
  </si>
  <si>
    <t>abundancies</t>
  </si>
  <si>
    <t>quantity</t>
  </si>
  <si>
    <t>time</t>
  </si>
  <si>
    <t>mass</t>
  </si>
  <si>
    <t>capacity</t>
  </si>
  <si>
    <t>slot_size</t>
  </si>
  <si>
    <t>Magmite</t>
  </si>
  <si>
    <t>A mineral that can be found on planets</t>
  </si>
  <si>
    <t>Formite</t>
  </si>
  <si>
    <t>Voxite</t>
  </si>
  <si>
    <t>Zenolite</t>
  </si>
  <si>
    <t>Kunspar</t>
  </si>
  <si>
    <t>A mineral that can be found on moons</t>
  </si>
  <si>
    <t>Yalspar</t>
  </si>
  <si>
    <t>Vladnium</t>
  </si>
  <si>
    <t>Wolfite</t>
  </si>
  <si>
    <t>Kronite</t>
  </si>
  <si>
    <t>A mineral that can be found on asteroids</t>
  </si>
  <si>
    <t>Efrite</t>
  </si>
  <si>
    <t>Olivium</t>
  </si>
  <si>
    <t>Aladanite</t>
  </si>
  <si>
    <t>Halosite</t>
  </si>
  <si>
    <t>A mineral that can be found in comets</t>
  </si>
  <si>
    <t>Stellarite</t>
  </si>
  <si>
    <t>Mullinite</t>
  </si>
  <si>
    <t>Oznium</t>
  </si>
  <si>
    <t>Tephnium</t>
  </si>
  <si>
    <t>A mineral that can be found in planetary rings</t>
  </si>
  <si>
    <t>Neptine</t>
  </si>
  <si>
    <t>Empirogen</t>
  </si>
  <si>
    <t>Laudite</t>
  </si>
  <si>
    <t>Metals I</t>
  </si>
  <si>
    <t>Common metals</t>
  </si>
  <si>
    <t>Metals II</t>
  </si>
  <si>
    <t>Scarce metals</t>
  </si>
  <si>
    <t>Metals III</t>
  </si>
  <si>
    <t>Rare metals</t>
  </si>
  <si>
    <t>Alloys I</t>
  </si>
  <si>
    <t>Common alloys</t>
  </si>
  <si>
    <t>Alloys II</t>
  </si>
  <si>
    <t>Scarce alloys</t>
  </si>
  <si>
    <t>Alloys III</t>
  </si>
  <si>
    <t>Rare alloys</t>
  </si>
  <si>
    <t>Inorganics I</t>
  </si>
  <si>
    <t>Common organics</t>
  </si>
  <si>
    <t>Inorganics II</t>
  </si>
  <si>
    <t>Scarce organics</t>
  </si>
  <si>
    <t>Inorganics III</t>
  </si>
  <si>
    <t>Rare organics</t>
  </si>
  <si>
    <t>Organics I</t>
  </si>
  <si>
    <t>Organics II</t>
  </si>
  <si>
    <t>Organics III</t>
  </si>
  <si>
    <t>Polymers I</t>
  </si>
  <si>
    <t>Simple polymers</t>
  </si>
  <si>
    <t>Polymers II</t>
  </si>
  <si>
    <t>Advanced polymers</t>
  </si>
  <si>
    <t>Polymers III</t>
  </si>
  <si>
    <t>Complex polymers</t>
  </si>
  <si>
    <t>Sheets I</t>
  </si>
  <si>
    <t>Thin metal sheets</t>
  </si>
  <si>
    <t>Rods I</t>
  </si>
  <si>
    <t>Long metal rods</t>
  </si>
  <si>
    <t>Cables I</t>
  </si>
  <si>
    <t>Braided metal cables</t>
  </si>
  <si>
    <t>Fasteners I</t>
  </si>
  <si>
    <t>Metal fasteners</t>
  </si>
  <si>
    <t>Springs I</t>
  </si>
  <si>
    <t>High tension springs</t>
  </si>
  <si>
    <t>Gears I</t>
  </si>
  <si>
    <t>Assorted gears</t>
  </si>
  <si>
    <t>Pulleys I</t>
  </si>
  <si>
    <t>Assorted pulleys</t>
  </si>
  <si>
    <t>Belts I</t>
  </si>
  <si>
    <t>Synthetic belts</t>
  </si>
  <si>
    <t>Conductors I</t>
  </si>
  <si>
    <t>All purpose conductors</t>
  </si>
  <si>
    <t>Semiconductors I</t>
  </si>
  <si>
    <t>Electronic semiconductors</t>
  </si>
  <si>
    <t>Superconductors I</t>
  </si>
  <si>
    <t>High performance superconductors</t>
  </si>
  <si>
    <t>Hoses I</t>
  </si>
  <si>
    <t>Synthetic hoses</t>
  </si>
  <si>
    <t>Pipes I</t>
  </si>
  <si>
    <t>High pressure pipes</t>
  </si>
  <si>
    <t>Tanks I</t>
  </si>
  <si>
    <t>Reinforced tanks</t>
  </si>
  <si>
    <t>Nozzles I</t>
  </si>
  <si>
    <t>High pressure nozzles</t>
  </si>
  <si>
    <t>Bores I</t>
  </si>
  <si>
    <t>A rig for drilling into rock</t>
  </si>
  <si>
    <t>Gear Boxes I</t>
  </si>
  <si>
    <t>Step down and step up gears</t>
  </si>
  <si>
    <t>Gyroscopes I</t>
  </si>
  <si>
    <t>An elegantly designed gyroscope</t>
  </si>
  <si>
    <t>Heat Sinks I</t>
  </si>
  <si>
    <t>A mechanism for dissipating heat</t>
  </si>
  <si>
    <t>Heat Shields I</t>
  </si>
  <si>
    <t>A ceramic structure to block intense heat</t>
  </si>
  <si>
    <t>Heaters I</t>
  </si>
  <si>
    <t>A unit for generating heat</t>
  </si>
  <si>
    <t>Solar Arrays I</t>
  </si>
  <si>
    <t>Panels to generate energy from the sun</t>
  </si>
  <si>
    <t>Welders I</t>
  </si>
  <si>
    <t>A high energy welding device</t>
  </si>
  <si>
    <t>Lasers I</t>
  </si>
  <si>
    <t>A device to focus high energy light</t>
  </si>
  <si>
    <t>Transceivers I</t>
  </si>
  <si>
    <t>A long range radio communications system</t>
  </si>
  <si>
    <t>Scanners I</t>
  </si>
  <si>
    <t>A sensitive broad range detector of electromagnetic waves</t>
  </si>
  <si>
    <t>Computers I</t>
  </si>
  <si>
    <t>A powerful onboard computer</t>
  </si>
  <si>
    <t>Solenoids I</t>
  </si>
  <si>
    <t>Electromagnetic actuators</t>
  </si>
  <si>
    <t>Motors I</t>
  </si>
  <si>
    <t>Electromagnetic motors</t>
  </si>
  <si>
    <t>Valves I</t>
  </si>
  <si>
    <t>High pressure valves</t>
  </si>
  <si>
    <t>Pumps I</t>
  </si>
  <si>
    <t>High pressure pumps</t>
  </si>
  <si>
    <t>Pistons I</t>
  </si>
  <si>
    <t>Pneumatic pistons</t>
  </si>
  <si>
    <t>Heat Pumps I</t>
  </si>
  <si>
    <t>Heat transfer systems</t>
  </si>
  <si>
    <t>Thrusters I</t>
  </si>
  <si>
    <t>Navigational rocket thrusters</t>
  </si>
  <si>
    <t>Batteries I</t>
  </si>
  <si>
    <t>High density battery cells</t>
  </si>
  <si>
    <t>Torches I</t>
  </si>
  <si>
    <t>Directed high intensity flame</t>
  </si>
  <si>
    <t>Reactors I</t>
  </si>
  <si>
    <t>Nuclear energy core</t>
  </si>
  <si>
    <t>Engine I</t>
  </si>
  <si>
    <t>Long distance propulsion system</t>
  </si>
  <si>
    <t>Shuttle I</t>
  </si>
  <si>
    <t>A close range cargo transport</t>
  </si>
  <si>
    <t>Slug I</t>
  </si>
  <si>
    <t>Planet surface miner</t>
  </si>
  <si>
    <t>Crawler I</t>
  </si>
  <si>
    <t>Skimmer I</t>
  </si>
  <si>
    <t>Atmospheric skimmer</t>
  </si>
  <si>
    <t>Worm I</t>
  </si>
  <si>
    <t>Moon surface miner</t>
  </si>
  <si>
    <t>Smelter I</t>
  </si>
  <si>
    <t>A high temperature furnace for melting and mixing metals</t>
  </si>
  <si>
    <t>Chemical Reactor I</t>
  </si>
  <si>
    <t>A series of interconnected chemical reaction vessels</t>
  </si>
  <si>
    <t>Bioreactor I</t>
  </si>
  <si>
    <t>A chamber for growing bacteria and yeast</t>
  </si>
  <si>
    <t>Greenhouse I</t>
  </si>
  <si>
    <t>An environment for cultivating photosynthetic plants</t>
  </si>
  <si>
    <t>Lathe I</t>
  </si>
  <si>
    <t>A device for shaping metal rods</t>
  </si>
  <si>
    <t>Roller I</t>
  </si>
  <si>
    <t>A device for flattening metal</t>
  </si>
  <si>
    <t>Extruder I</t>
  </si>
  <si>
    <t>A mechanism for extruding filaments</t>
  </si>
  <si>
    <t>Cutter I</t>
  </si>
  <si>
    <t>A unit for precisely cutting materials</t>
  </si>
  <si>
    <t>Grinder I</t>
  </si>
  <si>
    <t>A machine for smoothing edges</t>
  </si>
  <si>
    <t>Press I</t>
  </si>
  <si>
    <t>A system for cutting and bending metal</t>
  </si>
  <si>
    <t>Copier I</t>
  </si>
  <si>
    <t>A device for copying blueprints</t>
  </si>
  <si>
    <t>Spider I</t>
  </si>
  <si>
    <t>An agile service bot</t>
  </si>
  <si>
    <t>Welder I</t>
  </si>
  <si>
    <t>A robot for welding materials together</t>
  </si>
  <si>
    <t>Riveter I</t>
  </si>
  <si>
    <t>A robot for riveting materials together</t>
  </si>
  <si>
    <t>Rail Gun I</t>
  </si>
  <si>
    <t>A frictionless kinetic cannon</t>
  </si>
  <si>
    <t>Plasma Gun I</t>
  </si>
  <si>
    <t>A high energy burst weapon</t>
  </si>
  <si>
    <t>Beam Weapon I</t>
  </si>
  <si>
    <t>A high energy beam weapon</t>
  </si>
  <si>
    <t>Missile Launcher I</t>
  </si>
  <si>
    <t>A rack for firing missiles</t>
  </si>
  <si>
    <t>Kinetic Charges I</t>
  </si>
  <si>
    <t>Kinetic munitions</t>
  </si>
  <si>
    <t>Plasma Charges I</t>
  </si>
  <si>
    <t>Plasma charges</t>
  </si>
  <si>
    <t>Beam Chagres I</t>
  </si>
  <si>
    <t>Beam capacitors</t>
  </si>
  <si>
    <t>Missiles I</t>
  </si>
  <si>
    <t>A self propelled explosive charge</t>
  </si>
  <si>
    <t>Kinetic Armor I</t>
  </si>
  <si>
    <t>Armor to protect against kinetic projectiles</t>
  </si>
  <si>
    <t>Thermal Armor I</t>
  </si>
  <si>
    <t>Armor to reduce the effects of thermal weapons</t>
  </si>
  <si>
    <t>Shield Generator I</t>
  </si>
  <si>
    <t>A unit to generate an external shield</t>
  </si>
  <si>
    <t>Starter Kit I</t>
  </si>
  <si>
    <t>A module that installs essential equipment into beginner spacecraft.</t>
  </si>
  <si>
    <t>Mining Cruiser I</t>
  </si>
  <si>
    <t>A small mining craft</t>
  </si>
  <si>
    <t>Mining Cutter I</t>
  </si>
  <si>
    <t>A medium mining craft</t>
  </si>
  <si>
    <t>Mining Frigate I</t>
  </si>
  <si>
    <t>A large mining craft</t>
  </si>
  <si>
    <t>Mining Barge I</t>
  </si>
  <si>
    <t>A stationary mining facility</t>
  </si>
  <si>
    <t>Industrial Cruiser I</t>
  </si>
  <si>
    <t>A small industrial craft</t>
  </si>
  <si>
    <t>Industrial Cutter I</t>
  </si>
  <si>
    <t>A medium industrial craft</t>
  </si>
  <si>
    <t>Industrial Frigate I</t>
  </si>
  <si>
    <t>A large industrial craft</t>
  </si>
  <si>
    <t>Industrial Barge I</t>
  </si>
  <si>
    <t>A stationary industrial facility</t>
  </si>
  <si>
    <t>Defense Cruiser I</t>
  </si>
  <si>
    <t>A small defensive craft</t>
  </si>
  <si>
    <t>Defense Cutter I</t>
  </si>
  <si>
    <t>A medium defensive craft</t>
  </si>
  <si>
    <t>Defense Frigate I</t>
  </si>
  <si>
    <t>A large defensive craft</t>
  </si>
  <si>
    <t>Defense Barge I</t>
  </si>
  <si>
    <t>A stationary defensive facility</t>
  </si>
  <si>
    <t>location</t>
  </si>
  <si>
    <t>upper_limit</t>
  </si>
  <si>
    <t>price</t>
  </si>
  <si>
    <t>Move to</t>
  </si>
  <si>
    <t>Increment credits to</t>
  </si>
  <si>
    <t>Decrement credits to</t>
  </si>
  <si>
    <t>Event Type</t>
  </si>
  <si>
    <t>Locked</t>
  </si>
  <si>
    <t>Use Abundancies</t>
  </si>
  <si>
    <t>Drone ID</t>
  </si>
  <si>
    <t>Yes</t>
  </si>
  <si>
    <t>Unlocked</t>
  </si>
  <si>
    <t>First Param</t>
  </si>
  <si>
    <t>Second Param</t>
  </si>
  <si>
    <t>Use the second command parameter to determine the resource</t>
  </si>
  <si>
    <t>Use the first command parameter to drtermine the resource</t>
  </si>
  <si>
    <t>Protocol Name</t>
  </si>
  <si>
    <t>Status</t>
  </si>
  <si>
    <t>Inc (+)</t>
  </si>
  <si>
    <t>Dec (-)</t>
  </si>
  <si>
    <t>Hours</t>
  </si>
  <si>
    <t>Days</t>
  </si>
  <si>
    <t>Min</t>
  </si>
  <si>
    <t>Sec</t>
  </si>
  <si>
    <t>Database Inport (Copy and paste orange values into Access DB to update in game.)</t>
  </si>
  <si>
    <t xml:space="preserve">Time Interval (seconds): </t>
  </si>
  <si>
    <t>∆</t>
  </si>
  <si>
    <t>Category</t>
  </si>
  <si>
    <t>Mineral</t>
  </si>
  <si>
    <t>Material</t>
  </si>
  <si>
    <t>Part</t>
  </si>
  <si>
    <t>Component</t>
  </si>
  <si>
    <t>Module</t>
  </si>
  <si>
    <t>Hull</t>
  </si>
  <si>
    <t>Wild Card</t>
  </si>
  <si>
    <t>Resource Name</t>
  </si>
  <si>
    <t>Is Local</t>
  </si>
  <si>
    <t>Is Installed</t>
  </si>
  <si>
    <t>Dump resource</t>
  </si>
  <si>
    <t>[R 1 perform]: Dump one unit of resource R into space.</t>
  </si>
  <si>
    <t>Time Factor</t>
  </si>
  <si>
    <t>Use this workbook to design the in-game economy and then export the relevent data sets into the corresponding tables of the Access DB.</t>
  </si>
  <si>
    <t>Procedure</t>
  </si>
  <si>
    <t>Begin by creating or modifying resources and effects in the following user-friendly tables.</t>
  </si>
  <si>
    <t>Resources</t>
  </si>
  <si>
    <t>Protocols</t>
  </si>
  <si>
    <t>Resource Effects</t>
  </si>
  <si>
    <t>Then copy and past the database-friendly values into the corresponding Access DB table from the following sheets.</t>
  </si>
  <si>
    <t>resources</t>
  </si>
  <si>
    <t>protocols</t>
  </si>
  <si>
    <t>resource_effects</t>
  </si>
  <si>
    <t>Then, with your copied Excel data on the clipboard, select the entire "*" row in the empty DB table and type Ctrl-V.  The new Excel data will be copied into the MySQL DB on the Ex Machinis servier via the linked Access DB to introduce the new data into the game.</t>
  </si>
  <si>
    <t>Before copying the data into the Access DB, make sure you delete the existing data in the the DB table by clicking the upper left corner of the DB table and pressing delete.  You will then be asked to confirm that you want to delete all the selected data in the table.  Selecting yes will delete the corresponding data on the Ex Machinis server.</t>
  </si>
  <si>
    <t>No</t>
  </si>
  <si>
    <t>Lock module</t>
  </si>
  <si>
    <t>Add product</t>
  </si>
  <si>
    <t>Unlock module</t>
  </si>
  <si>
    <t>Mine Formite</t>
  </si>
  <si>
    <t>Asteroid and comet miner</t>
  </si>
  <si>
    <t>Mine efrite</t>
  </si>
  <si>
    <t>[11000 perform]: Mine magmite from the planet's surface, if present. Uses a Slug I mining module.</t>
  </si>
  <si>
    <t>[11010 perform]: Mine formite from a planet's surface, if present. Uses a Slug I mining module.</t>
  </si>
  <si>
    <t>[11020 perform]: Mine voxite from the surface of a planet, if present. Uses a Slug I mining module.</t>
  </si>
  <si>
    <t>[11030 perform]: Mine zenolite from a planet's surface, if present. Uses a Slug I mining module.</t>
  </si>
  <si>
    <t>[11100 perform]: Mine kunspar from the surface of a moon, if present. Uses a Worm I mining module.</t>
  </si>
  <si>
    <t>[11110 perform]: Mine yalspar from the surface of a moon, if present. Uses a Worm I mining module.</t>
  </si>
  <si>
    <t>[11120 perform]: Mine vladnium from the surface of a moon, if present.  Uses a Worm I mining module.</t>
  </si>
  <si>
    <t>[11130 perform]: Mine wolfite from the surface of a moon, if present.  Uses a Worm I mining module.</t>
  </si>
  <si>
    <t>[11200 perform]: Mine kronite from an asteroid, if present.  Uses a Crawler I mining module.</t>
  </si>
  <si>
    <t>[11210 perform]: Mine efrite from an asteroid, if present.  Uses a Crawler I mining module.</t>
  </si>
  <si>
    <t>[11220 perform]: Mine olivium from an asteroid, if present.  Uses a Crawler I mining module.</t>
  </si>
  <si>
    <t>[11230 perform]: Mine aladanite from an asteroid, if present.  Uses a Crawler I mining module.</t>
  </si>
  <si>
    <t>[11300 perform]: Mine halosite from a comet, if present.  Uses a Crawler I mining module.</t>
  </si>
  <si>
    <t>[11310 perform]: Mine stellarite from a comet, if present.  Uses a Crawler I mining module.</t>
  </si>
  <si>
    <t>[11310 perform]: Mine mullinite from a comet, if present.  Uses a Crawler I mining module.</t>
  </si>
  <si>
    <t>[11330 perform]: Mine oznium from a comet, if present.  Uses a Crawler I mining module.</t>
  </si>
  <si>
    <t>[11400 perform]: Minetephnium from a planetary ring, if present.  Uses a Crawler I mining module.</t>
  </si>
  <si>
    <t>[11410 perform]: Mine neptine from a planetary ring, if present.  Uses a Crawler I mining module.</t>
  </si>
  <si>
    <t>[11420 perform]: Mine empirogen from a planetary ring, if present.  Uses a Crawler I mining module.</t>
  </si>
  <si>
    <t>[11430 perform]: Mine laudite from a planetary ring, if present.  Uses a Crawler I mining module.</t>
  </si>
  <si>
    <t>[21000 perform]: Produces 2 units common inorganics, 1 unit common metals, and 1 unit common organics from 20 units magmite. Requires a Refinery I module.</t>
  </si>
  <si>
    <t>[21010 perform]: Produces 3 units common metals, 1 unit common inorganics, and 1 unit rare inorganics from 20 units formite. Requires a Refinery I module.</t>
  </si>
  <si>
    <t>[21020 perform]: Produces 1 unit scarce metals, 1 unit rare metals, and 1 unit common organics from 9 units voxite. Requires a Refinery I module.</t>
  </si>
  <si>
    <t>[21030 perform]: Produces 2 units common metals, 1 unit rare metals, and 1 unit common organics from 8 units zenolite.  Requires a Refinery I module.</t>
  </si>
  <si>
    <t>[21100 perform]: Produces 1 unit common metals, 12 unitsscarce metals, and 1 unit rare metals from 20 inits kunspar.  Requires a Refinery I module.</t>
  </si>
  <si>
    <t>[21110 perform]:  Produces 3 units common metals and 1 unit common organics from 16 units yalspar.  Requires a Refinery I module.</t>
  </si>
  <si>
    <t>[21120 perform]: Produces 1 unit scarce metals, 2 units common inorganics, and 3 units scarce inorganics from 12 units vladnium.  Requires a Refinery I module.</t>
  </si>
  <si>
    <t>[21130 perform]: Produces 3 units common metals, 2 units scarce metals, and 1 unit scarce inorganics from 16 units wolfite.  Requires a Refinery I module.</t>
  </si>
  <si>
    <t>[21200 perform]: Produces 2 units common metals, 1 unit scarce metals, and 1 unit common inorganics from 20 units kronite.  Requires a Refinery I module.</t>
  </si>
  <si>
    <t>[21210 perform]: Produces 1 unit scarce metals, 1 unit scarce inorganics, and 1 unit common organics from 12 units efrite.  Requires a Refinery I module.</t>
  </si>
  <si>
    <t>[21220 perform]: Produces 3 units common metals and 1 unit common organics from 12 units olivium.  Requires a Refinery I module.</t>
  </si>
  <si>
    <t>[21230 perform]: Produces 2 units common metals, 1 unit scarce inorganics, and 1 unit common organics from 12 units aladanite.  Requires a Refinery I module.</t>
  </si>
  <si>
    <t>[21300 perform]: Produces 1 unit rare metals and 2 units common inorganics from 15 units halosite.  Requires a Refinery I module.</t>
  </si>
  <si>
    <t>[21310 perform]: Produces 3 units common metals and 1 unit scarce metals from 16 units stellarite.  Requires a Refinery I module.</t>
  </si>
  <si>
    <t>[21320 perform]: Produces 2 units common metals, 2 units common inorganics, and 1 unit scarce inorganics from 15 units mullinite.  Requires a Refinery I module.</t>
  </si>
  <si>
    <t>[21330 perform]: Produces 2 units scarce metals and 1 unit rare inorganics from 9 units oznium.  Requires a Refinery I module.</t>
  </si>
  <si>
    <t>[21400 perform]: Produces 1 unit common inorganics, 1 unit scarce inorganics, and 1 unit inogranics from 15 units tephnium.  Requires a Refinery I module.</t>
  </si>
  <si>
    <t>[21410 perform]: Produces 1 unit scarce metals, 1 unit rare metals, and 2 units common organics from 16 units neptine.  Requires a Refinery I module.</t>
  </si>
  <si>
    <t>[21420 perform]: Produces 2 units common metals, 2 units scarce metals, and 1 unit common organics from 15 units empirogen.  Requires a Refinery I module.</t>
  </si>
  <si>
    <t>[21430 perform]: Produces 1 unit scarce inorganics, 1 unit rare inorganics, and 1 unit common organics from 9 units laudite.  Requires a Refinery I module.</t>
  </si>
  <si>
    <t>Refinery I</t>
  </si>
  <si>
    <t>Equipment for extracting base metals and organics from mined mineral deposits.</t>
  </si>
  <si>
    <t>Remove consumables</t>
  </si>
  <si>
    <t>Test modules</t>
  </si>
  <si>
    <t>Add products</t>
  </si>
  <si>
    <t>Lock modules</t>
  </si>
  <si>
    <t>Unlock modules</t>
  </si>
  <si>
    <t>User Friendly Values (Use this section to define resource effects.)</t>
  </si>
  <si>
    <t>Event Phase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</si>
</sst>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indexed="8"/>
      <name val="Calibri"/>
    </font>
    <font>
      <sz val="10"/>
      <color indexed="8"/>
      <name val="Arial"/>
    </font>
    <font>
      <sz val="11"/>
      <color indexed="8"/>
      <name val="Calibri"/>
      <family val="2"/>
    </font>
    <font>
      <sz val="11"/>
      <color theme="5"/>
      <name val="Calibri"/>
      <family val="2"/>
      <scheme val="minor"/>
    </font>
    <font>
      <sz val="11"/>
      <name val="Calibri"/>
      <family val="2"/>
    </font>
    <font>
      <sz val="8"/>
      <name val="Calibri"/>
      <family val="2"/>
      <scheme val="minor"/>
    </font>
    <font>
      <b/>
      <sz val="11"/>
      <color theme="1"/>
      <name val="Calibri"/>
      <family val="2"/>
      <scheme val="minor"/>
    </font>
    <font>
      <b/>
      <sz val="11"/>
      <name val="Calibri"/>
      <family val="2"/>
      <scheme val="minor"/>
    </font>
    <font>
      <sz val="11"/>
      <name val="Calibri"/>
      <family val="2"/>
      <scheme val="minor"/>
    </font>
    <font>
      <u/>
      <sz val="11"/>
      <color theme="10"/>
      <name val="Calibri"/>
      <family val="2"/>
      <scheme val="minor"/>
    </font>
    <font>
      <sz val="24"/>
      <color theme="1"/>
      <name val="Calibri"/>
      <family val="2"/>
      <scheme val="minor"/>
    </font>
  </fonts>
  <fills count="6">
    <fill>
      <patternFill patternType="none"/>
    </fill>
    <fill>
      <patternFill patternType="gray125"/>
    </fill>
    <fill>
      <patternFill patternType="solid">
        <fgColor indexed="22"/>
        <bgColor indexed="0"/>
      </patternFill>
    </fill>
    <fill>
      <patternFill patternType="solid">
        <fgColor theme="9" tint="0.59999389629810485"/>
        <bgColor indexed="64"/>
      </patternFill>
    </fill>
    <fill>
      <patternFill patternType="solid">
        <fgColor theme="5" tint="0.39997558519241921"/>
        <bgColor indexed="64"/>
      </patternFill>
    </fill>
    <fill>
      <patternFill patternType="solid">
        <fgColor theme="2" tint="-9.9978637043366805E-2"/>
        <bgColor indexed="64"/>
      </patternFill>
    </fill>
  </fills>
  <borders count="5">
    <border>
      <left/>
      <right/>
      <top/>
      <bottom/>
      <diagonal/>
    </border>
    <border>
      <left style="thin">
        <color indexed="22"/>
      </left>
      <right style="thin">
        <color indexed="22"/>
      </right>
      <top style="thin">
        <color indexed="22"/>
      </top>
      <bottom style="thin">
        <color indexed="22"/>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22"/>
      </left>
      <right style="thin">
        <color indexed="22"/>
      </right>
      <top style="thin">
        <color indexed="22"/>
      </top>
      <bottom/>
      <diagonal/>
    </border>
  </borders>
  <cellStyleXfs count="8">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10" fillId="0" borderId="0" applyNumberFormat="0" applyFill="0" applyBorder="0" applyAlignment="0" applyProtection="0"/>
  </cellStyleXfs>
  <cellXfs count="69">
    <xf numFmtId="0" fontId="0" fillId="0" borderId="0" xfId="0"/>
    <xf numFmtId="0" fontId="1" fillId="0" borderId="1" xfId="3" applyFont="1" applyFill="1" applyBorder="1" applyAlignment="1">
      <alignment horizontal="right" wrapText="1"/>
    </xf>
    <xf numFmtId="0" fontId="1" fillId="0" borderId="1" xfId="3" applyFont="1" applyFill="1" applyBorder="1" applyAlignment="1">
      <alignment wrapText="1"/>
    </xf>
    <xf numFmtId="0" fontId="1" fillId="0" borderId="1" xfId="4" applyFont="1" applyFill="1" applyBorder="1" applyAlignment="1">
      <alignment horizontal="right" wrapText="1"/>
    </xf>
    <xf numFmtId="0" fontId="1" fillId="0" borderId="1" xfId="5" applyFont="1" applyFill="1" applyBorder="1" applyAlignment="1">
      <alignment horizontal="right" wrapText="1"/>
    </xf>
    <xf numFmtId="0" fontId="1" fillId="0" borderId="1" xfId="6" applyFont="1" applyFill="1" applyBorder="1" applyAlignment="1">
      <alignment horizontal="right" wrapText="1"/>
    </xf>
    <xf numFmtId="0" fontId="1" fillId="0" borderId="1" xfId="6" applyFont="1" applyFill="1" applyBorder="1" applyAlignment="1">
      <alignment wrapText="1"/>
    </xf>
    <xf numFmtId="0" fontId="0" fillId="0" borderId="0" xfId="0" applyAlignment="1">
      <alignment wrapText="1"/>
    </xf>
    <xf numFmtId="0" fontId="2" fillId="0" borderId="0" xfId="3" applyAlignment="1">
      <alignment wrapText="1"/>
    </xf>
    <xf numFmtId="0" fontId="1" fillId="2" borderId="3" xfId="3" applyFont="1" applyFill="1" applyBorder="1" applyAlignment="1">
      <alignment horizontal="center" wrapText="1"/>
    </xf>
    <xf numFmtId="0" fontId="1" fillId="2" borderId="3" xfId="6" applyFont="1" applyFill="1" applyBorder="1" applyAlignment="1">
      <alignment horizontal="center"/>
    </xf>
    <xf numFmtId="0" fontId="1" fillId="0" borderId="4" xfId="6" applyFont="1" applyFill="1" applyBorder="1" applyAlignment="1">
      <alignment horizontal="right" wrapText="1"/>
    </xf>
    <xf numFmtId="0" fontId="1" fillId="0" borderId="4" xfId="6" applyFont="1" applyFill="1" applyBorder="1" applyAlignment="1">
      <alignment wrapText="1"/>
    </xf>
    <xf numFmtId="0" fontId="1" fillId="2" borderId="3" xfId="1" applyFont="1" applyFill="1" applyBorder="1" applyAlignment="1">
      <alignment horizontal="center"/>
    </xf>
    <xf numFmtId="0" fontId="0" fillId="0" borderId="0" xfId="0" applyAlignment="1"/>
    <xf numFmtId="0" fontId="1" fillId="0" borderId="1" xfId="1" applyFont="1" applyFill="1" applyBorder="1" applyAlignment="1">
      <alignment horizontal="right"/>
    </xf>
    <xf numFmtId="0" fontId="1" fillId="0" borderId="1" xfId="1" applyFont="1" applyFill="1" applyBorder="1" applyAlignment="1"/>
    <xf numFmtId="0" fontId="1" fillId="0" borderId="4" xfId="1" applyFont="1" applyFill="1" applyBorder="1" applyAlignment="1">
      <alignment horizontal="right"/>
    </xf>
    <xf numFmtId="0" fontId="1" fillId="0" borderId="4" xfId="1" applyFont="1" applyFill="1" applyBorder="1" applyAlignment="1"/>
    <xf numFmtId="0" fontId="1" fillId="0" borderId="4" xfId="3" applyFont="1" applyFill="1" applyBorder="1" applyAlignment="1">
      <alignment horizontal="right" wrapText="1"/>
    </xf>
    <xf numFmtId="0" fontId="1" fillId="0" borderId="4" xfId="3" applyFont="1" applyFill="1" applyBorder="1" applyAlignment="1">
      <alignment wrapText="1"/>
    </xf>
    <xf numFmtId="0" fontId="2" fillId="0" borderId="0" xfId="3" applyFill="1" applyBorder="1" applyAlignment="1">
      <alignment wrapText="1"/>
    </xf>
    <xf numFmtId="0" fontId="1" fillId="0" borderId="0" xfId="3" applyFont="1" applyFill="1" applyBorder="1" applyAlignment="1">
      <alignment horizontal="right" wrapText="1"/>
    </xf>
    <xf numFmtId="0" fontId="2" fillId="0" borderId="1" xfId="3" applyBorder="1" applyAlignment="1">
      <alignment wrapText="1"/>
    </xf>
    <xf numFmtId="0" fontId="3" fillId="2" borderId="3" xfId="1" applyFont="1" applyFill="1" applyBorder="1" applyAlignment="1">
      <alignment horizontal="center"/>
    </xf>
    <xf numFmtId="0" fontId="3" fillId="0" borderId="1" xfId="6" applyFont="1" applyFill="1" applyBorder="1" applyAlignment="1">
      <alignment wrapText="1"/>
    </xf>
    <xf numFmtId="0" fontId="0" fillId="0" borderId="0" xfId="0" applyAlignment="1" applyProtection="1">
      <alignment horizontal="center"/>
    </xf>
    <xf numFmtId="0" fontId="0" fillId="0" borderId="0" xfId="0" applyProtection="1"/>
    <xf numFmtId="0" fontId="4" fillId="0" borderId="0" xfId="0" applyFont="1" applyProtection="1"/>
    <xf numFmtId="0" fontId="4" fillId="0" borderId="0" xfId="0" applyNumberFormat="1" applyFont="1" applyProtection="1"/>
    <xf numFmtId="0" fontId="7" fillId="0" borderId="0" xfId="0" applyFont="1" applyProtection="1"/>
    <xf numFmtId="0" fontId="0" fillId="0" borderId="0" xfId="0" applyAlignment="1" applyProtection="1">
      <alignment horizontal="left"/>
    </xf>
    <xf numFmtId="0" fontId="9" fillId="0" borderId="0" xfId="2" applyNumberFormat="1" applyFont="1" applyFill="1" applyBorder="1" applyAlignment="1" applyProtection="1">
      <alignment horizontal="center" wrapText="1"/>
    </xf>
    <xf numFmtId="0" fontId="9" fillId="0" borderId="0" xfId="2" applyNumberFormat="1" applyFont="1" applyFill="1" applyAlignment="1" applyProtection="1">
      <alignment horizontal="center" wrapText="1"/>
    </xf>
    <xf numFmtId="0" fontId="9" fillId="0" borderId="0" xfId="0" applyFont="1" applyAlignment="1" applyProtection="1">
      <alignment horizontal="center"/>
    </xf>
    <xf numFmtId="0" fontId="1" fillId="2" borderId="3" xfId="5" applyFont="1" applyFill="1" applyBorder="1" applyAlignment="1">
      <alignment horizontal="center"/>
    </xf>
    <xf numFmtId="0" fontId="1" fillId="0" borderId="4" xfId="5" applyFont="1" applyFill="1" applyBorder="1" applyAlignment="1">
      <alignment horizontal="right" wrapText="1"/>
    </xf>
    <xf numFmtId="0" fontId="1" fillId="2" borderId="3" xfId="4" applyFont="1" applyFill="1" applyBorder="1" applyAlignment="1">
      <alignment horizontal="center"/>
    </xf>
    <xf numFmtId="0" fontId="1" fillId="0" borderId="4" xfId="4" applyFont="1" applyFill="1" applyBorder="1" applyAlignment="1">
      <alignment horizontal="right" wrapText="1"/>
    </xf>
    <xf numFmtId="0" fontId="1" fillId="2" borderId="3" xfId="3" applyFont="1" applyFill="1" applyBorder="1" applyAlignment="1">
      <alignment horizontal="right" wrapText="1"/>
    </xf>
    <xf numFmtId="0" fontId="1" fillId="2" borderId="3" xfId="3" applyFont="1" applyFill="1" applyBorder="1" applyAlignment="1">
      <alignment horizontal="left" wrapText="1"/>
    </xf>
    <xf numFmtId="0" fontId="3" fillId="2" borderId="3" xfId="3" applyFont="1" applyFill="1" applyBorder="1" applyAlignment="1">
      <alignment horizontal="center" wrapText="1"/>
    </xf>
    <xf numFmtId="0" fontId="2" fillId="0" borderId="0" xfId="3" applyBorder="1" applyAlignment="1">
      <alignment wrapText="1"/>
    </xf>
    <xf numFmtId="0" fontId="5" fillId="2" borderId="2" xfId="2" applyFont="1" applyFill="1" applyBorder="1" applyAlignment="1" applyProtection="1">
      <alignment horizontal="center" wrapText="1"/>
    </xf>
    <xf numFmtId="0" fontId="3" fillId="2" borderId="2" xfId="2" applyFont="1" applyFill="1" applyBorder="1" applyAlignment="1" applyProtection="1">
      <alignment horizontal="left" wrapText="1"/>
    </xf>
    <xf numFmtId="0" fontId="3" fillId="2" borderId="2" xfId="2" applyFont="1" applyFill="1" applyBorder="1" applyAlignment="1" applyProtection="1">
      <alignment horizontal="center" wrapText="1"/>
    </xf>
    <xf numFmtId="0" fontId="0" fillId="0" borderId="0" xfId="0" applyAlignment="1" applyProtection="1">
      <alignment wrapText="1"/>
    </xf>
    <xf numFmtId="0" fontId="10" fillId="0" borderId="0" xfId="7" applyAlignment="1">
      <alignment wrapText="1"/>
    </xf>
    <xf numFmtId="0" fontId="11" fillId="0" borderId="0" xfId="0" applyFont="1" applyAlignment="1">
      <alignment wrapText="1"/>
    </xf>
    <xf numFmtId="0" fontId="0" fillId="0" borderId="0" xfId="0" applyAlignment="1">
      <alignment vertical="top" wrapText="1"/>
    </xf>
    <xf numFmtId="0" fontId="0" fillId="0" borderId="0" xfId="0" applyAlignment="1" applyProtection="1">
      <alignment horizontal="right"/>
    </xf>
    <xf numFmtId="0" fontId="5" fillId="2" borderId="2" xfId="2" applyFont="1" applyFill="1" applyBorder="1" applyAlignment="1" applyProtection="1">
      <alignment horizontal="right" wrapText="1"/>
    </xf>
    <xf numFmtId="0" fontId="0" fillId="0" borderId="0" xfId="0" applyNumberFormat="1" applyAlignment="1" applyProtection="1">
      <alignment horizontal="center"/>
    </xf>
    <xf numFmtId="0" fontId="8" fillId="5" borderId="0" xfId="0" applyFont="1" applyFill="1" applyAlignment="1" applyProtection="1">
      <alignment horizontal="right"/>
    </xf>
    <xf numFmtId="0" fontId="8" fillId="3" borderId="0" xfId="0" applyFont="1" applyFill="1" applyAlignment="1" applyProtection="1">
      <alignment horizontal="center"/>
    </xf>
    <xf numFmtId="0" fontId="7" fillId="4" borderId="0" xfId="0" applyFont="1" applyFill="1" applyAlignment="1" applyProtection="1">
      <alignment horizontal="center"/>
    </xf>
    <xf numFmtId="0" fontId="1" fillId="2" borderId="3" xfId="1" applyFont="1" applyFill="1" applyBorder="1" applyAlignment="1">
      <alignment horizontal="center" wrapText="1"/>
    </xf>
    <xf numFmtId="0" fontId="1" fillId="0" borderId="1" xfId="1" applyFont="1" applyFill="1" applyBorder="1" applyAlignment="1">
      <alignment wrapText="1"/>
    </xf>
    <xf numFmtId="0" fontId="0" fillId="0" borderId="0" xfId="0" applyBorder="1" applyAlignment="1">
      <alignment wrapText="1"/>
    </xf>
    <xf numFmtId="0" fontId="9" fillId="0" borderId="0" xfId="0" applyNumberFormat="1" applyFont="1" applyAlignment="1" applyProtection="1">
      <alignment horizontal="center"/>
    </xf>
    <xf numFmtId="0" fontId="9" fillId="0" borderId="0" xfId="0" applyNumberFormat="1" applyFont="1" applyBorder="1" applyAlignment="1" applyProtection="1">
      <alignment horizontal="center"/>
    </xf>
    <xf numFmtId="0" fontId="0" fillId="0" borderId="0" xfId="0" applyBorder="1" applyAlignment="1" applyProtection="1">
      <alignment horizontal="left"/>
    </xf>
    <xf numFmtId="0" fontId="0" fillId="0" borderId="0" xfId="0" applyBorder="1" applyAlignment="1" applyProtection="1">
      <alignment horizontal="center"/>
    </xf>
    <xf numFmtId="0" fontId="0" fillId="0" borderId="0" xfId="0" applyBorder="1" applyAlignment="1" applyProtection="1">
      <alignment horizontal="right"/>
    </xf>
    <xf numFmtId="0" fontId="0" fillId="0" borderId="0" xfId="0" applyBorder="1" applyProtection="1"/>
    <xf numFmtId="0" fontId="0" fillId="0" borderId="0" xfId="0" applyNumberFormat="1" applyBorder="1" applyAlignment="1" applyProtection="1">
      <alignment horizontal="center"/>
    </xf>
    <xf numFmtId="0" fontId="4" fillId="0" borderId="0" xfId="0" applyNumberFormat="1" applyFont="1" applyBorder="1" applyProtection="1"/>
    <xf numFmtId="0" fontId="1" fillId="0" borderId="0" xfId="1" applyFont="1" applyFill="1" applyBorder="1" applyAlignment="1"/>
    <xf numFmtId="0" fontId="0" fillId="0" borderId="1" xfId="0" applyBorder="1" applyProtection="1"/>
  </cellXfs>
  <cellStyles count="8">
    <cellStyle name="Hyperlink" xfId="7" builtinId="8"/>
    <cellStyle name="Normal" xfId="0" builtinId="0"/>
    <cellStyle name="Normal_Event Types" xfId="6" xr:uid="{FC56FBAA-AFE5-4C13-9AB1-7E6557083600}"/>
    <cellStyle name="Normal_Location Effects" xfId="4" xr:uid="{40BA8E29-9882-48CA-A47D-2921DEB07E36}"/>
    <cellStyle name="Normal_Market Effectsid_x0009_protocol_x0009_event" xfId="5" xr:uid="{7CAF1F62-7A18-4BF5-B5DF-72759A9C73D2}"/>
    <cellStyle name="Normal_Protocols" xfId="1" xr:uid="{BD3F80E0-E99F-41C6-B2C8-F44ADD8C9E35}"/>
    <cellStyle name="Normal_Resource Effects" xfId="2" xr:uid="{434E75A8-7138-4081-9B44-AD510AE403C6}"/>
    <cellStyle name="Normal_Resources" xfId="3" xr:uid="{9B0EECC7-71DE-4E28-9649-AC1D8FF8116A}"/>
  </cellStyles>
  <dxfs count="7519">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b val="0"/>
        <i val="0"/>
        <strike val="0"/>
        <condense val="0"/>
        <extend val="0"/>
        <outline val="0"/>
        <shadow val="0"/>
        <u val="none"/>
        <vertAlign val="baseline"/>
        <sz val="11"/>
        <color theme="5"/>
        <name val="Calibri"/>
        <family val="2"/>
        <scheme val="minor"/>
      </font>
      <numFmt numFmtId="0" formatCode="General"/>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protection locked="1" hidden="0"/>
    </dxf>
    <dxf>
      <alignment horizontal="right" vertical="bottom" textRotation="0" wrapText="0" indent="0" justifyLastLine="0" shrinkToFit="0" readingOrder="0"/>
      <protection locked="1" hidden="0"/>
    </dxf>
    <dxf>
      <alignment horizontal="center" vertical="bottom" textRotation="0" wrapText="0" indent="0" justifyLastLine="0" shrinkToFit="0" readingOrder="0"/>
      <protection locked="1" hidden="0"/>
    </dxf>
    <dxf>
      <alignment horizontal="center" vertical="bottom" textRotation="0" wrapText="0" indent="0" justifyLastLine="0" shrinkToFit="0" readingOrder="0"/>
      <protection locked="1" hidden="0"/>
    </dxf>
    <dxf>
      <alignment horizontal="left" vertical="bottom" textRotation="0" wrapText="0" indent="0" justifyLastLine="0" shrinkToFit="0" readingOrder="0"/>
      <protection locked="1" hidden="0"/>
    </dxf>
    <dxf>
      <protection locked="1" hidden="0"/>
    </dxf>
    <dxf>
      <font>
        <strike val="0"/>
        <outline val="0"/>
        <shadow val="0"/>
        <u val="none"/>
        <vertAlign val="baseline"/>
        <sz val="11"/>
        <color auto="1"/>
        <name val="Calibri"/>
        <family val="2"/>
        <scheme val="minor"/>
      </font>
      <numFmt numFmtId="0" formatCode="General"/>
      <protection locked="1" hidden="0"/>
    </dxf>
    <dxf>
      <protection locked="1" hidden="0"/>
    </dxf>
    <dxf>
      <font>
        <b val="0"/>
        <i val="0"/>
        <strike val="0"/>
        <condense val="0"/>
        <extend val="0"/>
        <outline val="0"/>
        <shadow val="0"/>
        <u val="none"/>
        <vertAlign val="baseline"/>
        <sz val="11"/>
        <color indexed="8"/>
        <name val="Calibri"/>
        <family val="2"/>
        <scheme val="none"/>
      </font>
      <fill>
        <patternFill patternType="solid">
          <fgColor indexed="0"/>
          <bgColor indexed="22"/>
        </patternFill>
      </fill>
      <alignment horizontal="center" vertical="bottom" textRotation="0" wrapText="1" indent="0" justifyLastLine="0" shrinkToFit="0" readingOrder="0"/>
      <border diagonalUp="0" diagonalDown="0" outline="0">
        <left style="thin">
          <color indexed="8"/>
        </left>
        <right style="thin">
          <color indexed="8"/>
        </right>
        <top/>
        <bottom/>
      </border>
      <protection locked="1" hidden="0"/>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top style="thin">
          <color indexed="22"/>
        </top>
      </border>
    </dxf>
    <dxf>
      <border outline="0">
        <top style="thin">
          <color indexed="8"/>
        </top>
        <bottom style="thin">
          <color indexed="22"/>
        </bottom>
      </border>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center"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top style="thin">
          <color indexed="22"/>
        </top>
      </border>
    </dxf>
    <dxf>
      <border outline="0">
        <top style="thin">
          <color indexed="8"/>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center"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top style="thin">
          <color indexed="22"/>
        </top>
      </border>
    </dxf>
    <dxf>
      <border outline="0">
        <top style="thin">
          <color indexed="8"/>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center"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0"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0"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0"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0"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0"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0"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0"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0" indent="0" justifyLastLine="0" shrinkToFit="0" readingOrder="0"/>
      <border diagonalUp="0" diagonalDown="0" outline="0">
        <left style="thin">
          <color indexed="22"/>
        </left>
        <right style="thin">
          <color indexed="22"/>
        </right>
        <top style="thin">
          <color indexed="22"/>
        </top>
        <bottom style="thin">
          <color indexed="22"/>
        </bottom>
      </border>
    </dxf>
    <dxf>
      <border outline="0">
        <top style="thin">
          <color indexed="22"/>
        </top>
      </border>
    </dxf>
    <dxf>
      <border outline="0">
        <top style="thin">
          <color indexed="8"/>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0"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center" vertical="bottom" textRotation="0" wrapText="0" indent="0" justifyLastLine="0" shrinkToFit="0" readingOrder="0"/>
      <border diagonalUp="0" diagonalDown="0" outline="0">
        <left style="thin">
          <color indexed="8"/>
        </left>
        <right style="thin">
          <color indexed="8"/>
        </right>
        <top/>
        <bottom/>
      </border>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alignment horizontal="general" vertical="bottom" textRotation="0" wrapText="1" indent="0" justifyLastLine="0" shrinkToFit="0" readingOrder="0"/>
    </dxf>
    <dxf>
      <border outline="0">
        <top style="thin">
          <color indexed="8"/>
        </top>
      </border>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center" vertical="bottom" textRotation="0" wrapText="1" indent="0" justifyLastLine="0" shrinkToFit="0" readingOrder="0"/>
      <border diagonalUp="0" diagonalDown="0" outline="0">
        <left style="thin">
          <color indexed="8"/>
        </left>
        <right style="thin">
          <color indexed="8"/>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hyperlink" Target="#README!A1"/></Relationships>
</file>

<file path=xl/drawings/_rels/drawing2.xml.rels><?xml version="1.0" encoding="UTF-8" standalone="yes"?>
<Relationships xmlns="http://schemas.openxmlformats.org/package/2006/relationships"><Relationship Id="rId1" Type="http://schemas.openxmlformats.org/officeDocument/2006/relationships/hyperlink" Target="#README!A1"/></Relationships>
</file>

<file path=xl/drawings/_rels/drawing3.xml.rels><?xml version="1.0" encoding="UTF-8" standalone="yes"?>
<Relationships xmlns="http://schemas.openxmlformats.org/package/2006/relationships"><Relationship Id="rId1" Type="http://schemas.openxmlformats.org/officeDocument/2006/relationships/hyperlink" Target="#README!A1"/></Relationships>
</file>

<file path=xl/drawings/_rels/drawing4.xml.rels><?xml version="1.0" encoding="UTF-8" standalone="yes"?>
<Relationships xmlns="http://schemas.openxmlformats.org/package/2006/relationships"><Relationship Id="rId1" Type="http://schemas.openxmlformats.org/officeDocument/2006/relationships/hyperlink" Target="#README!A1"/></Relationships>
</file>

<file path=xl/drawings/_rels/drawing5.xml.rels><?xml version="1.0" encoding="UTF-8" standalone="yes"?>
<Relationships xmlns="http://schemas.openxmlformats.org/package/2006/relationships"><Relationship Id="rId1" Type="http://schemas.openxmlformats.org/officeDocument/2006/relationships/hyperlink" Target="#README!A1"/></Relationships>
</file>

<file path=xl/drawings/_rels/drawing6.xml.rels><?xml version="1.0" encoding="UTF-8" standalone="yes"?>
<Relationships xmlns="http://schemas.openxmlformats.org/package/2006/relationships"><Relationship Id="rId1" Type="http://schemas.openxmlformats.org/officeDocument/2006/relationships/hyperlink" Target="#README!A1"/></Relationships>
</file>

<file path=xl/drawings/_rels/drawing7.xml.rels><?xml version="1.0" encoding="UTF-8" standalone="yes"?>
<Relationships xmlns="http://schemas.openxmlformats.org/package/2006/relationships"><Relationship Id="rId1" Type="http://schemas.openxmlformats.org/officeDocument/2006/relationships/hyperlink" Target="#README!A1"/></Relationships>
</file>

<file path=xl/drawings/_rels/drawing8.xml.rels><?xml version="1.0" encoding="UTF-8" standalone="yes"?>
<Relationships xmlns="http://schemas.openxmlformats.org/package/2006/relationships"><Relationship Id="rId1" Type="http://schemas.openxmlformats.org/officeDocument/2006/relationships/hyperlink" Target="#README!A1"/></Relationships>
</file>

<file path=xl/drawings/_rels/drawing9.xml.rels><?xml version="1.0" encoding="UTF-8" standalone="yes"?>
<Relationships xmlns="http://schemas.openxmlformats.org/package/2006/relationships"><Relationship Id="rId1" Type="http://schemas.openxmlformats.org/officeDocument/2006/relationships/hyperlink" Target="#README!A1"/></Relationships>
</file>

<file path=xl/drawings/drawing1.xml><?xml version="1.0" encoding="utf-8"?>
<xdr:wsDr xmlns:xdr="http://schemas.openxmlformats.org/drawingml/2006/spreadsheetDrawing" xmlns:a="http://schemas.openxmlformats.org/drawingml/2006/main">
  <xdr:oneCellAnchor>
    <xdr:from>
      <xdr:col>8</xdr:col>
      <xdr:colOff>0</xdr:colOff>
      <xdr:row>1</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5626BC84-853C-4A85-A603-8B95CB000B77}"/>
            </a:ext>
          </a:extLst>
        </xdr:cNvPr>
        <xdr:cNvSpPr txBox="1"/>
      </xdr:nvSpPr>
      <xdr:spPr>
        <a:xfrm>
          <a:off x="9936480" y="18288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8</xdr:col>
      <xdr:colOff>0</xdr:colOff>
      <xdr:row>0</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8B7BF8F4-C3A0-4D54-B5F2-489DF3DD1474}"/>
            </a:ext>
          </a:extLst>
        </xdr:cNvPr>
        <xdr:cNvSpPr txBox="1"/>
      </xdr:nvSpPr>
      <xdr:spPr>
        <a:xfrm>
          <a:off x="12626340" y="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5</xdr:col>
      <xdr:colOff>15240</xdr:colOff>
      <xdr:row>0</xdr:row>
      <xdr:rowOff>7620</xdr:rowOff>
    </xdr:from>
    <xdr:ext cx="1226820" cy="220980"/>
    <xdr:sp macro="" textlink="">
      <xdr:nvSpPr>
        <xdr:cNvPr id="2" name="TextBox 1">
          <a:hlinkClick xmlns:r="http://schemas.openxmlformats.org/officeDocument/2006/relationships" r:id="rId1"/>
          <a:extLst>
            <a:ext uri="{FF2B5EF4-FFF2-40B4-BE49-F238E27FC236}">
              <a16:creationId xmlns:a16="http://schemas.microsoft.com/office/drawing/2014/main" id="{3E638183-A6C5-4BE0-A066-3EBB139215EC}"/>
            </a:ext>
          </a:extLst>
        </xdr:cNvPr>
        <xdr:cNvSpPr txBox="1"/>
      </xdr:nvSpPr>
      <xdr:spPr>
        <a:xfrm>
          <a:off x="2834640" y="7620"/>
          <a:ext cx="1226820" cy="2209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u="sng">
              <a:solidFill>
                <a:schemeClr val="accent1"/>
              </a:solidFill>
            </a:rPr>
            <a:t>Return to README</a:t>
          </a: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7</xdr:col>
      <xdr:colOff>0</xdr:colOff>
      <xdr:row>6</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3ACC3C09-E284-41A7-8523-28DB0A420DCE}"/>
            </a:ext>
          </a:extLst>
        </xdr:cNvPr>
        <xdr:cNvSpPr txBox="1"/>
      </xdr:nvSpPr>
      <xdr:spPr>
        <a:xfrm>
          <a:off x="4411980" y="109728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9</xdr:col>
      <xdr:colOff>0</xdr:colOff>
      <xdr:row>0</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477A0A8D-BD3C-4389-B901-DA657F30A827}"/>
            </a:ext>
          </a:extLst>
        </xdr:cNvPr>
        <xdr:cNvSpPr txBox="1"/>
      </xdr:nvSpPr>
      <xdr:spPr>
        <a:xfrm>
          <a:off x="5486400" y="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12</xdr:col>
      <xdr:colOff>312420</xdr:colOff>
      <xdr:row>0</xdr:row>
      <xdr:rowOff>152400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D8BCDB23-80CF-DD56-5551-F00B0B454FEA}"/>
            </a:ext>
          </a:extLst>
        </xdr:cNvPr>
        <xdr:cNvSpPr txBox="1"/>
      </xdr:nvSpPr>
      <xdr:spPr>
        <a:xfrm>
          <a:off x="7703820" y="15240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6</xdr:col>
      <xdr:colOff>0</xdr:colOff>
      <xdr:row>0</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212C3BE3-923C-472B-9A30-F2D92C1FFA3F}"/>
            </a:ext>
          </a:extLst>
        </xdr:cNvPr>
        <xdr:cNvSpPr txBox="1"/>
      </xdr:nvSpPr>
      <xdr:spPr>
        <a:xfrm>
          <a:off x="4030980" y="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9</xdr:col>
      <xdr:colOff>0</xdr:colOff>
      <xdr:row>0</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6E168A6B-5FC1-4CFC-A66D-B18AD0AC8709}"/>
            </a:ext>
          </a:extLst>
        </xdr:cNvPr>
        <xdr:cNvSpPr txBox="1"/>
      </xdr:nvSpPr>
      <xdr:spPr>
        <a:xfrm>
          <a:off x="6217920" y="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3</xdr:col>
      <xdr:colOff>0</xdr:colOff>
      <xdr:row>0</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B9FB5B8F-46AB-4A53-80B2-CF84067C4E72}"/>
            </a:ext>
          </a:extLst>
        </xdr:cNvPr>
        <xdr:cNvSpPr txBox="1"/>
      </xdr:nvSpPr>
      <xdr:spPr>
        <a:xfrm>
          <a:off x="2834640" y="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75C0428-6827-4007-A7C8-5DA279E37959}" name="Resources" displayName="Resources" ref="A2:G121" totalsRowShown="0" headerRowDxfId="7518" headerRowBorderDxfId="7517" tableBorderDxfId="7516" headerRowCellStyle="Normal_Resources">
  <autoFilter ref="A2:G121" xr:uid="{075C0428-6827-4007-A7C8-5DA279E37959}"/>
  <sortState xmlns:xlrd2="http://schemas.microsoft.com/office/spreadsheetml/2017/richdata2" ref="A3:G121">
    <sortCondition ref="B2:B121"/>
  </sortState>
  <tableColumns count="7">
    <tableColumn id="7" xr3:uid="{D9BAE63D-296D-425E-B98C-094AB48470A5}" name="Category" dataDxfId="7515"/>
    <tableColumn id="1" xr3:uid="{BA9EA03A-BAA9-49CE-80FC-24C322085BAA}" name="id" dataDxfId="7514" dataCellStyle="Normal_Resources"/>
    <tableColumn id="2" xr3:uid="{48787734-04F8-4AA5-A2B7-B09302D2FBB5}" name="name" dataDxfId="7513" dataCellStyle="Normal_Resources"/>
    <tableColumn id="3" xr3:uid="{F77369E2-88BC-4291-A6DB-6F41A0899069}" name="description" dataDxfId="7512" dataCellStyle="Normal_Resources"/>
    <tableColumn id="4" xr3:uid="{04CE4199-267F-46C1-B03D-8CE7742E7B0F}" name="mass" dataDxfId="7511" dataCellStyle="Normal_Resources"/>
    <tableColumn id="5" xr3:uid="{8F52F3E1-6DB3-4251-B27F-57AD43597A2A}" name="capacity" dataDxfId="7510" dataCellStyle="Normal_Resources"/>
    <tableColumn id="6" xr3:uid="{4AE70F1C-9BB4-4EAF-8976-61504598EFEF}" name="slot_size" dataDxfId="7509" dataCellStyle="Normal_Resource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B71DA79-0CC6-4B78-9C52-6A71A6BEBC53}" name="Protocols" displayName="Protocols" ref="A1:H93" totalsRowShown="0" headerRowDxfId="7508" dataDxfId="7506" headerRowBorderDxfId="7507" tableBorderDxfId="7505" totalsRowBorderDxfId="7504" headerRowCellStyle="Normal_Protocols" dataCellStyle="Normal_Protocols">
  <autoFilter ref="A1:H93" xr:uid="{2B71DA79-0CC6-4B78-9C52-6A71A6BEBC53}"/>
  <sortState xmlns:xlrd2="http://schemas.microsoft.com/office/spreadsheetml/2017/richdata2" ref="A73:H92">
    <sortCondition ref="B1:B93"/>
  </sortState>
  <tableColumns count="8">
    <tableColumn id="1" xr3:uid="{C5A850D4-9A61-45AF-989A-D2DFC13215D4}" name="id" dataDxfId="7503" dataCellStyle="Normal_Protocols"/>
    <tableColumn id="2" xr3:uid="{1FD5A92F-E875-4D83-84AC-7E5AF83926B5}" name="name" dataDxfId="7502" dataCellStyle="Normal_Protocols"/>
    <tableColumn id="3" xr3:uid="{F10E1637-A163-46CE-AB33-95C80067970A}" name="parameters" dataDxfId="7501" dataCellStyle="Normal_Protocols"/>
    <tableColumn id="4" xr3:uid="{61F5A944-902A-48E3-B11A-E3297DAE2E99}" name="bulk_modifier" dataDxfId="7500" dataCellStyle="Normal_Protocols"/>
    <tableColumn id="5" xr3:uid="{B1C87F4C-FB0B-4212-A668-16EAFA57152B}" name="description" dataDxfId="7499" dataCellStyle="Normal_Protocols"/>
    <tableColumn id="6" xr3:uid="{9C25A554-EB68-4996-AE64-BFC4E93D4E88}" name="observable" dataDxfId="7498" dataCellStyle="Normal_Protocols"/>
    <tableColumn id="7" xr3:uid="{A313860F-A5E8-4C35-B380-B8B66D6C7EEA}" name="reportable" dataDxfId="7497" dataCellStyle="Normal_Protocols"/>
    <tableColumn id="8" xr3:uid="{E3CBACF1-E979-4D60-8D5D-A386DB901E90}" name="multiplier" dataDxfId="7496" dataCellStyle="Normal_Protocols"/>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5765238-98F4-45E3-B2ED-8C876F69C997}" name="ResourceEffects" displayName="ResourceEffects" ref="A3:AA461" totalsRowShown="0" headerRowDxfId="7466" dataDxfId="7465" headerRowCellStyle="Normal_Resource Effects">
  <autoFilter ref="A3:AA461" xr:uid="{65765238-98F4-45E3-B2ED-8C876F69C997}"/>
  <sortState xmlns:xlrd2="http://schemas.microsoft.com/office/spreadsheetml/2017/richdata2" ref="A254:AA461">
    <sortCondition ref="Q3:Q461"/>
  </sortState>
  <tableColumns count="27">
    <tableColumn id="30" xr3:uid="{70D98C38-CD91-43A8-9BC6-84085B620913}" name="Time Factor" dataDxfId="7464"/>
    <tableColumn id="1" xr3:uid="{8F1D4A16-351F-422C-9A57-79E68852A2A5}" name="Protocol Name" dataDxfId="7463"/>
    <tableColumn id="3" xr3:uid="{E22DD334-6BED-4C3F-A5BB-6A9A1BDF995E}" name="Event Phase" dataDxfId="7462"/>
    <tableColumn id="4" xr3:uid="{231D0985-1937-49E6-947B-33E787D38278}" name="Event Type" dataDxfId="7461"/>
    <tableColumn id="5" xr3:uid="{397458E6-C18A-4751-B9C0-48DCC3525AB8}" name="∆" dataDxfId="7460"/>
    <tableColumn id="6" xr3:uid="{592FE2F7-E43D-43F7-947D-76958996108F}" name="Status" dataDxfId="7459"/>
    <tableColumn id="7" xr3:uid="{9EA2294B-FF62-42C7-8B33-25FD838E1CBE}" name="Resource Name" dataDxfId="7458"/>
    <tableColumn id="8" xr3:uid="{6AFAFCF9-5575-4915-8D04-B6D9A4A7C43F}" name="Use Abundancies" dataDxfId="7457">
      <calculatedColumnFormula>"No"</calculatedColumnFormula>
    </tableColumn>
    <tableColumn id="9" xr3:uid="{B569171C-E37C-4C78-AD10-E5C09D50EAA8}" name="Drone ID" dataDxfId="7456">
      <calculatedColumnFormula>0</calculatedColumnFormula>
    </tableColumn>
    <tableColumn id="10" xr3:uid="{F1843EE8-9556-43F1-B899-34B9B6EC5980}" name="Is Local" dataDxfId="7455">
      <calculatedColumnFormula>"Yes"</calculatedColumnFormula>
    </tableColumn>
    <tableColumn id="23" xr3:uid="{8475C92F-9D6C-4685-96ED-3BC1D716439B}" name="Is Installed" dataDxfId="7454">
      <calculatedColumnFormula>"No"</calculatedColumnFormula>
    </tableColumn>
    <tableColumn id="29" xr3:uid="{1778EEDF-0A19-466F-9E76-E76E99274719}" name="Days" dataDxfId="7453">
      <calculatedColumnFormula>INT(ResourceEffects[[#This Row],[Time Factor]]*TimeInterval/60/60/24)</calculatedColumnFormula>
    </tableColumn>
    <tableColumn id="28" xr3:uid="{00D1CFB9-65A7-4C7D-9E69-667183E35F3B}" name="Hours" dataDxfId="7452">
      <calculatedColumnFormula>INT(ResourceEffects[[#This Row],[Time Factor]]*TimeInterval/60/60)-ResourceEffects[[#This Row],[Days]]*24</calculatedColumnFormula>
    </tableColumn>
    <tableColumn id="27" xr3:uid="{E9428CDF-1298-4AD9-AA5D-44B772604002}" name="Min" dataDxfId="7451">
      <calculatedColumnFormula>INT(ResourceEffects[[#This Row],[Time Factor]]*TimeInterval/60)-ResourceEffects[[#This Row],[Hours]]*60-ResourceEffects[[#This Row],[Days]]*60*24</calculatedColumnFormula>
    </tableColumn>
    <tableColumn id="26" xr3:uid="{386D41FD-72B0-4184-87F6-ED22EBBD731A}" name="Sec" dataDxfId="7450">
      <calculatedColumnFormula>ResourceEffects[[#This Row],[Time Factor]]*TimeInterval-ResourceEffects[[#This Row],[Min]]*60-ResourceEffects[[#This Row],[Hours]]*60*60-ResourceEffects[[#This Row],[Days]]*60*60*24</calculatedColumnFormula>
    </tableColumn>
    <tableColumn id="24" xr3:uid="{0EA9C1FD-9003-4CA4-80E2-64DAF0B5DEAA}" name="id" dataDxfId="7449">
      <calculatedColumnFormula>INT(RAND()*999999999)</calculatedColumnFormula>
    </tableColumn>
    <tableColumn id="11" xr3:uid="{22C5C6ED-3793-4303-9D90-7D5AF4B05CA6}" name="protocol" dataDxfId="7448">
      <calculatedColumnFormula>_xlfn.XLOOKUP(ResourceEffects[[#This Row],[Protocol Name]],ProtocolNamesCol,ProtocolIds,"")</calculatedColumnFormula>
    </tableColumn>
    <tableColumn id="12" xr3:uid="{F24A3BB6-D6DB-48A3-B96C-0302C678DCC6}" name="time" dataDxfId="7447">
      <calculatedColumnFormula>ResourceEffects[[#This Row],[Time Factor]]</calculatedColumnFormula>
    </tableColumn>
    <tableColumn id="13" xr3:uid="{6AEBECE3-BA11-4C12-8E77-D108E869E7F1}" name="drone" dataDxfId="7446">
      <calculatedColumnFormula>ResourceEffects[[#This Row],[Drone ID]]</calculatedColumnFormula>
    </tableColumn>
    <tableColumn id="14" xr3:uid="{EC5CDC0B-2C1A-4A3D-8927-555B8AC0D2B3}" name="resource" dataDxfId="7445">
      <calculatedColumnFormula>_xlfn.XLOOKUP(ResourceEffects[[#This Row],[Resource Name]],ResourceNames,ResourceIds,"")</calculatedColumnFormula>
    </tableColumn>
    <tableColumn id="15" xr3:uid="{E70BF613-897D-4540-846C-AA128E9BAEFB}" name="event_type" dataDxfId="7444">
      <calculatedColumnFormula>_xlfn.XLOOKUP(ResourceEffects[[#This Row],[Event Type]],EventTypeNames,EventTypeIds,"")</calculatedColumnFormula>
    </tableColumn>
    <tableColumn id="16" xr3:uid="{2F57997B-21F5-4906-A478-9B686E84ABC3}" name="local" dataDxfId="7443">
      <calculatedColumnFormula>IF(ResourceEffects[[#This Row],[Is Local]]="Yes",1,0)</calculatedColumnFormula>
    </tableColumn>
    <tableColumn id="17" xr3:uid="{52E280D4-5C25-49B4-BD92-A59AB4CB5EF8}" name="installed" dataDxfId="7442">
      <calculatedColumnFormula>IF(ResourceEffects[[#This Row],[Is Installed]]="Yes",1,0)</calculatedColumnFormula>
    </tableColumn>
    <tableColumn id="18" xr3:uid="{D7A3B10F-4DF6-430B-B721-A9AD2E9DFF1D}" name="locked" dataDxfId="7441">
      <calculatedColumnFormula>IF(ResourceEffects[[#This Row],[Status]]="Locked",1,0)</calculatedColumnFormula>
    </tableColumn>
    <tableColumn id="19" xr3:uid="{B767CE52-B8A8-42B6-A694-D85E3751B951}" name="deplete" dataDxfId="7440">
      <calculatedColumnFormula>IF(ResourceEffects[[#This Row],[event_type]]=1,0,1)</calculatedColumnFormula>
    </tableColumn>
    <tableColumn id="20" xr3:uid="{5D7F74CA-0E50-4D60-8236-E7E1FA4D802D}" name="abundancies" dataDxfId="7439">
      <calculatedColumnFormula>IF(ResourceEffects[[#This Row],[Use Abundancies]]="Yes",1,0)</calculatedColumnFormula>
    </tableColumn>
    <tableColumn id="21" xr3:uid="{76A77580-07CF-4A28-A010-6701F2B9FF37}" name="quantity" dataDxfId="7438">
      <calculatedColumnFormula>ResourceEffects[[#This Row],[∆]]</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B71DF28-7606-43AC-972E-B88D2B83A43B}" name="Table6" displayName="Table6" ref="A1:E3" totalsRowShown="0" headerRowDxfId="7495" dataDxfId="7493" headerRowBorderDxfId="7494" tableBorderDxfId="7492" totalsRowBorderDxfId="7491" headerRowCellStyle="Normal_Location Effects" dataCellStyle="Normal_Location Effects">
  <autoFilter ref="A1:E3" xr:uid="{FB71DF28-7606-43AC-972E-B88D2B83A43B}"/>
  <tableColumns count="5">
    <tableColumn id="1" xr3:uid="{3B90B2BB-25CE-4431-978F-27D0085A479C}" name="id" dataDxfId="7490" dataCellStyle="Normal_Location Effects"/>
    <tableColumn id="2" xr3:uid="{C3FC8073-9EF2-4338-B8AC-F23ECFE77185}" name="protocol" dataDxfId="7489" dataCellStyle="Normal_Location Effects"/>
    <tableColumn id="3" xr3:uid="{AD014B91-325E-4B5E-935A-959651CB441A}" name="event_type" dataDxfId="7488" dataCellStyle="Normal_Location Effects"/>
    <tableColumn id="4" xr3:uid="{32E95B2D-81F7-417E-848A-2F4886459D13}" name="location" dataDxfId="7487" dataCellStyle="Normal_Location Effects"/>
    <tableColumn id="5" xr3:uid="{4182DD52-E244-4C17-9B8A-EE2ABD46B162}" name="time" dataDxfId="7486" dataCellStyle="Normal_Location Effect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00340D0-9160-4EA6-958A-3073013DC3FE}" name="Table1" displayName="Table1" ref="A1:H3" totalsRowShown="0" headerRowDxfId="7485" dataDxfId="7483" headerRowBorderDxfId="7484" tableBorderDxfId="7482" totalsRowBorderDxfId="7481" headerRowCellStyle="Normal_Market Effectsid_x0009_protocol_x0009_event" dataCellStyle="Normal_Market Effectsid_x0009_protocol_x0009_event">
  <autoFilter ref="A1:H3" xr:uid="{500340D0-9160-4EA6-958A-3073013DC3FE}"/>
  <tableColumns count="8">
    <tableColumn id="1" xr3:uid="{46A569B7-93E4-4C41-9388-89D3F4DE3F8B}" name="id" dataDxfId="7480" dataCellStyle="Normal_Market Effectsid_x0009_protocol_x0009_event"/>
    <tableColumn id="2" xr3:uid="{5B657EFF-6E16-44E4-A603-90D8158DE48C}" name="protocol" dataDxfId="7479" dataCellStyle="Normal_Market Effectsid_x0009_protocol_x0009_event"/>
    <tableColumn id="3" xr3:uid="{27DC62F6-8BA2-4646-89ED-B369C93649B2}" name="event_type" dataDxfId="7478" dataCellStyle="Normal_Market Effectsid_x0009_protocol_x0009_event"/>
    <tableColumn id="4" xr3:uid="{394ECC2C-C9AC-42BF-9A35-8100B111E5EB}" name="resource" dataDxfId="7477" dataCellStyle="Normal_Market Effectsid_x0009_protocol_x0009_event"/>
    <tableColumn id="5" xr3:uid="{38AF0DA9-48F7-4A3D-9A10-1217E8315C29}" name="upper_limit" dataDxfId="7476" dataCellStyle="Normal_Market Effectsid_x0009_protocol_x0009_event"/>
    <tableColumn id="6" xr3:uid="{FD8E8CA7-FB6D-42AF-B0A3-422E1BAE525E}" name="quantity" dataDxfId="7475" dataCellStyle="Normal_Market Effectsid_x0009_protocol_x0009_event"/>
    <tableColumn id="7" xr3:uid="{198DF30C-B39A-42FF-B51A-7719F588B1B1}" name="price" dataDxfId="7474" dataCellStyle="Normal_Market Effectsid_x0009_protocol_x0009_event"/>
    <tableColumn id="8" xr3:uid="{B799BB6E-E56A-4D5E-96B1-2F704B74EE87}" name="time" dataDxfId="7473" dataCellStyle="Normal_Market Effectsid_x0009_protocol_x0009_even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568FDA5-DBAF-4A4D-917C-D08E34DB58DD}" name="EventTypes" displayName="EventTypes" ref="A1:B8" totalsRowShown="0" headerRowDxfId="7472" headerRowBorderDxfId="7471" tableBorderDxfId="7470" totalsRowBorderDxfId="7469" headerRowCellStyle="Normal_Event Types">
  <autoFilter ref="A1:B8" xr:uid="{B568FDA5-DBAF-4A4D-917C-D08E34DB58DD}"/>
  <tableColumns count="2">
    <tableColumn id="1" xr3:uid="{24C94320-B4BC-4B44-80C9-5658CE406728}" name="id" dataDxfId="7468" dataCellStyle="Normal_Event Types"/>
    <tableColumn id="2" xr3:uid="{0B6C7AF5-D78B-474A-872D-6806C37EAA19}" name="name" dataDxfId="7467" dataCellStyle="Normal_Event Typ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6C629-2D18-46B4-854E-6A8A379830E6}">
  <dimension ref="A1:A14"/>
  <sheetViews>
    <sheetView tabSelected="1" workbookViewId="0">
      <selection activeCell="A11" sqref="A11"/>
    </sheetView>
  </sheetViews>
  <sheetFormatPr defaultRowHeight="14.4" x14ac:dyDescent="0.3"/>
  <cols>
    <col min="1" max="1" width="80.77734375" style="7" customWidth="1"/>
    <col min="2" max="2" width="15.33203125" style="7" customWidth="1"/>
    <col min="3" max="16384" width="8.88671875" style="7"/>
  </cols>
  <sheetData>
    <row r="1" spans="1:1" ht="31.2" x14ac:dyDescent="0.6">
      <c r="A1" s="48" t="s">
        <v>418</v>
      </c>
    </row>
    <row r="2" spans="1:1" ht="40.799999999999997" customHeight="1" x14ac:dyDescent="0.3">
      <c r="A2" s="49" t="s">
        <v>417</v>
      </c>
    </row>
    <row r="3" spans="1:1" ht="16.2" customHeight="1" x14ac:dyDescent="0.3">
      <c r="A3" s="49" t="s">
        <v>419</v>
      </c>
    </row>
    <row r="4" spans="1:1" x14ac:dyDescent="0.3">
      <c r="A4" s="47" t="s">
        <v>420</v>
      </c>
    </row>
    <row r="5" spans="1:1" x14ac:dyDescent="0.3">
      <c r="A5" s="47" t="s">
        <v>421</v>
      </c>
    </row>
    <row r="6" spans="1:1" x14ac:dyDescent="0.3">
      <c r="A6" s="47" t="s">
        <v>422</v>
      </c>
    </row>
    <row r="8" spans="1:1" ht="28.8" x14ac:dyDescent="0.3">
      <c r="A8" s="7" t="s">
        <v>423</v>
      </c>
    </row>
    <row r="9" spans="1:1" x14ac:dyDescent="0.3">
      <c r="A9" s="47" t="s">
        <v>424</v>
      </c>
    </row>
    <row r="10" spans="1:1" x14ac:dyDescent="0.3">
      <c r="A10" s="47" t="s">
        <v>425</v>
      </c>
    </row>
    <row r="11" spans="1:1" x14ac:dyDescent="0.3">
      <c r="A11" s="47" t="s">
        <v>426</v>
      </c>
    </row>
    <row r="13" spans="1:1" ht="63.6" customHeight="1" x14ac:dyDescent="0.3">
      <c r="A13" s="49" t="s">
        <v>428</v>
      </c>
    </row>
    <row r="14" spans="1:1" ht="43.2" x14ac:dyDescent="0.3">
      <c r="A14" s="49" t="s">
        <v>427</v>
      </c>
    </row>
  </sheetData>
  <hyperlinks>
    <hyperlink ref="A4" location="'Resources'!A1" display="Resources" xr:uid="{E52EAAB3-5761-4BF9-BB2B-0E17194C5D81}"/>
    <hyperlink ref="A5" location="Protocols!A1" display="Protocols" xr:uid="{CE147C40-717B-4BED-9DBF-301BE2810851}"/>
    <hyperlink ref="A6" location="'Resource Effects'!A1" display="Resource Effects" xr:uid="{B274AF20-2C4C-43CA-B991-9F7AC5AC0529}"/>
    <hyperlink ref="A10" location="'Export Protocols'!A:H" display="protocols" xr:uid="{A142C32C-2D09-4867-BEA7-CFBA5FC6A1A9}"/>
    <hyperlink ref="A9" location="'Export Resources'!A:F" display="resources" xr:uid="{073BFF3F-1A9D-4A2F-95F5-1119C5127EC8}"/>
    <hyperlink ref="A11" location="'Export Resource Effects'!A:L" display="resource_effects" xr:uid="{F6BF1576-C27D-4F51-91E5-4D33921A11C1}"/>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92BEF-0B7B-4D13-B1E7-37DC8C6A5EE1}">
  <dimension ref="A2:G121"/>
  <sheetViews>
    <sheetView workbookViewId="0">
      <pane ySplit="2" topLeftCell="A27" activePane="bottomLeft" state="frozen"/>
      <selection pane="bottomLeft" activeCell="B122" sqref="B122"/>
    </sheetView>
  </sheetViews>
  <sheetFormatPr defaultRowHeight="14.4" x14ac:dyDescent="0.3"/>
  <cols>
    <col min="1" max="1" width="13.44140625" style="7" customWidth="1"/>
    <col min="2" max="2" width="7.109375" style="7" customWidth="1"/>
    <col min="3" max="3" width="19.5546875" style="7" customWidth="1"/>
    <col min="4" max="4" width="67.21875" style="7" customWidth="1"/>
    <col min="5" max="5" width="8.88671875" style="7"/>
    <col min="6" max="7" width="9.88671875" style="7" customWidth="1"/>
    <col min="8" max="16384" width="8.88671875" style="7"/>
  </cols>
  <sheetData>
    <row r="2" spans="1:7" x14ac:dyDescent="0.3">
      <c r="A2" s="41" t="s">
        <v>403</v>
      </c>
      <c r="B2" s="39" t="s">
        <v>0</v>
      </c>
      <c r="C2" s="40" t="s">
        <v>1</v>
      </c>
      <c r="D2" s="40" t="s">
        <v>4</v>
      </c>
      <c r="E2" s="9" t="s">
        <v>160</v>
      </c>
      <c r="F2" s="9" t="s">
        <v>161</v>
      </c>
      <c r="G2" s="9" t="s">
        <v>162</v>
      </c>
    </row>
    <row r="3" spans="1:7" x14ac:dyDescent="0.3">
      <c r="A3" s="7" t="s">
        <v>410</v>
      </c>
      <c r="B3" s="1">
        <v>-2</v>
      </c>
      <c r="C3" s="2" t="s">
        <v>389</v>
      </c>
      <c r="D3" s="2" t="s">
        <v>390</v>
      </c>
      <c r="E3" s="1"/>
      <c r="F3" s="21"/>
      <c r="G3" s="21"/>
    </row>
    <row r="4" spans="1:7" x14ac:dyDescent="0.3">
      <c r="A4" s="7" t="s">
        <v>410</v>
      </c>
      <c r="B4" s="1">
        <v>-1</v>
      </c>
      <c r="C4" s="2" t="s">
        <v>388</v>
      </c>
      <c r="D4" s="2" t="s">
        <v>391</v>
      </c>
      <c r="E4" s="1"/>
      <c r="F4" s="21"/>
      <c r="G4" s="21"/>
    </row>
    <row r="5" spans="1:7" x14ac:dyDescent="0.3">
      <c r="A5" s="7" t="s">
        <v>404</v>
      </c>
      <c r="B5" s="1">
        <v>1000</v>
      </c>
      <c r="C5" s="2" t="s">
        <v>163</v>
      </c>
      <c r="D5" s="2" t="s">
        <v>164</v>
      </c>
      <c r="E5" s="1">
        <v>1</v>
      </c>
      <c r="F5" s="8"/>
      <c r="G5" s="8"/>
    </row>
    <row r="6" spans="1:7" x14ac:dyDescent="0.3">
      <c r="A6" s="7" t="s">
        <v>404</v>
      </c>
      <c r="B6" s="1">
        <v>1010</v>
      </c>
      <c r="C6" s="2" t="s">
        <v>165</v>
      </c>
      <c r="D6" s="2" t="s">
        <v>164</v>
      </c>
      <c r="E6" s="1">
        <v>1</v>
      </c>
      <c r="F6" s="8"/>
      <c r="G6" s="8"/>
    </row>
    <row r="7" spans="1:7" x14ac:dyDescent="0.3">
      <c r="A7" s="7" t="s">
        <v>404</v>
      </c>
      <c r="B7" s="1">
        <v>1020</v>
      </c>
      <c r="C7" s="2" t="s">
        <v>166</v>
      </c>
      <c r="D7" s="2" t="s">
        <v>164</v>
      </c>
      <c r="E7" s="1">
        <v>1</v>
      </c>
      <c r="F7" s="8"/>
      <c r="G7" s="8"/>
    </row>
    <row r="8" spans="1:7" x14ac:dyDescent="0.3">
      <c r="A8" s="7" t="s">
        <v>404</v>
      </c>
      <c r="B8" s="1">
        <v>1030</v>
      </c>
      <c r="C8" s="2" t="s">
        <v>167</v>
      </c>
      <c r="D8" s="2" t="s">
        <v>164</v>
      </c>
      <c r="E8" s="1">
        <v>1</v>
      </c>
      <c r="F8" s="8"/>
      <c r="G8" s="8"/>
    </row>
    <row r="9" spans="1:7" x14ac:dyDescent="0.3">
      <c r="A9" s="7" t="s">
        <v>404</v>
      </c>
      <c r="B9" s="1">
        <v>1100</v>
      </c>
      <c r="C9" s="2" t="s">
        <v>168</v>
      </c>
      <c r="D9" s="2" t="s">
        <v>169</v>
      </c>
      <c r="E9" s="1">
        <v>1</v>
      </c>
      <c r="F9" s="8"/>
      <c r="G9" s="8"/>
    </row>
    <row r="10" spans="1:7" x14ac:dyDescent="0.3">
      <c r="A10" s="7" t="s">
        <v>404</v>
      </c>
      <c r="B10" s="1">
        <v>1110</v>
      </c>
      <c r="C10" s="2" t="s">
        <v>170</v>
      </c>
      <c r="D10" s="2" t="s">
        <v>169</v>
      </c>
      <c r="E10" s="1">
        <v>1</v>
      </c>
      <c r="F10" s="8"/>
      <c r="G10" s="8"/>
    </row>
    <row r="11" spans="1:7" x14ac:dyDescent="0.3">
      <c r="A11" s="7" t="s">
        <v>404</v>
      </c>
      <c r="B11" s="1">
        <v>1120</v>
      </c>
      <c r="C11" s="2" t="s">
        <v>171</v>
      </c>
      <c r="D11" s="2" t="s">
        <v>169</v>
      </c>
      <c r="E11" s="1">
        <v>1</v>
      </c>
      <c r="F11" s="8"/>
      <c r="G11" s="8"/>
    </row>
    <row r="12" spans="1:7" x14ac:dyDescent="0.3">
      <c r="A12" s="7" t="s">
        <v>404</v>
      </c>
      <c r="B12" s="1">
        <v>1130</v>
      </c>
      <c r="C12" s="2" t="s">
        <v>172</v>
      </c>
      <c r="D12" s="2" t="s">
        <v>169</v>
      </c>
      <c r="E12" s="1">
        <v>1</v>
      </c>
      <c r="F12" s="8"/>
      <c r="G12" s="8"/>
    </row>
    <row r="13" spans="1:7" x14ac:dyDescent="0.3">
      <c r="A13" s="7" t="s">
        <v>404</v>
      </c>
      <c r="B13" s="1">
        <v>1200</v>
      </c>
      <c r="C13" s="2" t="s">
        <v>173</v>
      </c>
      <c r="D13" s="2" t="s">
        <v>174</v>
      </c>
      <c r="E13" s="1">
        <v>1</v>
      </c>
      <c r="F13" s="8"/>
      <c r="G13" s="8"/>
    </row>
    <row r="14" spans="1:7" x14ac:dyDescent="0.3">
      <c r="A14" s="7" t="s">
        <v>404</v>
      </c>
      <c r="B14" s="1">
        <v>1210</v>
      </c>
      <c r="C14" s="2" t="s">
        <v>175</v>
      </c>
      <c r="D14" s="2" t="s">
        <v>174</v>
      </c>
      <c r="E14" s="1">
        <v>1</v>
      </c>
      <c r="F14" s="8"/>
      <c r="G14" s="8"/>
    </row>
    <row r="15" spans="1:7" x14ac:dyDescent="0.3">
      <c r="A15" s="7" t="s">
        <v>404</v>
      </c>
      <c r="B15" s="1">
        <v>1220</v>
      </c>
      <c r="C15" s="2" t="s">
        <v>176</v>
      </c>
      <c r="D15" s="2" t="s">
        <v>174</v>
      </c>
      <c r="E15" s="1">
        <v>1</v>
      </c>
      <c r="F15" s="8"/>
      <c r="G15" s="8"/>
    </row>
    <row r="16" spans="1:7" x14ac:dyDescent="0.3">
      <c r="A16" s="7" t="s">
        <v>404</v>
      </c>
      <c r="B16" s="1">
        <v>1230</v>
      </c>
      <c r="C16" s="2" t="s">
        <v>177</v>
      </c>
      <c r="D16" s="2" t="s">
        <v>174</v>
      </c>
      <c r="E16" s="1">
        <v>1</v>
      </c>
      <c r="F16" s="8"/>
      <c r="G16" s="8"/>
    </row>
    <row r="17" spans="1:7" x14ac:dyDescent="0.3">
      <c r="A17" s="7" t="s">
        <v>404</v>
      </c>
      <c r="B17" s="1">
        <v>1300</v>
      </c>
      <c r="C17" s="2" t="s">
        <v>178</v>
      </c>
      <c r="D17" s="2" t="s">
        <v>179</v>
      </c>
      <c r="E17" s="1">
        <v>1</v>
      </c>
      <c r="F17" s="8"/>
      <c r="G17" s="8"/>
    </row>
    <row r="18" spans="1:7" x14ac:dyDescent="0.3">
      <c r="A18" s="7" t="s">
        <v>404</v>
      </c>
      <c r="B18" s="1">
        <v>1310</v>
      </c>
      <c r="C18" s="2" t="s">
        <v>180</v>
      </c>
      <c r="D18" s="2" t="s">
        <v>179</v>
      </c>
      <c r="E18" s="1">
        <v>1</v>
      </c>
      <c r="F18" s="8"/>
      <c r="G18" s="8"/>
    </row>
    <row r="19" spans="1:7" x14ac:dyDescent="0.3">
      <c r="A19" s="7" t="s">
        <v>404</v>
      </c>
      <c r="B19" s="1">
        <v>1320</v>
      </c>
      <c r="C19" s="2" t="s">
        <v>181</v>
      </c>
      <c r="D19" s="2" t="s">
        <v>179</v>
      </c>
      <c r="E19" s="1">
        <v>1</v>
      </c>
      <c r="F19" s="8"/>
      <c r="G19" s="8"/>
    </row>
    <row r="20" spans="1:7" x14ac:dyDescent="0.3">
      <c r="A20" s="7" t="s">
        <v>404</v>
      </c>
      <c r="B20" s="1">
        <v>1330</v>
      </c>
      <c r="C20" s="2" t="s">
        <v>182</v>
      </c>
      <c r="D20" s="2" t="s">
        <v>179</v>
      </c>
      <c r="E20" s="1">
        <v>1</v>
      </c>
      <c r="F20" s="8"/>
      <c r="G20" s="8"/>
    </row>
    <row r="21" spans="1:7" x14ac:dyDescent="0.3">
      <c r="A21" s="7" t="s">
        <v>404</v>
      </c>
      <c r="B21" s="1">
        <v>1400</v>
      </c>
      <c r="C21" s="2" t="s">
        <v>183</v>
      </c>
      <c r="D21" s="2" t="s">
        <v>184</v>
      </c>
      <c r="E21" s="1">
        <v>1</v>
      </c>
      <c r="F21" s="8"/>
      <c r="G21" s="8"/>
    </row>
    <row r="22" spans="1:7" x14ac:dyDescent="0.3">
      <c r="A22" s="7" t="s">
        <v>404</v>
      </c>
      <c r="B22" s="1">
        <v>1410</v>
      </c>
      <c r="C22" s="2" t="s">
        <v>185</v>
      </c>
      <c r="D22" s="2" t="s">
        <v>184</v>
      </c>
      <c r="E22" s="1">
        <v>1</v>
      </c>
      <c r="F22" s="8"/>
      <c r="G22" s="8"/>
    </row>
    <row r="23" spans="1:7" x14ac:dyDescent="0.3">
      <c r="A23" s="7" t="s">
        <v>404</v>
      </c>
      <c r="B23" s="1">
        <v>1420</v>
      </c>
      <c r="C23" s="2" t="s">
        <v>186</v>
      </c>
      <c r="D23" s="2" t="s">
        <v>184</v>
      </c>
      <c r="E23" s="1">
        <v>1</v>
      </c>
      <c r="F23" s="8"/>
      <c r="G23" s="8"/>
    </row>
    <row r="24" spans="1:7" x14ac:dyDescent="0.3">
      <c r="A24" s="7" t="s">
        <v>404</v>
      </c>
      <c r="B24" s="1">
        <v>1430</v>
      </c>
      <c r="C24" s="2" t="s">
        <v>187</v>
      </c>
      <c r="D24" s="2" t="s">
        <v>184</v>
      </c>
      <c r="E24" s="1">
        <v>1</v>
      </c>
      <c r="F24" s="8"/>
      <c r="G24" s="8"/>
    </row>
    <row r="25" spans="1:7" x14ac:dyDescent="0.3">
      <c r="A25" s="7" t="s">
        <v>405</v>
      </c>
      <c r="B25" s="1">
        <v>2011</v>
      </c>
      <c r="C25" s="2" t="s">
        <v>188</v>
      </c>
      <c r="D25" s="2" t="s">
        <v>189</v>
      </c>
      <c r="E25" s="1">
        <v>1</v>
      </c>
      <c r="F25" s="8"/>
      <c r="G25" s="8"/>
    </row>
    <row r="26" spans="1:7" x14ac:dyDescent="0.3">
      <c r="A26" s="7" t="s">
        <v>405</v>
      </c>
      <c r="B26" s="1">
        <v>2012</v>
      </c>
      <c r="C26" s="2" t="s">
        <v>190</v>
      </c>
      <c r="D26" s="2" t="s">
        <v>191</v>
      </c>
      <c r="E26" s="1">
        <v>1</v>
      </c>
      <c r="F26" s="8"/>
      <c r="G26" s="8"/>
    </row>
    <row r="27" spans="1:7" x14ac:dyDescent="0.3">
      <c r="A27" s="7" t="s">
        <v>405</v>
      </c>
      <c r="B27" s="1">
        <v>2013</v>
      </c>
      <c r="C27" s="2" t="s">
        <v>192</v>
      </c>
      <c r="D27" s="2" t="s">
        <v>193</v>
      </c>
      <c r="E27" s="1">
        <v>1</v>
      </c>
      <c r="F27" s="8"/>
      <c r="G27" s="8"/>
    </row>
    <row r="28" spans="1:7" x14ac:dyDescent="0.3">
      <c r="A28" s="7" t="s">
        <v>405</v>
      </c>
      <c r="B28" s="1">
        <v>2021</v>
      </c>
      <c r="C28" s="2" t="s">
        <v>194</v>
      </c>
      <c r="D28" s="2" t="s">
        <v>195</v>
      </c>
      <c r="E28" s="1">
        <v>1</v>
      </c>
      <c r="F28" s="8"/>
      <c r="G28" s="8"/>
    </row>
    <row r="29" spans="1:7" x14ac:dyDescent="0.3">
      <c r="A29" s="7" t="s">
        <v>405</v>
      </c>
      <c r="B29" s="1">
        <v>2022</v>
      </c>
      <c r="C29" s="2" t="s">
        <v>196</v>
      </c>
      <c r="D29" s="2" t="s">
        <v>197</v>
      </c>
      <c r="E29" s="1">
        <v>1</v>
      </c>
      <c r="F29" s="8"/>
      <c r="G29" s="8"/>
    </row>
    <row r="30" spans="1:7" x14ac:dyDescent="0.3">
      <c r="A30" s="7" t="s">
        <v>405</v>
      </c>
      <c r="B30" s="1">
        <v>2023</v>
      </c>
      <c r="C30" s="2" t="s">
        <v>198</v>
      </c>
      <c r="D30" s="2" t="s">
        <v>199</v>
      </c>
      <c r="E30" s="1">
        <v>1</v>
      </c>
      <c r="F30" s="8"/>
      <c r="G30" s="8"/>
    </row>
    <row r="31" spans="1:7" x14ac:dyDescent="0.3">
      <c r="A31" s="7" t="s">
        <v>405</v>
      </c>
      <c r="B31" s="1">
        <v>2031</v>
      </c>
      <c r="C31" s="2" t="s">
        <v>200</v>
      </c>
      <c r="D31" s="2" t="s">
        <v>201</v>
      </c>
      <c r="E31" s="1">
        <v>1</v>
      </c>
      <c r="F31" s="8"/>
      <c r="G31" s="8"/>
    </row>
    <row r="32" spans="1:7" x14ac:dyDescent="0.3">
      <c r="A32" s="7" t="s">
        <v>405</v>
      </c>
      <c r="B32" s="1">
        <v>2032</v>
      </c>
      <c r="C32" s="2" t="s">
        <v>202</v>
      </c>
      <c r="D32" s="2" t="s">
        <v>203</v>
      </c>
      <c r="E32" s="1">
        <v>1</v>
      </c>
      <c r="F32" s="8"/>
      <c r="G32" s="8"/>
    </row>
    <row r="33" spans="1:7" x14ac:dyDescent="0.3">
      <c r="A33" s="7" t="s">
        <v>405</v>
      </c>
      <c r="B33" s="1">
        <v>2033</v>
      </c>
      <c r="C33" s="2" t="s">
        <v>204</v>
      </c>
      <c r="D33" s="2" t="s">
        <v>205</v>
      </c>
      <c r="E33" s="1">
        <v>1</v>
      </c>
      <c r="F33" s="8"/>
      <c r="G33" s="8"/>
    </row>
    <row r="34" spans="1:7" x14ac:dyDescent="0.3">
      <c r="A34" s="7" t="s">
        <v>405</v>
      </c>
      <c r="B34" s="1">
        <v>2041</v>
      </c>
      <c r="C34" s="2" t="s">
        <v>206</v>
      </c>
      <c r="D34" s="2" t="s">
        <v>201</v>
      </c>
      <c r="E34" s="1">
        <v>1</v>
      </c>
      <c r="F34" s="8"/>
      <c r="G34" s="8"/>
    </row>
    <row r="35" spans="1:7" x14ac:dyDescent="0.3">
      <c r="A35" s="7" t="s">
        <v>405</v>
      </c>
      <c r="B35" s="1">
        <v>2042</v>
      </c>
      <c r="C35" s="2" t="s">
        <v>207</v>
      </c>
      <c r="D35" s="2" t="s">
        <v>205</v>
      </c>
      <c r="E35" s="1">
        <v>1</v>
      </c>
      <c r="F35" s="8"/>
      <c r="G35" s="8"/>
    </row>
    <row r="36" spans="1:7" x14ac:dyDescent="0.3">
      <c r="A36" s="7" t="s">
        <v>405</v>
      </c>
      <c r="B36" s="1">
        <v>2043</v>
      </c>
      <c r="C36" s="2" t="s">
        <v>208</v>
      </c>
      <c r="D36" s="2" t="s">
        <v>203</v>
      </c>
      <c r="E36" s="1">
        <v>1</v>
      </c>
      <c r="F36" s="8"/>
      <c r="G36" s="8"/>
    </row>
    <row r="37" spans="1:7" x14ac:dyDescent="0.3">
      <c r="A37" s="7" t="s">
        <v>405</v>
      </c>
      <c r="B37" s="1">
        <v>2051</v>
      </c>
      <c r="C37" s="2" t="s">
        <v>209</v>
      </c>
      <c r="D37" s="2" t="s">
        <v>210</v>
      </c>
      <c r="E37" s="1">
        <v>1</v>
      </c>
      <c r="F37" s="8"/>
      <c r="G37" s="8"/>
    </row>
    <row r="38" spans="1:7" x14ac:dyDescent="0.3">
      <c r="A38" s="7" t="s">
        <v>405</v>
      </c>
      <c r="B38" s="1">
        <v>2052</v>
      </c>
      <c r="C38" s="2" t="s">
        <v>211</v>
      </c>
      <c r="D38" s="2" t="s">
        <v>212</v>
      </c>
      <c r="E38" s="1">
        <v>1</v>
      </c>
      <c r="F38" s="8"/>
      <c r="G38" s="8"/>
    </row>
    <row r="39" spans="1:7" x14ac:dyDescent="0.3">
      <c r="A39" s="7" t="s">
        <v>405</v>
      </c>
      <c r="B39" s="1">
        <v>2053</v>
      </c>
      <c r="C39" s="2" t="s">
        <v>213</v>
      </c>
      <c r="D39" s="2" t="s">
        <v>214</v>
      </c>
      <c r="E39" s="1">
        <v>1</v>
      </c>
      <c r="F39" s="8"/>
      <c r="G39" s="8"/>
    </row>
    <row r="40" spans="1:7" x14ac:dyDescent="0.3">
      <c r="A40" s="7" t="s">
        <v>406</v>
      </c>
      <c r="B40" s="1">
        <v>3001</v>
      </c>
      <c r="C40" s="2" t="s">
        <v>215</v>
      </c>
      <c r="D40" s="2" t="s">
        <v>216</v>
      </c>
      <c r="E40" s="1">
        <v>2</v>
      </c>
      <c r="F40" s="8"/>
      <c r="G40" s="8"/>
    </row>
    <row r="41" spans="1:7" x14ac:dyDescent="0.3">
      <c r="A41" s="7" t="s">
        <v>406</v>
      </c>
      <c r="B41" s="1">
        <v>3011</v>
      </c>
      <c r="C41" s="2" t="s">
        <v>217</v>
      </c>
      <c r="D41" s="2" t="s">
        <v>218</v>
      </c>
      <c r="E41" s="1">
        <v>1</v>
      </c>
      <c r="F41" s="8"/>
      <c r="G41" s="8"/>
    </row>
    <row r="42" spans="1:7" x14ac:dyDescent="0.3">
      <c r="A42" s="7" t="s">
        <v>406</v>
      </c>
      <c r="B42" s="1">
        <v>3021</v>
      </c>
      <c r="C42" s="2" t="s">
        <v>219</v>
      </c>
      <c r="D42" s="2" t="s">
        <v>220</v>
      </c>
      <c r="E42" s="1">
        <v>2</v>
      </c>
      <c r="F42" s="42"/>
      <c r="G42" s="42"/>
    </row>
    <row r="43" spans="1:7" x14ac:dyDescent="0.3">
      <c r="A43" s="7" t="s">
        <v>406</v>
      </c>
      <c r="B43" s="1">
        <v>3031</v>
      </c>
      <c r="C43" s="2" t="s">
        <v>221</v>
      </c>
      <c r="D43" s="2" t="s">
        <v>222</v>
      </c>
      <c r="E43" s="1">
        <v>2</v>
      </c>
      <c r="F43" s="8"/>
      <c r="G43" s="8"/>
    </row>
    <row r="44" spans="1:7" x14ac:dyDescent="0.3">
      <c r="A44" s="7" t="s">
        <v>406</v>
      </c>
      <c r="B44" s="1">
        <v>3101</v>
      </c>
      <c r="C44" s="2" t="s">
        <v>223</v>
      </c>
      <c r="D44" s="2" t="s">
        <v>224</v>
      </c>
      <c r="E44" s="1">
        <v>2</v>
      </c>
      <c r="F44" s="8"/>
      <c r="G44" s="8"/>
    </row>
    <row r="45" spans="1:7" x14ac:dyDescent="0.3">
      <c r="A45" s="7" t="s">
        <v>406</v>
      </c>
      <c r="B45" s="1">
        <v>3111</v>
      </c>
      <c r="C45" s="2" t="s">
        <v>225</v>
      </c>
      <c r="D45" s="2" t="s">
        <v>226</v>
      </c>
      <c r="E45" s="1">
        <v>2</v>
      </c>
      <c r="F45" s="8"/>
      <c r="G45" s="8"/>
    </row>
    <row r="46" spans="1:7" x14ac:dyDescent="0.3">
      <c r="A46" s="7" t="s">
        <v>406</v>
      </c>
      <c r="B46" s="1">
        <v>3121</v>
      </c>
      <c r="C46" s="2" t="s">
        <v>227</v>
      </c>
      <c r="D46" s="2" t="s">
        <v>228</v>
      </c>
      <c r="E46" s="1">
        <v>2</v>
      </c>
      <c r="F46" s="8"/>
      <c r="G46" s="8"/>
    </row>
    <row r="47" spans="1:7" x14ac:dyDescent="0.3">
      <c r="A47" s="7" t="s">
        <v>406</v>
      </c>
      <c r="B47" s="1">
        <v>3141</v>
      </c>
      <c r="C47" s="2" t="s">
        <v>229</v>
      </c>
      <c r="D47" s="2" t="s">
        <v>230</v>
      </c>
      <c r="E47" s="1">
        <v>2</v>
      </c>
      <c r="F47" s="8"/>
      <c r="G47" s="8"/>
    </row>
    <row r="48" spans="1:7" x14ac:dyDescent="0.3">
      <c r="A48" s="7" t="s">
        <v>406</v>
      </c>
      <c r="B48" s="1">
        <v>3201</v>
      </c>
      <c r="C48" s="2" t="s">
        <v>231</v>
      </c>
      <c r="D48" s="2" t="s">
        <v>232</v>
      </c>
      <c r="E48" s="1">
        <v>2</v>
      </c>
      <c r="F48" s="8"/>
      <c r="G48" s="8"/>
    </row>
    <row r="49" spans="1:7" x14ac:dyDescent="0.3">
      <c r="A49" s="7" t="s">
        <v>406</v>
      </c>
      <c r="B49" s="1">
        <v>3211</v>
      </c>
      <c r="C49" s="2" t="s">
        <v>233</v>
      </c>
      <c r="D49" s="2" t="s">
        <v>234</v>
      </c>
      <c r="E49" s="1">
        <v>1</v>
      </c>
      <c r="F49" s="8"/>
      <c r="G49" s="8"/>
    </row>
    <row r="50" spans="1:7" x14ac:dyDescent="0.3">
      <c r="A50" s="7" t="s">
        <v>406</v>
      </c>
      <c r="B50" s="1">
        <v>3221</v>
      </c>
      <c r="C50" s="2" t="s">
        <v>235</v>
      </c>
      <c r="D50" s="2" t="s">
        <v>236</v>
      </c>
      <c r="E50" s="1">
        <v>2</v>
      </c>
      <c r="F50" s="8"/>
      <c r="G50" s="8"/>
    </row>
    <row r="51" spans="1:7" x14ac:dyDescent="0.3">
      <c r="A51" s="7" t="s">
        <v>406</v>
      </c>
      <c r="B51" s="1">
        <v>3301</v>
      </c>
      <c r="C51" s="2" t="s">
        <v>237</v>
      </c>
      <c r="D51" s="2" t="s">
        <v>238</v>
      </c>
      <c r="E51" s="1">
        <v>2</v>
      </c>
      <c r="F51" s="8"/>
      <c r="G51" s="8"/>
    </row>
    <row r="52" spans="1:7" x14ac:dyDescent="0.3">
      <c r="A52" s="7" t="s">
        <v>406</v>
      </c>
      <c r="B52" s="1">
        <v>3311</v>
      </c>
      <c r="C52" s="2" t="s">
        <v>239</v>
      </c>
      <c r="D52" s="2" t="s">
        <v>240</v>
      </c>
      <c r="E52" s="1">
        <v>7</v>
      </c>
      <c r="F52" s="8"/>
      <c r="G52" s="8"/>
    </row>
    <row r="53" spans="1:7" x14ac:dyDescent="0.3">
      <c r="A53" s="7" t="s">
        <v>406</v>
      </c>
      <c r="B53" s="1">
        <v>3321</v>
      </c>
      <c r="C53" s="2" t="s">
        <v>241</v>
      </c>
      <c r="D53" s="2" t="s">
        <v>242</v>
      </c>
      <c r="E53" s="1">
        <v>12</v>
      </c>
      <c r="F53" s="8"/>
      <c r="G53" s="8"/>
    </row>
    <row r="54" spans="1:7" x14ac:dyDescent="0.3">
      <c r="A54" s="7" t="s">
        <v>406</v>
      </c>
      <c r="B54" s="1">
        <v>3331</v>
      </c>
      <c r="C54" s="2" t="s">
        <v>243</v>
      </c>
      <c r="D54" s="2" t="s">
        <v>244</v>
      </c>
      <c r="E54" s="1">
        <v>2</v>
      </c>
      <c r="F54" s="8"/>
      <c r="G54" s="8"/>
    </row>
    <row r="55" spans="1:7" x14ac:dyDescent="0.3">
      <c r="A55" s="7" t="s">
        <v>407</v>
      </c>
      <c r="B55" s="1">
        <v>4101</v>
      </c>
      <c r="C55" s="2" t="s">
        <v>245</v>
      </c>
      <c r="D55" s="2" t="s">
        <v>246</v>
      </c>
      <c r="E55" s="1">
        <v>8</v>
      </c>
      <c r="F55" s="8"/>
      <c r="G55" s="8"/>
    </row>
    <row r="56" spans="1:7" x14ac:dyDescent="0.3">
      <c r="A56" s="7" t="s">
        <v>407</v>
      </c>
      <c r="B56" s="1">
        <v>4111</v>
      </c>
      <c r="C56" s="2" t="s">
        <v>247</v>
      </c>
      <c r="D56" s="2" t="s">
        <v>248</v>
      </c>
      <c r="E56" s="1">
        <v>9</v>
      </c>
      <c r="F56" s="8"/>
      <c r="G56" s="8"/>
    </row>
    <row r="57" spans="1:7" x14ac:dyDescent="0.3">
      <c r="A57" s="7" t="s">
        <v>407</v>
      </c>
      <c r="B57" s="1">
        <v>4121</v>
      </c>
      <c r="C57" s="2" t="s">
        <v>249</v>
      </c>
      <c r="D57" s="2" t="s">
        <v>250</v>
      </c>
      <c r="E57" s="1">
        <v>9</v>
      </c>
      <c r="F57" s="8"/>
      <c r="G57" s="8"/>
    </row>
    <row r="58" spans="1:7" x14ac:dyDescent="0.3">
      <c r="A58" s="7" t="s">
        <v>407</v>
      </c>
      <c r="B58" s="1">
        <v>4131</v>
      </c>
      <c r="C58" s="2" t="s">
        <v>251</v>
      </c>
      <c r="D58" s="2" t="s">
        <v>252</v>
      </c>
      <c r="E58" s="1">
        <v>9</v>
      </c>
      <c r="F58" s="8"/>
      <c r="G58" s="8"/>
    </row>
    <row r="59" spans="1:7" x14ac:dyDescent="0.3">
      <c r="A59" s="7" t="s">
        <v>407</v>
      </c>
      <c r="B59" s="1">
        <v>4141</v>
      </c>
      <c r="C59" s="2" t="s">
        <v>253</v>
      </c>
      <c r="D59" s="2" t="s">
        <v>254</v>
      </c>
      <c r="E59" s="1">
        <v>14</v>
      </c>
      <c r="F59" s="8"/>
      <c r="G59" s="8"/>
    </row>
    <row r="60" spans="1:7" x14ac:dyDescent="0.3">
      <c r="A60" s="7" t="s">
        <v>407</v>
      </c>
      <c r="B60" s="1">
        <v>4201</v>
      </c>
      <c r="C60" s="2" t="s">
        <v>255</v>
      </c>
      <c r="D60" s="2" t="s">
        <v>256</v>
      </c>
      <c r="E60" s="1">
        <v>15</v>
      </c>
      <c r="F60" s="8"/>
      <c r="G60" s="8"/>
    </row>
    <row r="61" spans="1:7" x14ac:dyDescent="0.3">
      <c r="A61" s="7" t="s">
        <v>407</v>
      </c>
      <c r="B61" s="1">
        <v>4211</v>
      </c>
      <c r="C61" s="2" t="s">
        <v>257</v>
      </c>
      <c r="D61" s="2" t="s">
        <v>258</v>
      </c>
      <c r="E61" s="1">
        <v>11</v>
      </c>
      <c r="F61" s="8"/>
      <c r="G61" s="8"/>
    </row>
    <row r="62" spans="1:7" x14ac:dyDescent="0.3">
      <c r="A62" s="7" t="s">
        <v>407</v>
      </c>
      <c r="B62" s="1">
        <v>4221</v>
      </c>
      <c r="C62" s="2" t="s">
        <v>259</v>
      </c>
      <c r="D62" s="2" t="s">
        <v>260</v>
      </c>
      <c r="E62" s="1">
        <v>18</v>
      </c>
      <c r="F62" s="8"/>
      <c r="G62" s="8"/>
    </row>
    <row r="63" spans="1:7" x14ac:dyDescent="0.3">
      <c r="A63" s="7" t="s">
        <v>407</v>
      </c>
      <c r="B63" s="1">
        <v>4231</v>
      </c>
      <c r="C63" s="2" t="s">
        <v>261</v>
      </c>
      <c r="D63" s="2" t="s">
        <v>262</v>
      </c>
      <c r="E63" s="1">
        <v>16</v>
      </c>
      <c r="F63" s="8"/>
      <c r="G63" s="8"/>
    </row>
    <row r="64" spans="1:7" x14ac:dyDescent="0.3">
      <c r="A64" s="7" t="s">
        <v>407</v>
      </c>
      <c r="B64" s="1">
        <v>4241</v>
      </c>
      <c r="C64" s="2" t="s">
        <v>263</v>
      </c>
      <c r="D64" s="2" t="s">
        <v>264</v>
      </c>
      <c r="E64" s="1">
        <v>8</v>
      </c>
      <c r="F64" s="8"/>
      <c r="G64" s="8"/>
    </row>
    <row r="65" spans="1:7" x14ac:dyDescent="0.3">
      <c r="A65" s="7" t="s">
        <v>407</v>
      </c>
      <c r="B65" s="1">
        <v>4251</v>
      </c>
      <c r="C65" s="2" t="s">
        <v>265</v>
      </c>
      <c r="D65" s="2" t="s">
        <v>266</v>
      </c>
      <c r="E65" s="1">
        <v>10</v>
      </c>
      <c r="F65" s="8"/>
      <c r="G65" s="8"/>
    </row>
    <row r="66" spans="1:7" x14ac:dyDescent="0.3">
      <c r="A66" s="7" t="s">
        <v>407</v>
      </c>
      <c r="B66" s="1">
        <v>4261</v>
      </c>
      <c r="C66" s="2" t="s">
        <v>267</v>
      </c>
      <c r="D66" s="2" t="s">
        <v>268</v>
      </c>
      <c r="E66" s="1">
        <v>11</v>
      </c>
      <c r="F66" s="8"/>
      <c r="G66" s="8"/>
    </row>
    <row r="67" spans="1:7" x14ac:dyDescent="0.3">
      <c r="A67" s="7" t="s">
        <v>407</v>
      </c>
      <c r="B67" s="1">
        <v>4271</v>
      </c>
      <c r="C67" s="2" t="s">
        <v>269</v>
      </c>
      <c r="D67" s="2" t="s">
        <v>270</v>
      </c>
      <c r="E67" s="1">
        <v>10</v>
      </c>
      <c r="F67" s="8"/>
      <c r="G67" s="8"/>
    </row>
    <row r="68" spans="1:7" x14ac:dyDescent="0.3">
      <c r="A68" s="7" t="s">
        <v>407</v>
      </c>
      <c r="B68" s="1">
        <v>4281</v>
      </c>
      <c r="C68" s="2" t="s">
        <v>271</v>
      </c>
      <c r="D68" s="2" t="s">
        <v>272</v>
      </c>
      <c r="E68" s="1">
        <v>11</v>
      </c>
      <c r="F68" s="8"/>
      <c r="G68" s="8"/>
    </row>
    <row r="69" spans="1:7" x14ac:dyDescent="0.3">
      <c r="A69" s="7" t="s">
        <v>407</v>
      </c>
      <c r="B69" s="1">
        <v>4301</v>
      </c>
      <c r="C69" s="2" t="s">
        <v>273</v>
      </c>
      <c r="D69" s="2" t="s">
        <v>274</v>
      </c>
      <c r="E69" s="1">
        <v>9</v>
      </c>
      <c r="F69" s="8"/>
      <c r="G69" s="8"/>
    </row>
    <row r="70" spans="1:7" x14ac:dyDescent="0.3">
      <c r="A70" s="7" t="s">
        <v>407</v>
      </c>
      <c r="B70" s="1">
        <v>4311</v>
      </c>
      <c r="C70" s="2" t="s">
        <v>275</v>
      </c>
      <c r="D70" s="2" t="s">
        <v>276</v>
      </c>
      <c r="E70" s="1">
        <v>6</v>
      </c>
      <c r="F70" s="8"/>
      <c r="G70" s="8"/>
    </row>
    <row r="71" spans="1:7" x14ac:dyDescent="0.3">
      <c r="A71" s="7" t="s">
        <v>407</v>
      </c>
      <c r="B71" s="1">
        <v>4321</v>
      </c>
      <c r="C71" s="2" t="s">
        <v>277</v>
      </c>
      <c r="D71" s="2" t="s">
        <v>278</v>
      </c>
      <c r="E71" s="1">
        <v>6</v>
      </c>
      <c r="F71" s="8"/>
      <c r="G71" s="8"/>
    </row>
    <row r="72" spans="1:7" x14ac:dyDescent="0.3">
      <c r="A72" s="7" t="s">
        <v>407</v>
      </c>
      <c r="B72" s="1">
        <v>4401</v>
      </c>
      <c r="C72" s="2" t="s">
        <v>279</v>
      </c>
      <c r="D72" s="2" t="s">
        <v>280</v>
      </c>
      <c r="E72" s="1">
        <v>18</v>
      </c>
      <c r="F72" s="8"/>
      <c r="G72" s="8"/>
    </row>
    <row r="73" spans="1:7" x14ac:dyDescent="0.3">
      <c r="A73" s="7" t="s">
        <v>407</v>
      </c>
      <c r="B73" s="1">
        <v>4411</v>
      </c>
      <c r="C73" s="2" t="s">
        <v>281</v>
      </c>
      <c r="D73" s="2" t="s">
        <v>282</v>
      </c>
      <c r="E73" s="1">
        <v>17</v>
      </c>
      <c r="F73" s="8"/>
      <c r="G73" s="8"/>
    </row>
    <row r="74" spans="1:7" x14ac:dyDescent="0.3">
      <c r="A74" s="7" t="s">
        <v>407</v>
      </c>
      <c r="B74" s="1">
        <v>4421</v>
      </c>
      <c r="C74" s="2" t="s">
        <v>283</v>
      </c>
      <c r="D74" s="2" t="s">
        <v>284</v>
      </c>
      <c r="E74" s="1">
        <v>18</v>
      </c>
      <c r="F74" s="8"/>
      <c r="G74" s="8"/>
    </row>
    <row r="75" spans="1:7" x14ac:dyDescent="0.3">
      <c r="A75" s="7" t="s">
        <v>407</v>
      </c>
      <c r="B75" s="1">
        <v>4431</v>
      </c>
      <c r="C75" s="2" t="s">
        <v>285</v>
      </c>
      <c r="D75" s="2" t="s">
        <v>286</v>
      </c>
      <c r="E75" s="1">
        <v>14</v>
      </c>
      <c r="F75" s="8"/>
      <c r="G75" s="8"/>
    </row>
    <row r="76" spans="1:7" x14ac:dyDescent="0.3">
      <c r="A76" s="7" t="s">
        <v>407</v>
      </c>
      <c r="B76" s="1">
        <v>4501</v>
      </c>
      <c r="C76" s="2" t="s">
        <v>287</v>
      </c>
      <c r="D76" s="2" t="s">
        <v>288</v>
      </c>
      <c r="E76" s="1">
        <v>17</v>
      </c>
      <c r="F76" s="8"/>
      <c r="G76" s="8"/>
    </row>
    <row r="77" spans="1:7" x14ac:dyDescent="0.3">
      <c r="A77" s="7" t="s">
        <v>408</v>
      </c>
      <c r="B77" s="1">
        <v>5001</v>
      </c>
      <c r="C77" s="2" t="s">
        <v>289</v>
      </c>
      <c r="D77" s="2" t="s">
        <v>290</v>
      </c>
      <c r="E77" s="1">
        <v>56</v>
      </c>
      <c r="F77" s="8"/>
      <c r="G77" s="8"/>
    </row>
    <row r="78" spans="1:7" x14ac:dyDescent="0.3">
      <c r="A78" s="7" t="s">
        <v>408</v>
      </c>
      <c r="B78" s="1">
        <v>5011</v>
      </c>
      <c r="C78" s="2" t="s">
        <v>291</v>
      </c>
      <c r="D78" s="2" t="s">
        <v>292</v>
      </c>
      <c r="E78" s="1">
        <v>43</v>
      </c>
      <c r="F78" s="8"/>
      <c r="G78" s="8"/>
    </row>
    <row r="79" spans="1:7" x14ac:dyDescent="0.3">
      <c r="A79" s="7" t="s">
        <v>408</v>
      </c>
      <c r="B79" s="1">
        <v>5101</v>
      </c>
      <c r="C79" s="2" t="s">
        <v>293</v>
      </c>
      <c r="D79" s="2" t="s">
        <v>294</v>
      </c>
      <c r="E79" s="1">
        <v>86</v>
      </c>
      <c r="F79" s="8"/>
      <c r="G79" s="8"/>
    </row>
    <row r="80" spans="1:7" x14ac:dyDescent="0.3">
      <c r="A80" s="7" t="s">
        <v>408</v>
      </c>
      <c r="B80" s="1">
        <v>5111</v>
      </c>
      <c r="C80" s="2" t="s">
        <v>295</v>
      </c>
      <c r="D80" s="2" t="s">
        <v>434</v>
      </c>
      <c r="E80" s="1">
        <v>67</v>
      </c>
      <c r="F80" s="8"/>
      <c r="G80" s="8"/>
    </row>
    <row r="81" spans="1:7" x14ac:dyDescent="0.3">
      <c r="A81" s="7" t="s">
        <v>408</v>
      </c>
      <c r="B81" s="1">
        <v>5121</v>
      </c>
      <c r="C81" s="2" t="s">
        <v>296</v>
      </c>
      <c r="D81" s="2" t="s">
        <v>297</v>
      </c>
      <c r="E81" s="1">
        <v>65</v>
      </c>
      <c r="F81" s="8"/>
      <c r="G81" s="8"/>
    </row>
    <row r="82" spans="1:7" x14ac:dyDescent="0.3">
      <c r="A82" s="7" t="s">
        <v>408</v>
      </c>
      <c r="B82" s="1">
        <v>5131</v>
      </c>
      <c r="C82" s="2" t="s">
        <v>298</v>
      </c>
      <c r="D82" s="2" t="s">
        <v>299</v>
      </c>
      <c r="E82" s="1">
        <v>54</v>
      </c>
      <c r="F82" s="8"/>
      <c r="G82" s="8"/>
    </row>
    <row r="83" spans="1:7" x14ac:dyDescent="0.3">
      <c r="A83" s="58" t="s">
        <v>408</v>
      </c>
      <c r="B83" s="1">
        <v>5201</v>
      </c>
      <c r="C83" s="2" t="s">
        <v>476</v>
      </c>
      <c r="D83" s="2" t="s">
        <v>477</v>
      </c>
      <c r="E83" s="1">
        <v>75</v>
      </c>
      <c r="F83" s="21"/>
      <c r="G83" s="21"/>
    </row>
    <row r="84" spans="1:7" x14ac:dyDescent="0.3">
      <c r="A84" s="7" t="s">
        <v>408</v>
      </c>
      <c r="B84" s="1">
        <v>5211</v>
      </c>
      <c r="C84" s="2" t="s">
        <v>302</v>
      </c>
      <c r="D84" s="2" t="s">
        <v>303</v>
      </c>
      <c r="E84" s="1">
        <v>98</v>
      </c>
      <c r="F84" s="8"/>
      <c r="G84" s="8"/>
    </row>
    <row r="85" spans="1:7" x14ac:dyDescent="0.3">
      <c r="A85" s="7" t="s">
        <v>408</v>
      </c>
      <c r="B85" s="1">
        <v>5221</v>
      </c>
      <c r="C85" s="2" t="s">
        <v>300</v>
      </c>
      <c r="D85" s="2" t="s">
        <v>301</v>
      </c>
      <c r="E85" s="1">
        <v>70</v>
      </c>
      <c r="F85" s="8"/>
      <c r="G85" s="8"/>
    </row>
    <row r="86" spans="1:7" x14ac:dyDescent="0.3">
      <c r="A86" s="7" t="s">
        <v>408</v>
      </c>
      <c r="B86" s="1">
        <v>5301</v>
      </c>
      <c r="C86" s="2" t="s">
        <v>304</v>
      </c>
      <c r="D86" s="2" t="s">
        <v>305</v>
      </c>
      <c r="E86" s="1">
        <v>44</v>
      </c>
      <c r="F86" s="8"/>
      <c r="G86" s="8"/>
    </row>
    <row r="87" spans="1:7" x14ac:dyDescent="0.3">
      <c r="A87" s="7" t="s">
        <v>408</v>
      </c>
      <c r="B87" s="1">
        <v>5311</v>
      </c>
      <c r="C87" s="2" t="s">
        <v>306</v>
      </c>
      <c r="D87" s="2" t="s">
        <v>307</v>
      </c>
      <c r="E87" s="1">
        <v>65</v>
      </c>
      <c r="F87" s="8"/>
      <c r="G87" s="8"/>
    </row>
    <row r="88" spans="1:7" x14ac:dyDescent="0.3">
      <c r="A88" s="7" t="s">
        <v>408</v>
      </c>
      <c r="B88" s="1">
        <v>5401</v>
      </c>
      <c r="C88" s="2" t="s">
        <v>308</v>
      </c>
      <c r="D88" s="2" t="s">
        <v>309</v>
      </c>
      <c r="E88" s="1">
        <v>89</v>
      </c>
      <c r="F88" s="8"/>
      <c r="G88" s="8"/>
    </row>
    <row r="89" spans="1:7" x14ac:dyDescent="0.3">
      <c r="A89" s="7" t="s">
        <v>408</v>
      </c>
      <c r="B89" s="1">
        <v>5411</v>
      </c>
      <c r="C89" s="2" t="s">
        <v>310</v>
      </c>
      <c r="D89" s="2" t="s">
        <v>311</v>
      </c>
      <c r="E89" s="1">
        <v>72</v>
      </c>
      <c r="F89" s="8"/>
      <c r="G89" s="8"/>
    </row>
    <row r="90" spans="1:7" x14ac:dyDescent="0.3">
      <c r="A90" s="7" t="s">
        <v>408</v>
      </c>
      <c r="B90" s="1">
        <v>5421</v>
      </c>
      <c r="C90" s="2" t="s">
        <v>312</v>
      </c>
      <c r="D90" s="2" t="s">
        <v>313</v>
      </c>
      <c r="E90" s="1">
        <v>42</v>
      </c>
      <c r="F90" s="8"/>
      <c r="G90" s="8"/>
    </row>
    <row r="91" spans="1:7" x14ac:dyDescent="0.3">
      <c r="A91" s="7" t="s">
        <v>408</v>
      </c>
      <c r="B91" s="1">
        <v>5431</v>
      </c>
      <c r="C91" s="2" t="s">
        <v>314</v>
      </c>
      <c r="D91" s="2" t="s">
        <v>315</v>
      </c>
      <c r="E91" s="1">
        <v>74</v>
      </c>
      <c r="F91" s="8"/>
      <c r="G91" s="8"/>
    </row>
    <row r="92" spans="1:7" x14ac:dyDescent="0.3">
      <c r="A92" s="7" t="s">
        <v>408</v>
      </c>
      <c r="B92" s="1">
        <v>5441</v>
      </c>
      <c r="C92" s="2" t="s">
        <v>316</v>
      </c>
      <c r="D92" s="2" t="s">
        <v>317</v>
      </c>
      <c r="E92" s="1">
        <v>48</v>
      </c>
      <c r="F92" s="8"/>
      <c r="G92" s="8"/>
    </row>
    <row r="93" spans="1:7" x14ac:dyDescent="0.3">
      <c r="A93" s="7" t="s">
        <v>408</v>
      </c>
      <c r="B93" s="1">
        <v>5451</v>
      </c>
      <c r="C93" s="2" t="s">
        <v>318</v>
      </c>
      <c r="D93" s="2" t="s">
        <v>319</v>
      </c>
      <c r="E93" s="1">
        <v>79</v>
      </c>
      <c r="F93" s="8"/>
      <c r="G93" s="8"/>
    </row>
    <row r="94" spans="1:7" x14ac:dyDescent="0.3">
      <c r="A94" s="7" t="s">
        <v>408</v>
      </c>
      <c r="B94" s="1">
        <v>5461</v>
      </c>
      <c r="C94" s="2" t="s">
        <v>320</v>
      </c>
      <c r="D94" s="2" t="s">
        <v>321</v>
      </c>
      <c r="E94" s="1">
        <v>34</v>
      </c>
      <c r="F94" s="8"/>
      <c r="G94" s="8"/>
    </row>
    <row r="95" spans="1:7" x14ac:dyDescent="0.3">
      <c r="A95" s="7" t="s">
        <v>408</v>
      </c>
      <c r="B95" s="1">
        <v>5501</v>
      </c>
      <c r="C95" s="2" t="s">
        <v>322</v>
      </c>
      <c r="D95" s="2" t="s">
        <v>323</v>
      </c>
      <c r="E95" s="1">
        <v>43</v>
      </c>
      <c r="F95" s="8"/>
      <c r="G95" s="8"/>
    </row>
    <row r="96" spans="1:7" x14ac:dyDescent="0.3">
      <c r="A96" s="7" t="s">
        <v>408</v>
      </c>
      <c r="B96" s="1">
        <v>5511</v>
      </c>
      <c r="C96" s="2" t="s">
        <v>324</v>
      </c>
      <c r="D96" s="2" t="s">
        <v>325</v>
      </c>
      <c r="E96" s="1">
        <v>56</v>
      </c>
      <c r="F96" s="8"/>
      <c r="G96" s="8"/>
    </row>
    <row r="97" spans="1:7" x14ac:dyDescent="0.3">
      <c r="A97" s="7" t="s">
        <v>408</v>
      </c>
      <c r="B97" s="1">
        <v>5521</v>
      </c>
      <c r="C97" s="2" t="s">
        <v>326</v>
      </c>
      <c r="D97" s="2" t="s">
        <v>327</v>
      </c>
      <c r="E97" s="1">
        <v>41</v>
      </c>
      <c r="F97" s="8"/>
      <c r="G97" s="8"/>
    </row>
    <row r="98" spans="1:7" x14ac:dyDescent="0.3">
      <c r="A98" s="7" t="s">
        <v>408</v>
      </c>
      <c r="B98" s="1">
        <v>5601</v>
      </c>
      <c r="C98" s="2" t="s">
        <v>328</v>
      </c>
      <c r="D98" s="2" t="s">
        <v>329</v>
      </c>
      <c r="E98" s="1">
        <v>35</v>
      </c>
      <c r="F98" s="8"/>
      <c r="G98" s="8"/>
    </row>
    <row r="99" spans="1:7" x14ac:dyDescent="0.3">
      <c r="A99" s="7" t="s">
        <v>408</v>
      </c>
      <c r="B99" s="1">
        <v>5611</v>
      </c>
      <c r="C99" s="2" t="s">
        <v>330</v>
      </c>
      <c r="D99" s="2" t="s">
        <v>331</v>
      </c>
      <c r="E99" s="1">
        <v>46</v>
      </c>
      <c r="F99" s="8"/>
      <c r="G99" s="8"/>
    </row>
    <row r="100" spans="1:7" x14ac:dyDescent="0.3">
      <c r="A100" s="7" t="s">
        <v>408</v>
      </c>
      <c r="B100" s="1">
        <v>5621</v>
      </c>
      <c r="C100" s="2" t="s">
        <v>332</v>
      </c>
      <c r="D100" s="2" t="s">
        <v>333</v>
      </c>
      <c r="E100" s="1">
        <v>33</v>
      </c>
      <c r="F100" s="8"/>
      <c r="G100" s="8"/>
    </row>
    <row r="101" spans="1:7" x14ac:dyDescent="0.3">
      <c r="A101" s="7" t="s">
        <v>408</v>
      </c>
      <c r="B101" s="1">
        <v>5631</v>
      </c>
      <c r="C101" s="2" t="s">
        <v>334</v>
      </c>
      <c r="D101" s="2" t="s">
        <v>335</v>
      </c>
      <c r="E101" s="1">
        <v>26</v>
      </c>
      <c r="F101" s="8"/>
      <c r="G101" s="8"/>
    </row>
    <row r="102" spans="1:7" x14ac:dyDescent="0.3">
      <c r="A102" s="7" t="s">
        <v>408</v>
      </c>
      <c r="B102" s="1">
        <v>5701</v>
      </c>
      <c r="C102" s="2" t="s">
        <v>336</v>
      </c>
      <c r="D102" s="2" t="s">
        <v>337</v>
      </c>
      <c r="E102" s="1">
        <v>36</v>
      </c>
      <c r="F102" s="8"/>
      <c r="G102" s="8"/>
    </row>
    <row r="103" spans="1:7" x14ac:dyDescent="0.3">
      <c r="A103" s="7" t="s">
        <v>408</v>
      </c>
      <c r="B103" s="1">
        <v>5711</v>
      </c>
      <c r="C103" s="2" t="s">
        <v>338</v>
      </c>
      <c r="D103" s="2" t="s">
        <v>339</v>
      </c>
      <c r="E103" s="1">
        <v>52</v>
      </c>
      <c r="F103" s="8"/>
      <c r="G103" s="8"/>
    </row>
    <row r="104" spans="1:7" x14ac:dyDescent="0.3">
      <c r="A104" s="7" t="s">
        <v>408</v>
      </c>
      <c r="B104" s="1">
        <v>5721</v>
      </c>
      <c r="C104" s="2" t="s">
        <v>340</v>
      </c>
      <c r="D104" s="2" t="s">
        <v>341</v>
      </c>
      <c r="E104" s="1">
        <v>46</v>
      </c>
      <c r="F104" s="8"/>
      <c r="G104" s="8"/>
    </row>
    <row r="105" spans="1:7" x14ac:dyDescent="0.3">
      <c r="A105" s="7" t="s">
        <v>408</v>
      </c>
      <c r="B105" s="1">
        <v>5731</v>
      </c>
      <c r="C105" s="2" t="s">
        <v>342</v>
      </c>
      <c r="D105" s="2" t="s">
        <v>343</v>
      </c>
      <c r="E105" s="1">
        <v>32</v>
      </c>
      <c r="F105" s="8"/>
      <c r="G105" s="8"/>
    </row>
    <row r="106" spans="1:7" x14ac:dyDescent="0.3">
      <c r="A106" s="7" t="s">
        <v>408</v>
      </c>
      <c r="B106" s="1">
        <v>5801</v>
      </c>
      <c r="C106" s="2" t="s">
        <v>344</v>
      </c>
      <c r="D106" s="2" t="s">
        <v>345</v>
      </c>
      <c r="E106" s="1">
        <v>14</v>
      </c>
      <c r="F106" s="23"/>
      <c r="G106" s="23"/>
    </row>
    <row r="107" spans="1:7" x14ac:dyDescent="0.3">
      <c r="A107" s="7" t="s">
        <v>408</v>
      </c>
      <c r="B107" s="1">
        <v>5811</v>
      </c>
      <c r="C107" s="2" t="s">
        <v>346</v>
      </c>
      <c r="D107" s="2" t="s">
        <v>347</v>
      </c>
      <c r="E107" s="1">
        <v>53</v>
      </c>
      <c r="F107" s="42"/>
      <c r="G107" s="42"/>
    </row>
    <row r="108" spans="1:7" x14ac:dyDescent="0.3">
      <c r="A108" s="7" t="s">
        <v>408</v>
      </c>
      <c r="B108" s="1">
        <v>5821</v>
      </c>
      <c r="C108" s="2" t="s">
        <v>348</v>
      </c>
      <c r="D108" s="2" t="s">
        <v>349</v>
      </c>
      <c r="E108" s="1">
        <v>54</v>
      </c>
      <c r="F108" s="8"/>
      <c r="G108" s="8"/>
    </row>
    <row r="109" spans="1:7" x14ac:dyDescent="0.3">
      <c r="A109" s="7" t="s">
        <v>408</v>
      </c>
      <c r="B109" s="1">
        <v>5901</v>
      </c>
      <c r="C109" s="2" t="s">
        <v>350</v>
      </c>
      <c r="D109" s="2" t="s">
        <v>351</v>
      </c>
      <c r="E109" s="1">
        <v>375</v>
      </c>
      <c r="F109" s="22">
        <v>1</v>
      </c>
      <c r="G109" s="22">
        <v>1</v>
      </c>
    </row>
    <row r="110" spans="1:7" x14ac:dyDescent="0.3">
      <c r="A110" s="7" t="s">
        <v>409</v>
      </c>
      <c r="B110" s="1">
        <v>6001</v>
      </c>
      <c r="C110" s="2" t="s">
        <v>352</v>
      </c>
      <c r="D110" s="2" t="s">
        <v>353</v>
      </c>
      <c r="E110" s="1">
        <v>224</v>
      </c>
      <c r="F110" s="8"/>
      <c r="G110" s="8"/>
    </row>
    <row r="111" spans="1:7" x14ac:dyDescent="0.3">
      <c r="A111" s="7" t="s">
        <v>409</v>
      </c>
      <c r="B111" s="1">
        <v>6011</v>
      </c>
      <c r="C111" s="2" t="s">
        <v>354</v>
      </c>
      <c r="D111" s="2" t="s">
        <v>355</v>
      </c>
      <c r="E111" s="1">
        <v>689</v>
      </c>
      <c r="F111" s="8"/>
      <c r="G111" s="8"/>
    </row>
    <row r="112" spans="1:7" x14ac:dyDescent="0.3">
      <c r="A112" s="7" t="s">
        <v>409</v>
      </c>
      <c r="B112" s="1">
        <v>6021</v>
      </c>
      <c r="C112" s="2" t="s">
        <v>356</v>
      </c>
      <c r="D112" s="2" t="s">
        <v>357</v>
      </c>
      <c r="E112" s="1">
        <v>943</v>
      </c>
      <c r="F112" s="8"/>
      <c r="G112" s="8"/>
    </row>
    <row r="113" spans="1:7" x14ac:dyDescent="0.3">
      <c r="A113" s="7" t="s">
        <v>409</v>
      </c>
      <c r="B113" s="1">
        <v>6031</v>
      </c>
      <c r="C113" s="2" t="s">
        <v>358</v>
      </c>
      <c r="D113" s="2" t="s">
        <v>359</v>
      </c>
      <c r="E113" s="1">
        <v>1100</v>
      </c>
      <c r="F113" s="8"/>
      <c r="G113" s="8"/>
    </row>
    <row r="114" spans="1:7" x14ac:dyDescent="0.3">
      <c r="A114" s="7" t="s">
        <v>409</v>
      </c>
      <c r="B114" s="1">
        <v>6101</v>
      </c>
      <c r="C114" s="2" t="s">
        <v>360</v>
      </c>
      <c r="D114" s="2" t="s">
        <v>361</v>
      </c>
      <c r="E114" s="1">
        <v>205</v>
      </c>
      <c r="F114" s="8"/>
      <c r="G114" s="8"/>
    </row>
    <row r="115" spans="1:7" x14ac:dyDescent="0.3">
      <c r="A115" s="7" t="s">
        <v>409</v>
      </c>
      <c r="B115" s="1">
        <v>6111</v>
      </c>
      <c r="C115" s="2" t="s">
        <v>362</v>
      </c>
      <c r="D115" s="2" t="s">
        <v>363</v>
      </c>
      <c r="E115" s="1">
        <v>587</v>
      </c>
      <c r="F115" s="8"/>
      <c r="G115" s="8"/>
    </row>
    <row r="116" spans="1:7" x14ac:dyDescent="0.3">
      <c r="A116" s="7" t="s">
        <v>409</v>
      </c>
      <c r="B116" s="1">
        <v>6121</v>
      </c>
      <c r="C116" s="2" t="s">
        <v>364</v>
      </c>
      <c r="D116" s="2" t="s">
        <v>365</v>
      </c>
      <c r="E116" s="1">
        <v>931</v>
      </c>
      <c r="F116" s="8"/>
      <c r="G116" s="8"/>
    </row>
    <row r="117" spans="1:7" x14ac:dyDescent="0.3">
      <c r="A117" s="7" t="s">
        <v>409</v>
      </c>
      <c r="B117" s="1">
        <v>6131</v>
      </c>
      <c r="C117" s="2" t="s">
        <v>366</v>
      </c>
      <c r="D117" s="2" t="s">
        <v>367</v>
      </c>
      <c r="E117" s="1">
        <v>1203</v>
      </c>
      <c r="F117" s="8"/>
      <c r="G117" s="8"/>
    </row>
    <row r="118" spans="1:7" x14ac:dyDescent="0.3">
      <c r="A118" s="7" t="s">
        <v>409</v>
      </c>
      <c r="B118" s="1">
        <v>6201</v>
      </c>
      <c r="C118" s="2" t="s">
        <v>368</v>
      </c>
      <c r="D118" s="2" t="s">
        <v>369</v>
      </c>
      <c r="E118" s="1">
        <v>211</v>
      </c>
      <c r="F118" s="8"/>
      <c r="G118" s="8"/>
    </row>
    <row r="119" spans="1:7" x14ac:dyDescent="0.3">
      <c r="A119" s="7" t="s">
        <v>409</v>
      </c>
      <c r="B119" s="19">
        <v>6211</v>
      </c>
      <c r="C119" s="20" t="s">
        <v>370</v>
      </c>
      <c r="D119" s="20" t="s">
        <v>371</v>
      </c>
      <c r="E119" s="19">
        <v>706</v>
      </c>
      <c r="F119" s="8"/>
      <c r="G119" s="8"/>
    </row>
    <row r="120" spans="1:7" x14ac:dyDescent="0.3">
      <c r="A120" s="7" t="s">
        <v>409</v>
      </c>
      <c r="B120" s="19">
        <v>6221</v>
      </c>
      <c r="C120" s="20" t="s">
        <v>372</v>
      </c>
      <c r="D120" s="20" t="s">
        <v>373</v>
      </c>
      <c r="E120" s="19">
        <v>989</v>
      </c>
      <c r="F120" s="8"/>
      <c r="G120" s="8"/>
    </row>
    <row r="121" spans="1:7" ht="28.8" x14ac:dyDescent="0.3">
      <c r="A121" s="7" t="s">
        <v>409</v>
      </c>
      <c r="B121" s="19">
        <v>6231</v>
      </c>
      <c r="C121" s="20" t="s">
        <v>374</v>
      </c>
      <c r="D121" s="20" t="s">
        <v>375</v>
      </c>
      <c r="E121" s="19">
        <v>1153</v>
      </c>
      <c r="F121" s="8"/>
      <c r="G121" s="8"/>
    </row>
  </sheetData>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D8CF1-B9D5-4460-A802-DD2249572DBE}">
  <dimension ref="A1:H93"/>
  <sheetViews>
    <sheetView workbookViewId="0">
      <pane ySplit="1" topLeftCell="A3" activePane="bottomLeft" state="frozen"/>
      <selection pane="bottomLeft" activeCell="I1" sqref="I1"/>
    </sheetView>
  </sheetViews>
  <sheetFormatPr defaultRowHeight="14.4" x14ac:dyDescent="0.3"/>
  <cols>
    <col min="1" max="1" width="7.77734375" style="14" customWidth="1"/>
    <col min="2" max="2" width="27.109375" style="14" customWidth="1"/>
    <col min="3" max="3" width="7.109375" style="14" customWidth="1"/>
    <col min="4" max="4" width="7.5546875" style="14" customWidth="1"/>
    <col min="5" max="5" width="119" style="7" customWidth="1"/>
    <col min="6" max="6" width="9" style="14" customWidth="1"/>
    <col min="7" max="7" width="7.88671875" style="14" customWidth="1"/>
    <col min="8" max="8" width="7.109375" style="14" customWidth="1"/>
    <col min="9" max="16384" width="8.88671875" style="14"/>
  </cols>
  <sheetData>
    <row r="1" spans="1:8" x14ac:dyDescent="0.3">
      <c r="A1" s="13" t="s">
        <v>0</v>
      </c>
      <c r="B1" s="24" t="s">
        <v>1</v>
      </c>
      <c r="C1" s="13" t="s">
        <v>2</v>
      </c>
      <c r="D1" s="13" t="s">
        <v>3</v>
      </c>
      <c r="E1" s="56" t="s">
        <v>4</v>
      </c>
      <c r="F1" s="13" t="s">
        <v>5</v>
      </c>
      <c r="G1" s="13" t="s">
        <v>6</v>
      </c>
      <c r="H1" s="13" t="s">
        <v>7</v>
      </c>
    </row>
    <row r="2" spans="1:8" x14ac:dyDescent="0.3">
      <c r="A2" s="15">
        <v>1</v>
      </c>
      <c r="B2" s="16" t="s">
        <v>414</v>
      </c>
      <c r="C2" s="15">
        <v>1</v>
      </c>
      <c r="D2" s="15">
        <v>100</v>
      </c>
      <c r="E2" s="16" t="s">
        <v>415</v>
      </c>
      <c r="F2" s="15">
        <v>1</v>
      </c>
      <c r="G2" s="15">
        <v>1</v>
      </c>
      <c r="H2" s="15">
        <v>0</v>
      </c>
    </row>
    <row r="3" spans="1:8" x14ac:dyDescent="0.3">
      <c r="A3" s="15">
        <v>7</v>
      </c>
      <c r="B3" s="16" t="s">
        <v>8</v>
      </c>
      <c r="C3" s="15">
        <v>3</v>
      </c>
      <c r="D3" s="15">
        <v>100</v>
      </c>
      <c r="E3" s="16" t="s">
        <v>9</v>
      </c>
      <c r="F3" s="15">
        <v>1</v>
      </c>
      <c r="G3" s="15">
        <v>1</v>
      </c>
      <c r="H3" s="15">
        <v>0</v>
      </c>
    </row>
    <row r="4" spans="1:8" x14ac:dyDescent="0.3">
      <c r="A4" s="15">
        <v>8</v>
      </c>
      <c r="B4" s="16" t="s">
        <v>10</v>
      </c>
      <c r="C4" s="15">
        <v>3</v>
      </c>
      <c r="D4" s="15">
        <v>100</v>
      </c>
      <c r="E4" s="16" t="s">
        <v>11</v>
      </c>
      <c r="F4" s="15">
        <v>1</v>
      </c>
      <c r="G4" s="15">
        <v>1</v>
      </c>
      <c r="H4" s="15">
        <v>0</v>
      </c>
    </row>
    <row r="5" spans="1:8" x14ac:dyDescent="0.3">
      <c r="A5" s="15">
        <v>10</v>
      </c>
      <c r="B5" s="16" t="s">
        <v>12</v>
      </c>
      <c r="C5" s="15">
        <v>2</v>
      </c>
      <c r="D5" s="15">
        <v>100</v>
      </c>
      <c r="E5" s="16" t="s">
        <v>13</v>
      </c>
      <c r="F5" s="15">
        <v>-1</v>
      </c>
      <c r="G5" s="15">
        <v>-1</v>
      </c>
      <c r="H5" s="15">
        <v>0</v>
      </c>
    </row>
    <row r="6" spans="1:8" x14ac:dyDescent="0.3">
      <c r="A6" s="15">
        <v>11</v>
      </c>
      <c r="B6" s="16" t="s">
        <v>14</v>
      </c>
      <c r="C6" s="15">
        <v>2</v>
      </c>
      <c r="D6" s="15">
        <v>100</v>
      </c>
      <c r="E6" s="16" t="s">
        <v>15</v>
      </c>
      <c r="F6" s="15">
        <v>-1</v>
      </c>
      <c r="G6" s="15">
        <v>-1</v>
      </c>
      <c r="H6" s="15">
        <v>0</v>
      </c>
    </row>
    <row r="7" spans="1:8" x14ac:dyDescent="0.3">
      <c r="A7" s="15">
        <v>5001</v>
      </c>
      <c r="B7" s="16" t="s">
        <v>16</v>
      </c>
      <c r="C7" s="15">
        <v>0</v>
      </c>
      <c r="D7" s="15">
        <v>100</v>
      </c>
      <c r="E7" s="16" t="s">
        <v>17</v>
      </c>
      <c r="F7" s="15">
        <v>1</v>
      </c>
      <c r="G7" s="15">
        <v>1</v>
      </c>
      <c r="H7" s="15">
        <v>0</v>
      </c>
    </row>
    <row r="8" spans="1:8" x14ac:dyDescent="0.3">
      <c r="A8" s="15">
        <v>11000</v>
      </c>
      <c r="B8" s="16" t="s">
        <v>18</v>
      </c>
      <c r="C8" s="15">
        <v>0</v>
      </c>
      <c r="D8" s="15">
        <v>100</v>
      </c>
      <c r="E8" s="16" t="s">
        <v>436</v>
      </c>
      <c r="F8" s="15">
        <v>-1</v>
      </c>
      <c r="G8" s="15">
        <v>-1</v>
      </c>
      <c r="H8" s="15">
        <v>0</v>
      </c>
    </row>
    <row r="9" spans="1:8" x14ac:dyDescent="0.3">
      <c r="A9" s="15">
        <v>11010</v>
      </c>
      <c r="B9" s="16" t="s">
        <v>19</v>
      </c>
      <c r="C9" s="15">
        <v>0</v>
      </c>
      <c r="D9" s="15">
        <v>100</v>
      </c>
      <c r="E9" s="16" t="s">
        <v>437</v>
      </c>
      <c r="F9" s="15">
        <v>-1</v>
      </c>
      <c r="G9" s="15">
        <v>-1</v>
      </c>
      <c r="H9" s="15">
        <v>0</v>
      </c>
    </row>
    <row r="10" spans="1:8" x14ac:dyDescent="0.3">
      <c r="A10" s="15">
        <v>11020</v>
      </c>
      <c r="B10" s="16" t="s">
        <v>20</v>
      </c>
      <c r="C10" s="15">
        <v>0</v>
      </c>
      <c r="D10" s="15">
        <v>100</v>
      </c>
      <c r="E10" s="16" t="s">
        <v>438</v>
      </c>
      <c r="F10" s="15">
        <v>-1</v>
      </c>
      <c r="G10" s="15">
        <v>-1</v>
      </c>
      <c r="H10" s="15">
        <v>0</v>
      </c>
    </row>
    <row r="11" spans="1:8" x14ac:dyDescent="0.3">
      <c r="A11" s="15">
        <v>11030</v>
      </c>
      <c r="B11" s="16" t="s">
        <v>21</v>
      </c>
      <c r="C11" s="15">
        <v>0</v>
      </c>
      <c r="D11" s="15">
        <v>100</v>
      </c>
      <c r="E11" s="16" t="s">
        <v>439</v>
      </c>
      <c r="F11" s="15">
        <v>-1</v>
      </c>
      <c r="G11" s="15">
        <v>-1</v>
      </c>
      <c r="H11" s="15">
        <v>0</v>
      </c>
    </row>
    <row r="12" spans="1:8" x14ac:dyDescent="0.3">
      <c r="A12" s="15">
        <v>11100</v>
      </c>
      <c r="B12" s="16" t="s">
        <v>22</v>
      </c>
      <c r="C12" s="15">
        <v>0</v>
      </c>
      <c r="D12" s="15">
        <v>100</v>
      </c>
      <c r="E12" s="16" t="s">
        <v>440</v>
      </c>
      <c r="F12" s="15">
        <v>-1</v>
      </c>
      <c r="G12" s="15">
        <v>-1</v>
      </c>
      <c r="H12" s="15">
        <v>0</v>
      </c>
    </row>
    <row r="13" spans="1:8" x14ac:dyDescent="0.3">
      <c r="A13" s="15">
        <v>11110</v>
      </c>
      <c r="B13" s="16" t="s">
        <v>23</v>
      </c>
      <c r="C13" s="15">
        <v>0</v>
      </c>
      <c r="D13" s="15">
        <v>100</v>
      </c>
      <c r="E13" s="16" t="s">
        <v>441</v>
      </c>
      <c r="F13" s="15">
        <v>-1</v>
      </c>
      <c r="G13" s="15">
        <v>-1</v>
      </c>
      <c r="H13" s="15">
        <v>0</v>
      </c>
    </row>
    <row r="14" spans="1:8" x14ac:dyDescent="0.3">
      <c r="A14" s="15">
        <v>11120</v>
      </c>
      <c r="B14" s="16" t="s">
        <v>24</v>
      </c>
      <c r="C14" s="15">
        <v>0</v>
      </c>
      <c r="D14" s="15">
        <v>100</v>
      </c>
      <c r="E14" s="16" t="s">
        <v>442</v>
      </c>
      <c r="F14" s="15">
        <v>-1</v>
      </c>
      <c r="G14" s="15">
        <v>-1</v>
      </c>
      <c r="H14" s="15">
        <v>0</v>
      </c>
    </row>
    <row r="15" spans="1:8" x14ac:dyDescent="0.3">
      <c r="A15" s="15">
        <v>11130</v>
      </c>
      <c r="B15" s="16" t="s">
        <v>25</v>
      </c>
      <c r="C15" s="15">
        <v>0</v>
      </c>
      <c r="D15" s="15">
        <v>100</v>
      </c>
      <c r="E15" s="16" t="s">
        <v>443</v>
      </c>
      <c r="F15" s="15">
        <v>-1</v>
      </c>
      <c r="G15" s="15">
        <v>-1</v>
      </c>
      <c r="H15" s="15">
        <v>0</v>
      </c>
    </row>
    <row r="16" spans="1:8" x14ac:dyDescent="0.3">
      <c r="A16" s="15">
        <v>11200</v>
      </c>
      <c r="B16" s="16" t="s">
        <v>26</v>
      </c>
      <c r="C16" s="15">
        <v>0</v>
      </c>
      <c r="D16" s="15">
        <v>100</v>
      </c>
      <c r="E16" s="16" t="s">
        <v>444</v>
      </c>
      <c r="F16" s="15">
        <v>-1</v>
      </c>
      <c r="G16" s="15">
        <v>-1</v>
      </c>
      <c r="H16" s="15">
        <v>0</v>
      </c>
    </row>
    <row r="17" spans="1:8" x14ac:dyDescent="0.3">
      <c r="A17" s="15">
        <v>11210</v>
      </c>
      <c r="B17" s="16" t="s">
        <v>435</v>
      </c>
      <c r="C17" s="15">
        <v>0</v>
      </c>
      <c r="D17" s="15">
        <v>100</v>
      </c>
      <c r="E17" s="16" t="s">
        <v>445</v>
      </c>
      <c r="F17" s="15">
        <v>-1</v>
      </c>
      <c r="G17" s="15">
        <v>-1</v>
      </c>
      <c r="H17" s="15">
        <v>0</v>
      </c>
    </row>
    <row r="18" spans="1:8" x14ac:dyDescent="0.3">
      <c r="A18" s="15">
        <v>11220</v>
      </c>
      <c r="B18" s="16" t="s">
        <v>27</v>
      </c>
      <c r="C18" s="15">
        <v>0</v>
      </c>
      <c r="D18" s="15">
        <v>100</v>
      </c>
      <c r="E18" s="16" t="s">
        <v>446</v>
      </c>
      <c r="F18" s="15">
        <v>-1</v>
      </c>
      <c r="G18" s="15">
        <v>-1</v>
      </c>
      <c r="H18" s="15">
        <v>0</v>
      </c>
    </row>
    <row r="19" spans="1:8" x14ac:dyDescent="0.3">
      <c r="A19" s="15">
        <v>11230</v>
      </c>
      <c r="B19" s="16" t="s">
        <v>28</v>
      </c>
      <c r="C19" s="15">
        <v>0</v>
      </c>
      <c r="D19" s="15">
        <v>100</v>
      </c>
      <c r="E19" s="16" t="s">
        <v>447</v>
      </c>
      <c r="F19" s="15">
        <v>-1</v>
      </c>
      <c r="G19" s="15">
        <v>-1</v>
      </c>
      <c r="H19" s="15">
        <v>0</v>
      </c>
    </row>
    <row r="20" spans="1:8" x14ac:dyDescent="0.3">
      <c r="A20" s="15">
        <v>11300</v>
      </c>
      <c r="B20" s="16" t="s">
        <v>29</v>
      </c>
      <c r="C20" s="15">
        <v>0</v>
      </c>
      <c r="D20" s="15">
        <v>100</v>
      </c>
      <c r="E20" s="16" t="s">
        <v>448</v>
      </c>
      <c r="F20" s="15">
        <v>-1</v>
      </c>
      <c r="G20" s="15">
        <v>-1</v>
      </c>
      <c r="H20" s="15">
        <v>0</v>
      </c>
    </row>
    <row r="21" spans="1:8" x14ac:dyDescent="0.3">
      <c r="A21" s="15">
        <v>11310</v>
      </c>
      <c r="B21" s="16" t="s">
        <v>30</v>
      </c>
      <c r="C21" s="15">
        <v>0</v>
      </c>
      <c r="D21" s="15">
        <v>100</v>
      </c>
      <c r="E21" s="16" t="s">
        <v>449</v>
      </c>
      <c r="F21" s="15">
        <v>-1</v>
      </c>
      <c r="G21" s="15">
        <v>-1</v>
      </c>
      <c r="H21" s="15">
        <v>0</v>
      </c>
    </row>
    <row r="22" spans="1:8" x14ac:dyDescent="0.3">
      <c r="A22" s="15">
        <v>11320</v>
      </c>
      <c r="B22" s="16" t="s">
        <v>31</v>
      </c>
      <c r="C22" s="15">
        <v>0</v>
      </c>
      <c r="D22" s="15">
        <v>100</v>
      </c>
      <c r="E22" s="16" t="s">
        <v>450</v>
      </c>
      <c r="F22" s="15">
        <v>-1</v>
      </c>
      <c r="G22" s="15">
        <v>-1</v>
      </c>
      <c r="H22" s="15">
        <v>0</v>
      </c>
    </row>
    <row r="23" spans="1:8" x14ac:dyDescent="0.3">
      <c r="A23" s="15">
        <v>11330</v>
      </c>
      <c r="B23" s="16" t="s">
        <v>32</v>
      </c>
      <c r="C23" s="15">
        <v>0</v>
      </c>
      <c r="D23" s="15">
        <v>100</v>
      </c>
      <c r="E23" s="16" t="s">
        <v>451</v>
      </c>
      <c r="F23" s="15">
        <v>-1</v>
      </c>
      <c r="G23" s="15">
        <v>-1</v>
      </c>
      <c r="H23" s="15">
        <v>0</v>
      </c>
    </row>
    <row r="24" spans="1:8" x14ac:dyDescent="0.3">
      <c r="A24" s="15">
        <v>11400</v>
      </c>
      <c r="B24" s="16" t="s">
        <v>33</v>
      </c>
      <c r="C24" s="15">
        <v>0</v>
      </c>
      <c r="D24" s="15">
        <v>100</v>
      </c>
      <c r="E24" s="16" t="s">
        <v>452</v>
      </c>
      <c r="F24" s="15">
        <v>-1</v>
      </c>
      <c r="G24" s="15">
        <v>-1</v>
      </c>
      <c r="H24" s="15">
        <v>0</v>
      </c>
    </row>
    <row r="25" spans="1:8" x14ac:dyDescent="0.3">
      <c r="A25" s="15">
        <v>11410</v>
      </c>
      <c r="B25" s="16" t="s">
        <v>34</v>
      </c>
      <c r="C25" s="15">
        <v>0</v>
      </c>
      <c r="D25" s="15">
        <v>100</v>
      </c>
      <c r="E25" s="16" t="s">
        <v>453</v>
      </c>
      <c r="F25" s="15">
        <v>-1</v>
      </c>
      <c r="G25" s="15">
        <v>-1</v>
      </c>
      <c r="H25" s="15">
        <v>0</v>
      </c>
    </row>
    <row r="26" spans="1:8" x14ac:dyDescent="0.3">
      <c r="A26" s="15">
        <v>11420</v>
      </c>
      <c r="B26" s="16" t="s">
        <v>35</v>
      </c>
      <c r="C26" s="15">
        <v>0</v>
      </c>
      <c r="D26" s="15">
        <v>100</v>
      </c>
      <c r="E26" s="16" t="s">
        <v>454</v>
      </c>
      <c r="F26" s="15">
        <v>-1</v>
      </c>
      <c r="G26" s="15">
        <v>-1</v>
      </c>
      <c r="H26" s="15">
        <v>0</v>
      </c>
    </row>
    <row r="27" spans="1:8" x14ac:dyDescent="0.3">
      <c r="A27" s="15">
        <v>11430</v>
      </c>
      <c r="B27" s="16" t="s">
        <v>36</v>
      </c>
      <c r="C27" s="15">
        <v>0</v>
      </c>
      <c r="D27" s="15">
        <v>100</v>
      </c>
      <c r="E27" s="16" t="s">
        <v>455</v>
      </c>
      <c r="F27" s="15">
        <v>-1</v>
      </c>
      <c r="G27" s="15">
        <v>-1</v>
      </c>
      <c r="H27" s="15">
        <v>0</v>
      </c>
    </row>
    <row r="28" spans="1:8" x14ac:dyDescent="0.3">
      <c r="A28" s="15">
        <v>12021</v>
      </c>
      <c r="B28" s="16" t="s">
        <v>37</v>
      </c>
      <c r="C28" s="15">
        <v>0</v>
      </c>
      <c r="D28" s="15">
        <v>100</v>
      </c>
      <c r="E28" s="16" t="s">
        <v>38</v>
      </c>
      <c r="F28" s="15">
        <v>1</v>
      </c>
      <c r="G28" s="15">
        <v>1</v>
      </c>
      <c r="H28" s="15">
        <v>0</v>
      </c>
    </row>
    <row r="29" spans="1:8" x14ac:dyDescent="0.3">
      <c r="A29" s="15">
        <v>12022</v>
      </c>
      <c r="B29" s="16" t="s">
        <v>39</v>
      </c>
      <c r="C29" s="15">
        <v>0</v>
      </c>
      <c r="D29" s="15">
        <v>100</v>
      </c>
      <c r="E29" s="16" t="s">
        <v>40</v>
      </c>
      <c r="F29" s="15">
        <v>1</v>
      </c>
      <c r="G29" s="15">
        <v>1</v>
      </c>
      <c r="H29" s="15">
        <v>0</v>
      </c>
    </row>
    <row r="30" spans="1:8" x14ac:dyDescent="0.3">
      <c r="A30" s="15">
        <v>12023</v>
      </c>
      <c r="B30" s="16" t="s">
        <v>41</v>
      </c>
      <c r="C30" s="15">
        <v>0</v>
      </c>
      <c r="D30" s="15">
        <v>100</v>
      </c>
      <c r="E30" s="16" t="s">
        <v>42</v>
      </c>
      <c r="F30" s="15">
        <v>1</v>
      </c>
      <c r="G30" s="15">
        <v>1</v>
      </c>
      <c r="H30" s="15">
        <v>0</v>
      </c>
    </row>
    <row r="31" spans="1:8" x14ac:dyDescent="0.3">
      <c r="A31" s="15">
        <v>12042</v>
      </c>
      <c r="B31" s="16" t="s">
        <v>43</v>
      </c>
      <c r="C31" s="15">
        <v>0</v>
      </c>
      <c r="D31" s="15">
        <v>100</v>
      </c>
      <c r="E31" s="16" t="s">
        <v>44</v>
      </c>
      <c r="F31" s="15">
        <v>1</v>
      </c>
      <c r="G31" s="15">
        <v>1</v>
      </c>
      <c r="H31" s="15">
        <v>0</v>
      </c>
    </row>
    <row r="32" spans="1:8" x14ac:dyDescent="0.3">
      <c r="A32" s="15">
        <v>12043</v>
      </c>
      <c r="B32" s="16" t="s">
        <v>45</v>
      </c>
      <c r="C32" s="15">
        <v>0</v>
      </c>
      <c r="D32" s="15">
        <v>100</v>
      </c>
      <c r="E32" s="16" t="s">
        <v>46</v>
      </c>
      <c r="F32" s="15">
        <v>1</v>
      </c>
      <c r="G32" s="15">
        <v>1</v>
      </c>
      <c r="H32" s="15">
        <v>0</v>
      </c>
    </row>
    <row r="33" spans="1:8" x14ac:dyDescent="0.3">
      <c r="A33" s="15">
        <v>12051</v>
      </c>
      <c r="B33" s="16" t="s">
        <v>47</v>
      </c>
      <c r="C33" s="15">
        <v>0</v>
      </c>
      <c r="D33" s="15">
        <v>100</v>
      </c>
      <c r="E33" s="16" t="s">
        <v>48</v>
      </c>
      <c r="F33" s="15">
        <v>1</v>
      </c>
      <c r="G33" s="15">
        <v>1</v>
      </c>
      <c r="H33" s="15">
        <v>0</v>
      </c>
    </row>
    <row r="34" spans="1:8" x14ac:dyDescent="0.3">
      <c r="A34" s="15">
        <v>12052</v>
      </c>
      <c r="B34" s="16" t="s">
        <v>49</v>
      </c>
      <c r="C34" s="15">
        <v>0</v>
      </c>
      <c r="D34" s="15">
        <v>100</v>
      </c>
      <c r="E34" s="16" t="s">
        <v>50</v>
      </c>
      <c r="F34" s="15">
        <v>1</v>
      </c>
      <c r="G34" s="15">
        <v>1</v>
      </c>
      <c r="H34" s="15">
        <v>0</v>
      </c>
    </row>
    <row r="35" spans="1:8" x14ac:dyDescent="0.3">
      <c r="A35" s="15">
        <v>12053</v>
      </c>
      <c r="B35" s="16" t="s">
        <v>51</v>
      </c>
      <c r="C35" s="15">
        <v>0</v>
      </c>
      <c r="D35" s="15">
        <v>100</v>
      </c>
      <c r="E35" s="16" t="s">
        <v>52</v>
      </c>
      <c r="F35" s="15">
        <v>1</v>
      </c>
      <c r="G35" s="15">
        <v>1</v>
      </c>
      <c r="H35" s="15">
        <v>0</v>
      </c>
    </row>
    <row r="36" spans="1:8" x14ac:dyDescent="0.3">
      <c r="A36" s="15">
        <v>13001</v>
      </c>
      <c r="B36" s="16" t="s">
        <v>53</v>
      </c>
      <c r="C36" s="15">
        <v>0</v>
      </c>
      <c r="D36" s="15">
        <v>100</v>
      </c>
      <c r="E36" s="16" t="s">
        <v>54</v>
      </c>
      <c r="F36" s="15">
        <v>1</v>
      </c>
      <c r="G36" s="15">
        <v>1</v>
      </c>
      <c r="H36" s="15">
        <v>0</v>
      </c>
    </row>
    <row r="37" spans="1:8" x14ac:dyDescent="0.3">
      <c r="A37" s="15">
        <v>13011</v>
      </c>
      <c r="B37" s="16" t="s">
        <v>55</v>
      </c>
      <c r="C37" s="15">
        <v>0</v>
      </c>
      <c r="D37" s="15">
        <v>100</v>
      </c>
      <c r="E37" s="16" t="s">
        <v>56</v>
      </c>
      <c r="F37" s="15">
        <v>1</v>
      </c>
      <c r="G37" s="15">
        <v>1</v>
      </c>
      <c r="H37" s="15">
        <v>0</v>
      </c>
    </row>
    <row r="38" spans="1:8" x14ac:dyDescent="0.3">
      <c r="A38" s="15">
        <v>13021</v>
      </c>
      <c r="B38" s="16" t="s">
        <v>57</v>
      </c>
      <c r="C38" s="15">
        <v>0</v>
      </c>
      <c r="D38" s="15">
        <v>100</v>
      </c>
      <c r="E38" s="16" t="s">
        <v>58</v>
      </c>
      <c r="F38" s="15">
        <v>1</v>
      </c>
      <c r="G38" s="15">
        <v>1</v>
      </c>
      <c r="H38" s="15">
        <v>0</v>
      </c>
    </row>
    <row r="39" spans="1:8" x14ac:dyDescent="0.3">
      <c r="A39" s="15">
        <v>13031</v>
      </c>
      <c r="B39" s="16" t="s">
        <v>59</v>
      </c>
      <c r="C39" s="15">
        <v>0</v>
      </c>
      <c r="D39" s="15">
        <v>100</v>
      </c>
      <c r="E39" s="16" t="s">
        <v>60</v>
      </c>
      <c r="F39" s="15">
        <v>1</v>
      </c>
      <c r="G39" s="15">
        <v>1</v>
      </c>
      <c r="H39" s="15">
        <v>0</v>
      </c>
    </row>
    <row r="40" spans="1:8" x14ac:dyDescent="0.3">
      <c r="A40" s="15">
        <v>13101</v>
      </c>
      <c r="B40" s="16" t="s">
        <v>61</v>
      </c>
      <c r="C40" s="15">
        <v>0</v>
      </c>
      <c r="D40" s="15">
        <v>100</v>
      </c>
      <c r="E40" s="16" t="s">
        <v>62</v>
      </c>
      <c r="F40" s="15">
        <v>1</v>
      </c>
      <c r="G40" s="15">
        <v>1</v>
      </c>
      <c r="H40" s="15">
        <v>0</v>
      </c>
    </row>
    <row r="41" spans="1:8" x14ac:dyDescent="0.3">
      <c r="A41" s="15">
        <v>13111</v>
      </c>
      <c r="B41" s="16" t="s">
        <v>63</v>
      </c>
      <c r="C41" s="15">
        <v>0</v>
      </c>
      <c r="D41" s="15">
        <v>100</v>
      </c>
      <c r="E41" s="16" t="s">
        <v>64</v>
      </c>
      <c r="F41" s="15">
        <v>1</v>
      </c>
      <c r="G41" s="15">
        <v>1</v>
      </c>
      <c r="H41" s="15">
        <v>0</v>
      </c>
    </row>
    <row r="42" spans="1:8" x14ac:dyDescent="0.3">
      <c r="A42" s="15">
        <v>13121</v>
      </c>
      <c r="B42" s="16" t="s">
        <v>65</v>
      </c>
      <c r="C42" s="15">
        <v>0</v>
      </c>
      <c r="D42" s="15">
        <v>100</v>
      </c>
      <c r="E42" s="16" t="s">
        <v>66</v>
      </c>
      <c r="F42" s="15">
        <v>1</v>
      </c>
      <c r="G42" s="15">
        <v>1</v>
      </c>
      <c r="H42" s="15">
        <v>0</v>
      </c>
    </row>
    <row r="43" spans="1:8" x14ac:dyDescent="0.3">
      <c r="A43" s="15">
        <v>13141</v>
      </c>
      <c r="B43" s="16" t="s">
        <v>67</v>
      </c>
      <c r="C43" s="15">
        <v>0</v>
      </c>
      <c r="D43" s="15">
        <v>100</v>
      </c>
      <c r="E43" s="16" t="s">
        <v>68</v>
      </c>
      <c r="F43" s="15">
        <v>1</v>
      </c>
      <c r="G43" s="15">
        <v>1</v>
      </c>
      <c r="H43" s="15">
        <v>0</v>
      </c>
    </row>
    <row r="44" spans="1:8" x14ac:dyDescent="0.3">
      <c r="A44" s="15">
        <v>13201</v>
      </c>
      <c r="B44" s="16" t="s">
        <v>69</v>
      </c>
      <c r="C44" s="15">
        <v>0</v>
      </c>
      <c r="D44" s="15">
        <v>100</v>
      </c>
      <c r="E44" s="16" t="s">
        <v>70</v>
      </c>
      <c r="F44" s="15">
        <v>1</v>
      </c>
      <c r="G44" s="15">
        <v>1</v>
      </c>
      <c r="H44" s="15">
        <v>0</v>
      </c>
    </row>
    <row r="45" spans="1:8" x14ac:dyDescent="0.3">
      <c r="A45" s="15">
        <v>13211</v>
      </c>
      <c r="B45" s="16" t="s">
        <v>71</v>
      </c>
      <c r="C45" s="15">
        <v>0</v>
      </c>
      <c r="D45" s="15">
        <v>100</v>
      </c>
      <c r="E45" s="16" t="s">
        <v>72</v>
      </c>
      <c r="F45" s="15">
        <v>1</v>
      </c>
      <c r="G45" s="15">
        <v>1</v>
      </c>
      <c r="H45" s="15">
        <v>0</v>
      </c>
    </row>
    <row r="46" spans="1:8" x14ac:dyDescent="0.3">
      <c r="A46" s="15">
        <v>13221</v>
      </c>
      <c r="B46" s="16" t="s">
        <v>73</v>
      </c>
      <c r="C46" s="15">
        <v>0</v>
      </c>
      <c r="D46" s="15">
        <v>100</v>
      </c>
      <c r="E46" s="16" t="s">
        <v>74</v>
      </c>
      <c r="F46" s="15">
        <v>1</v>
      </c>
      <c r="G46" s="15">
        <v>1</v>
      </c>
      <c r="H46" s="15">
        <v>0</v>
      </c>
    </row>
    <row r="47" spans="1:8" x14ac:dyDescent="0.3">
      <c r="A47" s="15">
        <v>13301</v>
      </c>
      <c r="B47" s="16" t="s">
        <v>75</v>
      </c>
      <c r="C47" s="15">
        <v>0</v>
      </c>
      <c r="D47" s="15">
        <v>100</v>
      </c>
      <c r="E47" s="16" t="s">
        <v>76</v>
      </c>
      <c r="F47" s="15">
        <v>1</v>
      </c>
      <c r="G47" s="15">
        <v>1</v>
      </c>
      <c r="H47" s="15">
        <v>0</v>
      </c>
    </row>
    <row r="48" spans="1:8" x14ac:dyDescent="0.3">
      <c r="A48" s="15">
        <v>13311</v>
      </c>
      <c r="B48" s="16" t="s">
        <v>77</v>
      </c>
      <c r="C48" s="15">
        <v>0</v>
      </c>
      <c r="D48" s="15">
        <v>100</v>
      </c>
      <c r="E48" s="16" t="s">
        <v>78</v>
      </c>
      <c r="F48" s="15">
        <v>1</v>
      </c>
      <c r="G48" s="15">
        <v>1</v>
      </c>
      <c r="H48" s="15">
        <v>0</v>
      </c>
    </row>
    <row r="49" spans="1:8" x14ac:dyDescent="0.3">
      <c r="A49" s="15">
        <v>13321</v>
      </c>
      <c r="B49" s="16" t="s">
        <v>79</v>
      </c>
      <c r="C49" s="15">
        <v>0</v>
      </c>
      <c r="D49" s="15">
        <v>100</v>
      </c>
      <c r="E49" s="16" t="s">
        <v>80</v>
      </c>
      <c r="F49" s="15">
        <v>1</v>
      </c>
      <c r="G49" s="15">
        <v>1</v>
      </c>
      <c r="H49" s="15">
        <v>0</v>
      </c>
    </row>
    <row r="50" spans="1:8" x14ac:dyDescent="0.3">
      <c r="A50" s="15">
        <v>13331</v>
      </c>
      <c r="B50" s="16" t="s">
        <v>81</v>
      </c>
      <c r="C50" s="15">
        <v>0</v>
      </c>
      <c r="D50" s="15">
        <v>100</v>
      </c>
      <c r="E50" s="16" t="s">
        <v>82</v>
      </c>
      <c r="F50" s="15">
        <v>1</v>
      </c>
      <c r="G50" s="15">
        <v>1</v>
      </c>
      <c r="H50" s="15">
        <v>0</v>
      </c>
    </row>
    <row r="51" spans="1:8" x14ac:dyDescent="0.3">
      <c r="A51" s="15">
        <v>14101</v>
      </c>
      <c r="B51" s="16" t="s">
        <v>83</v>
      </c>
      <c r="C51" s="15">
        <v>0</v>
      </c>
      <c r="D51" s="15">
        <v>100</v>
      </c>
      <c r="E51" s="16" t="s">
        <v>84</v>
      </c>
      <c r="F51" s="15">
        <v>1</v>
      </c>
      <c r="G51" s="15">
        <v>1</v>
      </c>
      <c r="H51" s="15">
        <v>0</v>
      </c>
    </row>
    <row r="52" spans="1:8" x14ac:dyDescent="0.3">
      <c r="A52" s="15">
        <v>14111</v>
      </c>
      <c r="B52" s="16" t="s">
        <v>85</v>
      </c>
      <c r="C52" s="15">
        <v>0</v>
      </c>
      <c r="D52" s="15">
        <v>100</v>
      </c>
      <c r="E52" s="16" t="s">
        <v>86</v>
      </c>
      <c r="F52" s="15">
        <v>1</v>
      </c>
      <c r="G52" s="15">
        <v>1</v>
      </c>
      <c r="H52" s="15">
        <v>0</v>
      </c>
    </row>
    <row r="53" spans="1:8" x14ac:dyDescent="0.3">
      <c r="A53" s="15">
        <v>14121</v>
      </c>
      <c r="B53" s="16" t="s">
        <v>87</v>
      </c>
      <c r="C53" s="15">
        <v>0</v>
      </c>
      <c r="D53" s="15">
        <v>100</v>
      </c>
      <c r="E53" s="16" t="s">
        <v>88</v>
      </c>
      <c r="F53" s="15">
        <v>1</v>
      </c>
      <c r="G53" s="15">
        <v>1</v>
      </c>
      <c r="H53" s="15">
        <v>0</v>
      </c>
    </row>
    <row r="54" spans="1:8" x14ac:dyDescent="0.3">
      <c r="A54" s="15">
        <v>14131</v>
      </c>
      <c r="B54" s="16" t="s">
        <v>89</v>
      </c>
      <c r="C54" s="15">
        <v>0</v>
      </c>
      <c r="D54" s="15">
        <v>100</v>
      </c>
      <c r="E54" s="16" t="s">
        <v>90</v>
      </c>
      <c r="F54" s="15">
        <v>1</v>
      </c>
      <c r="G54" s="15">
        <v>1</v>
      </c>
      <c r="H54" s="15">
        <v>0</v>
      </c>
    </row>
    <row r="55" spans="1:8" x14ac:dyDescent="0.3">
      <c r="A55" s="15">
        <v>14141</v>
      </c>
      <c r="B55" s="16" t="s">
        <v>91</v>
      </c>
      <c r="C55" s="15">
        <v>0</v>
      </c>
      <c r="D55" s="15">
        <v>100</v>
      </c>
      <c r="E55" s="16" t="s">
        <v>92</v>
      </c>
      <c r="F55" s="15">
        <v>1</v>
      </c>
      <c r="G55" s="15">
        <v>1</v>
      </c>
      <c r="H55" s="15">
        <v>0</v>
      </c>
    </row>
    <row r="56" spans="1:8" x14ac:dyDescent="0.3">
      <c r="A56" s="15">
        <v>14201</v>
      </c>
      <c r="B56" s="16" t="s">
        <v>93</v>
      </c>
      <c r="C56" s="15">
        <v>0</v>
      </c>
      <c r="D56" s="15">
        <v>100</v>
      </c>
      <c r="E56" s="16" t="s">
        <v>94</v>
      </c>
      <c r="F56" s="15">
        <v>1</v>
      </c>
      <c r="G56" s="15">
        <v>1</v>
      </c>
      <c r="H56" s="15">
        <v>0</v>
      </c>
    </row>
    <row r="57" spans="1:8" x14ac:dyDescent="0.3">
      <c r="A57" s="15">
        <v>14211</v>
      </c>
      <c r="B57" s="16" t="s">
        <v>95</v>
      </c>
      <c r="C57" s="15">
        <v>0</v>
      </c>
      <c r="D57" s="15">
        <v>100</v>
      </c>
      <c r="E57" s="16" t="s">
        <v>96</v>
      </c>
      <c r="F57" s="15">
        <v>1</v>
      </c>
      <c r="G57" s="15">
        <v>1</v>
      </c>
      <c r="H57" s="15">
        <v>0</v>
      </c>
    </row>
    <row r="58" spans="1:8" x14ac:dyDescent="0.3">
      <c r="A58" s="15">
        <v>14221</v>
      </c>
      <c r="B58" s="16" t="s">
        <v>97</v>
      </c>
      <c r="C58" s="15">
        <v>0</v>
      </c>
      <c r="D58" s="15">
        <v>100</v>
      </c>
      <c r="E58" s="16" t="s">
        <v>98</v>
      </c>
      <c r="F58" s="15">
        <v>1</v>
      </c>
      <c r="G58" s="15">
        <v>1</v>
      </c>
      <c r="H58" s="15">
        <v>0</v>
      </c>
    </row>
    <row r="59" spans="1:8" x14ac:dyDescent="0.3">
      <c r="A59" s="15">
        <v>14231</v>
      </c>
      <c r="B59" s="16" t="s">
        <v>99</v>
      </c>
      <c r="C59" s="15">
        <v>0</v>
      </c>
      <c r="D59" s="15">
        <v>100</v>
      </c>
      <c r="E59" s="16" t="s">
        <v>100</v>
      </c>
      <c r="F59" s="15">
        <v>1</v>
      </c>
      <c r="G59" s="15">
        <v>1</v>
      </c>
      <c r="H59" s="15">
        <v>0</v>
      </c>
    </row>
    <row r="60" spans="1:8" x14ac:dyDescent="0.3">
      <c r="A60" s="15">
        <v>14241</v>
      </c>
      <c r="B60" s="16" t="s">
        <v>101</v>
      </c>
      <c r="C60" s="15">
        <v>0</v>
      </c>
      <c r="D60" s="15">
        <v>100</v>
      </c>
      <c r="E60" s="16" t="s">
        <v>102</v>
      </c>
      <c r="F60" s="15">
        <v>1</v>
      </c>
      <c r="G60" s="15">
        <v>1</v>
      </c>
      <c r="H60" s="15">
        <v>0</v>
      </c>
    </row>
    <row r="61" spans="1:8" x14ac:dyDescent="0.3">
      <c r="A61" s="15">
        <v>14251</v>
      </c>
      <c r="B61" s="16" t="s">
        <v>103</v>
      </c>
      <c r="C61" s="15">
        <v>0</v>
      </c>
      <c r="D61" s="15">
        <v>100</v>
      </c>
      <c r="E61" s="16" t="s">
        <v>104</v>
      </c>
      <c r="F61" s="15">
        <v>1</v>
      </c>
      <c r="G61" s="15">
        <v>1</v>
      </c>
      <c r="H61" s="15">
        <v>0</v>
      </c>
    </row>
    <row r="62" spans="1:8" x14ac:dyDescent="0.3">
      <c r="A62" s="15">
        <v>14261</v>
      </c>
      <c r="B62" s="16" t="s">
        <v>105</v>
      </c>
      <c r="C62" s="15">
        <v>0</v>
      </c>
      <c r="D62" s="15">
        <v>100</v>
      </c>
      <c r="E62" s="16" t="s">
        <v>106</v>
      </c>
      <c r="F62" s="15">
        <v>1</v>
      </c>
      <c r="G62" s="15">
        <v>1</v>
      </c>
      <c r="H62" s="15">
        <v>0</v>
      </c>
    </row>
    <row r="63" spans="1:8" x14ac:dyDescent="0.3">
      <c r="A63" s="15">
        <v>14271</v>
      </c>
      <c r="B63" s="16" t="s">
        <v>107</v>
      </c>
      <c r="C63" s="15">
        <v>0</v>
      </c>
      <c r="D63" s="15">
        <v>100</v>
      </c>
      <c r="E63" s="16" t="s">
        <v>108</v>
      </c>
      <c r="F63" s="15">
        <v>1</v>
      </c>
      <c r="G63" s="15">
        <v>1</v>
      </c>
      <c r="H63" s="15">
        <v>0</v>
      </c>
    </row>
    <row r="64" spans="1:8" x14ac:dyDescent="0.3">
      <c r="A64" s="15">
        <v>14281</v>
      </c>
      <c r="B64" s="16" t="s">
        <v>109</v>
      </c>
      <c r="C64" s="15">
        <v>0</v>
      </c>
      <c r="D64" s="15">
        <v>100</v>
      </c>
      <c r="E64" s="16" t="s">
        <v>110</v>
      </c>
      <c r="F64" s="15">
        <v>1</v>
      </c>
      <c r="G64" s="15">
        <v>1</v>
      </c>
      <c r="H64" s="15">
        <v>0</v>
      </c>
    </row>
    <row r="65" spans="1:8" x14ac:dyDescent="0.3">
      <c r="A65" s="15">
        <v>14301</v>
      </c>
      <c r="B65" s="16" t="s">
        <v>111</v>
      </c>
      <c r="C65" s="15">
        <v>0</v>
      </c>
      <c r="D65" s="15">
        <v>100</v>
      </c>
      <c r="E65" s="16" t="s">
        <v>112</v>
      </c>
      <c r="F65" s="15">
        <v>1</v>
      </c>
      <c r="G65" s="15">
        <v>1</v>
      </c>
      <c r="H65" s="15">
        <v>0</v>
      </c>
    </row>
    <row r="66" spans="1:8" x14ac:dyDescent="0.3">
      <c r="A66" s="15">
        <v>14311</v>
      </c>
      <c r="B66" s="16" t="s">
        <v>113</v>
      </c>
      <c r="C66" s="15">
        <v>0</v>
      </c>
      <c r="D66" s="15">
        <v>100</v>
      </c>
      <c r="E66" s="16" t="s">
        <v>114</v>
      </c>
      <c r="F66" s="15">
        <v>1</v>
      </c>
      <c r="G66" s="15">
        <v>1</v>
      </c>
      <c r="H66" s="15">
        <v>0</v>
      </c>
    </row>
    <row r="67" spans="1:8" x14ac:dyDescent="0.3">
      <c r="A67" s="15">
        <v>14321</v>
      </c>
      <c r="B67" s="16" t="s">
        <v>115</v>
      </c>
      <c r="C67" s="15">
        <v>0</v>
      </c>
      <c r="D67" s="15">
        <v>100</v>
      </c>
      <c r="E67" s="16" t="s">
        <v>116</v>
      </c>
      <c r="F67" s="15">
        <v>1</v>
      </c>
      <c r="G67" s="15">
        <v>1</v>
      </c>
      <c r="H67" s="15">
        <v>0</v>
      </c>
    </row>
    <row r="68" spans="1:8" x14ac:dyDescent="0.3">
      <c r="A68" s="15">
        <v>14401</v>
      </c>
      <c r="B68" s="16" t="s">
        <v>117</v>
      </c>
      <c r="C68" s="15">
        <v>0</v>
      </c>
      <c r="D68" s="15">
        <v>100</v>
      </c>
      <c r="E68" s="16" t="s">
        <v>118</v>
      </c>
      <c r="F68" s="15">
        <v>1</v>
      </c>
      <c r="G68" s="15">
        <v>1</v>
      </c>
      <c r="H68" s="15">
        <v>0</v>
      </c>
    </row>
    <row r="69" spans="1:8" x14ac:dyDescent="0.3">
      <c r="A69" s="15">
        <v>14411</v>
      </c>
      <c r="B69" s="16" t="s">
        <v>119</v>
      </c>
      <c r="C69" s="15">
        <v>0</v>
      </c>
      <c r="D69" s="15">
        <v>100</v>
      </c>
      <c r="E69" s="16" t="s">
        <v>120</v>
      </c>
      <c r="F69" s="15">
        <v>1</v>
      </c>
      <c r="G69" s="15">
        <v>1</v>
      </c>
      <c r="H69" s="15">
        <v>0</v>
      </c>
    </row>
    <row r="70" spans="1:8" x14ac:dyDescent="0.3">
      <c r="A70" s="15">
        <v>14421</v>
      </c>
      <c r="B70" s="16" t="s">
        <v>121</v>
      </c>
      <c r="C70" s="15">
        <v>0</v>
      </c>
      <c r="D70" s="15">
        <v>100</v>
      </c>
      <c r="E70" s="16" t="s">
        <v>122</v>
      </c>
      <c r="F70" s="15">
        <v>1</v>
      </c>
      <c r="G70" s="15">
        <v>1</v>
      </c>
      <c r="H70" s="15">
        <v>0</v>
      </c>
    </row>
    <row r="71" spans="1:8" x14ac:dyDescent="0.3">
      <c r="A71" s="15">
        <v>14431</v>
      </c>
      <c r="B71" s="16" t="s">
        <v>123</v>
      </c>
      <c r="C71" s="15">
        <v>0</v>
      </c>
      <c r="D71" s="15">
        <v>100</v>
      </c>
      <c r="E71" s="16" t="s">
        <v>124</v>
      </c>
      <c r="F71" s="15">
        <v>1</v>
      </c>
      <c r="G71" s="15">
        <v>1</v>
      </c>
      <c r="H71" s="15">
        <v>0</v>
      </c>
    </row>
    <row r="72" spans="1:8" x14ac:dyDescent="0.3">
      <c r="A72" s="15">
        <v>14501</v>
      </c>
      <c r="B72" s="16" t="s">
        <v>125</v>
      </c>
      <c r="C72" s="15">
        <v>0</v>
      </c>
      <c r="D72" s="15">
        <v>100</v>
      </c>
      <c r="E72" s="16" t="s">
        <v>126</v>
      </c>
      <c r="F72" s="15">
        <v>1</v>
      </c>
      <c r="G72" s="15">
        <v>1</v>
      </c>
      <c r="H72" s="15">
        <v>0</v>
      </c>
    </row>
    <row r="73" spans="1:8" ht="28.8" x14ac:dyDescent="0.3">
      <c r="A73" s="15">
        <v>21230</v>
      </c>
      <c r="B73" s="16" t="s">
        <v>138</v>
      </c>
      <c r="C73" s="15">
        <v>0</v>
      </c>
      <c r="D73" s="15">
        <v>100</v>
      </c>
      <c r="E73" s="57" t="s">
        <v>467</v>
      </c>
      <c r="F73" s="15">
        <v>1</v>
      </c>
      <c r="G73" s="15">
        <v>1</v>
      </c>
      <c r="H73" s="15">
        <v>0</v>
      </c>
    </row>
    <row r="74" spans="1:8" ht="28.8" x14ac:dyDescent="0.3">
      <c r="A74" s="15">
        <v>21210</v>
      </c>
      <c r="B74" s="16" t="s">
        <v>136</v>
      </c>
      <c r="C74" s="15">
        <v>0</v>
      </c>
      <c r="D74" s="15">
        <v>100</v>
      </c>
      <c r="E74" s="57" t="s">
        <v>465</v>
      </c>
      <c r="F74" s="15">
        <v>1</v>
      </c>
      <c r="G74" s="15">
        <v>1</v>
      </c>
      <c r="H74" s="15">
        <v>0</v>
      </c>
    </row>
    <row r="75" spans="1:8" ht="28.8" x14ac:dyDescent="0.3">
      <c r="A75" s="15">
        <v>21420</v>
      </c>
      <c r="B75" s="16" t="s">
        <v>145</v>
      </c>
      <c r="C75" s="15">
        <v>0</v>
      </c>
      <c r="D75" s="15">
        <v>100</v>
      </c>
      <c r="E75" s="57" t="s">
        <v>474</v>
      </c>
      <c r="F75" s="15">
        <v>1</v>
      </c>
      <c r="G75" s="15">
        <v>1</v>
      </c>
      <c r="H75" s="15">
        <v>0</v>
      </c>
    </row>
    <row r="76" spans="1:8" ht="28.8" x14ac:dyDescent="0.3">
      <c r="A76" s="15">
        <v>21010</v>
      </c>
      <c r="B76" s="16" t="s">
        <v>128</v>
      </c>
      <c r="C76" s="15">
        <v>0</v>
      </c>
      <c r="D76" s="15">
        <v>100</v>
      </c>
      <c r="E76" s="57" t="s">
        <v>457</v>
      </c>
      <c r="F76" s="15">
        <v>1</v>
      </c>
      <c r="G76" s="15">
        <v>1</v>
      </c>
      <c r="H76" s="15">
        <v>0</v>
      </c>
    </row>
    <row r="77" spans="1:8" ht="28.8" x14ac:dyDescent="0.3">
      <c r="A77" s="15">
        <v>21300</v>
      </c>
      <c r="B77" s="16" t="s">
        <v>139</v>
      </c>
      <c r="C77" s="15">
        <v>0</v>
      </c>
      <c r="D77" s="15">
        <v>100</v>
      </c>
      <c r="E77" s="57" t="s">
        <v>468</v>
      </c>
      <c r="F77" s="15">
        <v>1</v>
      </c>
      <c r="G77" s="15">
        <v>1</v>
      </c>
      <c r="H77" s="15">
        <v>0</v>
      </c>
    </row>
    <row r="78" spans="1:8" x14ac:dyDescent="0.3">
      <c r="A78" s="15">
        <v>21200</v>
      </c>
      <c r="B78" s="16" t="s">
        <v>135</v>
      </c>
      <c r="C78" s="15">
        <v>0</v>
      </c>
      <c r="D78" s="15">
        <v>100</v>
      </c>
      <c r="E78" s="57" t="s">
        <v>464</v>
      </c>
      <c r="F78" s="15">
        <v>1</v>
      </c>
      <c r="G78" s="15">
        <v>1</v>
      </c>
      <c r="H78" s="15">
        <v>0</v>
      </c>
    </row>
    <row r="79" spans="1:8" ht="28.8" x14ac:dyDescent="0.3">
      <c r="A79" s="15">
        <v>21100</v>
      </c>
      <c r="B79" s="16" t="s">
        <v>131</v>
      </c>
      <c r="C79" s="15">
        <v>0</v>
      </c>
      <c r="D79" s="15">
        <v>100</v>
      </c>
      <c r="E79" s="57" t="s">
        <v>460</v>
      </c>
      <c r="F79" s="15">
        <v>1</v>
      </c>
      <c r="G79" s="15">
        <v>1</v>
      </c>
      <c r="H79" s="15">
        <v>0</v>
      </c>
    </row>
    <row r="80" spans="1:8" ht="28.8" x14ac:dyDescent="0.3">
      <c r="A80" s="15">
        <v>21430</v>
      </c>
      <c r="B80" s="16" t="s">
        <v>146</v>
      </c>
      <c r="C80" s="15">
        <v>0</v>
      </c>
      <c r="D80" s="15">
        <v>100</v>
      </c>
      <c r="E80" s="57" t="s">
        <v>475</v>
      </c>
      <c r="F80" s="15">
        <v>1</v>
      </c>
      <c r="G80" s="15">
        <v>1</v>
      </c>
      <c r="H80" s="15">
        <v>0</v>
      </c>
    </row>
    <row r="81" spans="1:8" ht="28.8" x14ac:dyDescent="0.3">
      <c r="A81" s="15">
        <v>21000</v>
      </c>
      <c r="B81" s="16" t="s">
        <v>127</v>
      </c>
      <c r="C81" s="15">
        <v>0</v>
      </c>
      <c r="D81" s="15">
        <v>100</v>
      </c>
      <c r="E81" s="57" t="s">
        <v>456</v>
      </c>
      <c r="F81" s="15">
        <v>-1</v>
      </c>
      <c r="G81" s="15">
        <v>-1</v>
      </c>
      <c r="H81" s="15">
        <v>0</v>
      </c>
    </row>
    <row r="82" spans="1:8" ht="28.8" x14ac:dyDescent="0.3">
      <c r="A82" s="15">
        <v>21320</v>
      </c>
      <c r="B82" s="16" t="s">
        <v>141</v>
      </c>
      <c r="C82" s="15">
        <v>0</v>
      </c>
      <c r="D82" s="15">
        <v>100</v>
      </c>
      <c r="E82" s="57" t="s">
        <v>470</v>
      </c>
      <c r="F82" s="15">
        <v>1</v>
      </c>
      <c r="G82" s="15">
        <v>1</v>
      </c>
      <c r="H82" s="15">
        <v>0</v>
      </c>
    </row>
    <row r="83" spans="1:8" x14ac:dyDescent="0.3">
      <c r="A83" s="15">
        <v>21410</v>
      </c>
      <c r="B83" s="16" t="s">
        <v>144</v>
      </c>
      <c r="C83" s="15">
        <v>0</v>
      </c>
      <c r="D83" s="15">
        <v>100</v>
      </c>
      <c r="E83" s="57" t="s">
        <v>473</v>
      </c>
      <c r="F83" s="15">
        <v>1</v>
      </c>
      <c r="G83" s="15">
        <v>1</v>
      </c>
      <c r="H83" s="15">
        <v>0</v>
      </c>
    </row>
    <row r="84" spans="1:8" ht="28.8" x14ac:dyDescent="0.3">
      <c r="A84" s="15">
        <v>21220</v>
      </c>
      <c r="B84" s="16" t="s">
        <v>137</v>
      </c>
      <c r="C84" s="15">
        <v>0</v>
      </c>
      <c r="D84" s="15">
        <v>100</v>
      </c>
      <c r="E84" s="57" t="s">
        <v>466</v>
      </c>
      <c r="F84" s="15">
        <v>1</v>
      </c>
      <c r="G84" s="15">
        <v>1</v>
      </c>
      <c r="H84" s="15">
        <v>0</v>
      </c>
    </row>
    <row r="85" spans="1:8" x14ac:dyDescent="0.3">
      <c r="A85" s="15">
        <v>21330</v>
      </c>
      <c r="B85" s="16" t="s">
        <v>142</v>
      </c>
      <c r="C85" s="15">
        <v>0</v>
      </c>
      <c r="D85" s="15">
        <v>100</v>
      </c>
      <c r="E85" s="57" t="s">
        <v>471</v>
      </c>
      <c r="F85" s="15">
        <v>1</v>
      </c>
      <c r="G85" s="15">
        <v>1</v>
      </c>
      <c r="H85" s="15">
        <v>0</v>
      </c>
    </row>
    <row r="86" spans="1:8" x14ac:dyDescent="0.3">
      <c r="A86" s="15">
        <v>21310</v>
      </c>
      <c r="B86" s="16" t="s">
        <v>140</v>
      </c>
      <c r="C86" s="15">
        <v>0</v>
      </c>
      <c r="D86" s="15">
        <v>100</v>
      </c>
      <c r="E86" s="57" t="s">
        <v>469</v>
      </c>
      <c r="F86" s="15">
        <v>1</v>
      </c>
      <c r="G86" s="15">
        <v>1</v>
      </c>
      <c r="H86" s="15">
        <v>0</v>
      </c>
    </row>
    <row r="87" spans="1:8" ht="28.8" x14ac:dyDescent="0.3">
      <c r="A87" s="15">
        <v>21400</v>
      </c>
      <c r="B87" s="16" t="s">
        <v>143</v>
      </c>
      <c r="C87" s="15">
        <v>0</v>
      </c>
      <c r="D87" s="15">
        <v>100</v>
      </c>
      <c r="E87" s="57" t="s">
        <v>472</v>
      </c>
      <c r="F87" s="15">
        <v>1</v>
      </c>
      <c r="G87" s="15">
        <v>1</v>
      </c>
      <c r="H87" s="15">
        <v>0</v>
      </c>
    </row>
    <row r="88" spans="1:8" x14ac:dyDescent="0.3">
      <c r="A88" s="15">
        <v>21120</v>
      </c>
      <c r="B88" s="16" t="s">
        <v>133</v>
      </c>
      <c r="C88" s="15">
        <v>0</v>
      </c>
      <c r="D88" s="15">
        <v>100</v>
      </c>
      <c r="E88" s="57" t="s">
        <v>462</v>
      </c>
      <c r="F88" s="15">
        <v>1</v>
      </c>
      <c r="G88" s="15">
        <v>1</v>
      </c>
      <c r="H88" s="15">
        <v>0</v>
      </c>
    </row>
    <row r="89" spans="1:8" ht="28.8" x14ac:dyDescent="0.3">
      <c r="A89" s="15">
        <v>21020</v>
      </c>
      <c r="B89" s="16" t="s">
        <v>129</v>
      </c>
      <c r="C89" s="15">
        <v>0</v>
      </c>
      <c r="D89" s="15">
        <v>100</v>
      </c>
      <c r="E89" s="57" t="s">
        <v>458</v>
      </c>
      <c r="F89" s="15">
        <v>1</v>
      </c>
      <c r="G89" s="15">
        <v>1</v>
      </c>
      <c r="H89" s="15">
        <v>0</v>
      </c>
    </row>
    <row r="90" spans="1:8" ht="28.8" x14ac:dyDescent="0.3">
      <c r="A90" s="15">
        <v>21130</v>
      </c>
      <c r="B90" s="16" t="s">
        <v>134</v>
      </c>
      <c r="C90" s="15">
        <v>0</v>
      </c>
      <c r="D90" s="15">
        <v>100</v>
      </c>
      <c r="E90" s="57" t="s">
        <v>463</v>
      </c>
      <c r="F90" s="15">
        <v>1</v>
      </c>
      <c r="G90" s="15">
        <v>1</v>
      </c>
      <c r="H90" s="15">
        <v>0</v>
      </c>
    </row>
    <row r="91" spans="1:8" ht="28.8" x14ac:dyDescent="0.3">
      <c r="A91" s="15">
        <v>21110</v>
      </c>
      <c r="B91" s="16" t="s">
        <v>132</v>
      </c>
      <c r="C91" s="15">
        <v>0</v>
      </c>
      <c r="D91" s="15">
        <v>100</v>
      </c>
      <c r="E91" s="57" t="s">
        <v>461</v>
      </c>
      <c r="F91" s="15">
        <v>1</v>
      </c>
      <c r="G91" s="15">
        <v>1</v>
      </c>
      <c r="H91" s="15">
        <v>0</v>
      </c>
    </row>
    <row r="92" spans="1:8" ht="28.8" x14ac:dyDescent="0.3">
      <c r="A92" s="15">
        <v>21030</v>
      </c>
      <c r="B92" s="16" t="s">
        <v>130</v>
      </c>
      <c r="C92" s="15">
        <v>0</v>
      </c>
      <c r="D92" s="15">
        <v>100</v>
      </c>
      <c r="E92" s="57" t="s">
        <v>459</v>
      </c>
      <c r="F92" s="15">
        <v>1</v>
      </c>
      <c r="G92" s="15">
        <v>1</v>
      </c>
      <c r="H92" s="15">
        <v>0</v>
      </c>
    </row>
    <row r="93" spans="1:8" x14ac:dyDescent="0.3">
      <c r="A93" s="17">
        <v>25901</v>
      </c>
      <c r="B93" s="18" t="s">
        <v>147</v>
      </c>
      <c r="C93" s="17">
        <v>0</v>
      </c>
      <c r="D93" s="17">
        <v>100</v>
      </c>
      <c r="E93" s="18" t="s">
        <v>148</v>
      </c>
      <c r="F93" s="17">
        <v>1</v>
      </c>
      <c r="G93" s="17">
        <v>1</v>
      </c>
      <c r="H93" s="17">
        <v>0</v>
      </c>
    </row>
  </sheetData>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BA4DD-C10C-4A77-9FFC-552DF76E6C7A}">
  <dimension ref="A1:AA461"/>
  <sheetViews>
    <sheetView zoomScaleNormal="100" workbookViewId="0">
      <pane ySplit="3" topLeftCell="A439" activePane="bottomLeft" state="frozen"/>
      <selection pane="bottomLeft" activeCell="C465" sqref="C465"/>
    </sheetView>
  </sheetViews>
  <sheetFormatPr defaultRowHeight="14.4" x14ac:dyDescent="0.3"/>
  <cols>
    <col min="1" max="1" width="7.109375" style="34" customWidth="1"/>
    <col min="2" max="2" width="25.44140625" style="27" customWidth="1"/>
    <col min="3" max="3" width="21" style="31" customWidth="1"/>
    <col min="4" max="4" width="9.88671875" style="26" customWidth="1"/>
    <col min="5" max="5" width="5.44140625" style="26" customWidth="1"/>
    <col min="6" max="6" width="10.44140625" style="50" customWidth="1"/>
    <col min="7" max="7" width="13.21875" style="27" customWidth="1"/>
    <col min="8" max="8" width="12.6640625" style="26" customWidth="1"/>
    <col min="9" max="9" width="8.109375" style="26" customWidth="1"/>
    <col min="10" max="10" width="10.109375" style="26" customWidth="1"/>
    <col min="11" max="11" width="9.109375" style="26" customWidth="1"/>
    <col min="12" max="15" width="6.88671875" style="26" customWidth="1"/>
    <col min="16" max="16" width="12.6640625" style="27" customWidth="1"/>
    <col min="17" max="17" width="7.109375" style="27" customWidth="1"/>
    <col min="18" max="27" width="5.6640625" style="27" customWidth="1"/>
    <col min="28" max="16384" width="8.88671875" style="27"/>
  </cols>
  <sheetData>
    <row r="1" spans="1:27" x14ac:dyDescent="0.3">
      <c r="A1" s="53" t="s">
        <v>401</v>
      </c>
      <c r="B1" s="53"/>
      <c r="D1" s="31">
        <v>1</v>
      </c>
    </row>
    <row r="2" spans="1:27" s="30" customFormat="1" x14ac:dyDescent="0.3">
      <c r="A2" s="54" t="s">
        <v>483</v>
      </c>
      <c r="B2" s="54"/>
      <c r="C2" s="54"/>
      <c r="D2" s="54"/>
      <c r="E2" s="54"/>
      <c r="F2" s="54"/>
      <c r="G2" s="54"/>
      <c r="H2" s="54"/>
      <c r="I2" s="54"/>
      <c r="J2" s="54"/>
      <c r="K2" s="54"/>
      <c r="L2" s="54"/>
      <c r="M2" s="54"/>
      <c r="N2" s="54"/>
      <c r="O2" s="54"/>
      <c r="P2" s="55" t="s">
        <v>400</v>
      </c>
      <c r="Q2" s="55"/>
      <c r="R2" s="55"/>
      <c r="S2" s="55"/>
      <c r="T2" s="55"/>
      <c r="U2" s="55"/>
      <c r="V2" s="55"/>
      <c r="W2" s="55"/>
      <c r="X2" s="55"/>
      <c r="Y2" s="55"/>
      <c r="Z2" s="55"/>
      <c r="AA2" s="55"/>
    </row>
    <row r="3" spans="1:27" s="46" customFormat="1" ht="43.2" x14ac:dyDescent="0.3">
      <c r="A3" s="43" t="s">
        <v>416</v>
      </c>
      <c r="B3" s="44" t="s">
        <v>392</v>
      </c>
      <c r="C3" s="44" t="s">
        <v>484</v>
      </c>
      <c r="D3" s="45" t="s">
        <v>382</v>
      </c>
      <c r="E3" s="45" t="s">
        <v>402</v>
      </c>
      <c r="F3" s="51" t="s">
        <v>393</v>
      </c>
      <c r="G3" s="44" t="s">
        <v>411</v>
      </c>
      <c r="H3" s="45" t="s">
        <v>384</v>
      </c>
      <c r="I3" s="45" t="s">
        <v>385</v>
      </c>
      <c r="J3" s="45" t="s">
        <v>412</v>
      </c>
      <c r="K3" s="45" t="s">
        <v>413</v>
      </c>
      <c r="L3" s="45" t="s">
        <v>397</v>
      </c>
      <c r="M3" s="45" t="s">
        <v>396</v>
      </c>
      <c r="N3" s="45" t="s">
        <v>398</v>
      </c>
      <c r="O3" s="45" t="s">
        <v>399</v>
      </c>
      <c r="P3" s="45" t="s">
        <v>0</v>
      </c>
      <c r="Q3" s="45" t="s">
        <v>151</v>
      </c>
      <c r="R3" s="45" t="s">
        <v>159</v>
      </c>
      <c r="S3" s="45" t="s">
        <v>149</v>
      </c>
      <c r="T3" s="45" t="s">
        <v>150</v>
      </c>
      <c r="U3" s="45" t="s">
        <v>152</v>
      </c>
      <c r="V3" s="45" t="s">
        <v>153</v>
      </c>
      <c r="W3" s="45" t="s">
        <v>154</v>
      </c>
      <c r="X3" s="45" t="s">
        <v>155</v>
      </c>
      <c r="Y3" s="45" t="s">
        <v>156</v>
      </c>
      <c r="Z3" s="45" t="s">
        <v>157</v>
      </c>
      <c r="AA3" s="45" t="s">
        <v>158</v>
      </c>
    </row>
    <row r="4" spans="1:27" ht="14.4" customHeight="1" x14ac:dyDescent="0.3">
      <c r="A4" s="32">
        <v>1</v>
      </c>
      <c r="B4" s="27" t="s">
        <v>414</v>
      </c>
      <c r="D4" s="26" t="s">
        <v>395</v>
      </c>
      <c r="E4" s="26">
        <v>1</v>
      </c>
      <c r="F4" s="50" t="s">
        <v>387</v>
      </c>
      <c r="G4" s="27" t="s">
        <v>388</v>
      </c>
      <c r="H4" s="26" t="str">
        <f t="shared" ref="H4:H15" si="0">"No"</f>
        <v>No</v>
      </c>
      <c r="I4" s="26">
        <f>0</f>
        <v>0</v>
      </c>
      <c r="J4" s="26" t="str">
        <f t="shared" ref="J4:J67" si="1">"Yes"</f>
        <v>Yes</v>
      </c>
      <c r="K4" s="26" t="str">
        <f t="shared" ref="K4:K67" si="2">"No"</f>
        <v>No</v>
      </c>
      <c r="L4" s="26">
        <f>INT(ResourceEffects[[#This Row],[Time Factor]]*TimeInterval/60/60/24)</f>
        <v>0</v>
      </c>
      <c r="M4" s="26">
        <f>INT(ResourceEffects[[#This Row],[Time Factor]]*TimeInterval/60/60)-ResourceEffects[[#This Row],[Days]]*24</f>
        <v>0</v>
      </c>
      <c r="N4" s="26">
        <f>INT(ResourceEffects[[#This Row],[Time Factor]]*TimeInterval/60)-ResourceEffects[[#This Row],[Hours]]*60-ResourceEffects[[#This Row],[Days]]*60*24</f>
        <v>0</v>
      </c>
      <c r="O4" s="26">
        <f>ResourceEffects[[#This Row],[Time Factor]]*TimeInterval-ResourceEffects[[#This Row],[Min]]*60-ResourceEffects[[#This Row],[Hours]]*60*60-ResourceEffects[[#This Row],[Days]]*60*60*24</f>
        <v>1</v>
      </c>
      <c r="P4" s="28">
        <f t="shared" ref="P4:P67" ca="1" si="3">INT(RAND()*999999999)</f>
        <v>466955828</v>
      </c>
      <c r="Q4" s="28">
        <f>_xlfn.XLOOKUP(ResourceEffects[[#This Row],[Protocol Name]],ProtocolNamesCol,ProtocolIds,"")</f>
        <v>1</v>
      </c>
      <c r="R4" s="28">
        <f>ResourceEffects[[#This Row],[Time Factor]]</f>
        <v>1</v>
      </c>
      <c r="S4" s="28">
        <f>ResourceEffects[[#This Row],[Drone ID]]</f>
        <v>0</v>
      </c>
      <c r="T4" s="28">
        <f>_xlfn.XLOOKUP(ResourceEffects[[#This Row],[Resource Name]],ResourceNames,ResourceIds,"")</f>
        <v>-1</v>
      </c>
      <c r="U4" s="28">
        <f>_xlfn.XLOOKUP(ResourceEffects[[#This Row],[Event Type]],EventTypeNames,EventTypeIds,"")</f>
        <v>2</v>
      </c>
      <c r="V4" s="28">
        <f>IF(ResourceEffects[[#This Row],[Is Local]]="Yes",1,0)</f>
        <v>1</v>
      </c>
      <c r="W4" s="28">
        <f>IF(ResourceEffects[[#This Row],[Is Installed]]="Yes",1,0)</f>
        <v>0</v>
      </c>
      <c r="X4" s="28">
        <f>IF(ResourceEffects[[#This Row],[Status]]="Locked",1,0)</f>
        <v>0</v>
      </c>
      <c r="Y4" s="28">
        <f>IF(ResourceEffects[[#This Row],[event_type]]=1,0,1)</f>
        <v>1</v>
      </c>
      <c r="Z4" s="28">
        <f>IF(ResourceEffects[[#This Row],[Use Abundancies]]="Yes",1,0)</f>
        <v>0</v>
      </c>
      <c r="AA4" s="28">
        <f>ResourceEffects[[#This Row],[∆]]</f>
        <v>1</v>
      </c>
    </row>
    <row r="5" spans="1:27" ht="14.4" customHeight="1" x14ac:dyDescent="0.3">
      <c r="A5" s="32">
        <v>0</v>
      </c>
      <c r="B5" s="27" t="s">
        <v>12</v>
      </c>
      <c r="D5" s="26" t="s">
        <v>395</v>
      </c>
      <c r="E5" s="26">
        <v>1</v>
      </c>
      <c r="F5" s="50" t="s">
        <v>387</v>
      </c>
      <c r="G5" s="27" t="s">
        <v>389</v>
      </c>
      <c r="H5" s="26" t="str">
        <f t="shared" si="0"/>
        <v>No</v>
      </c>
      <c r="I5" s="26">
        <f>0</f>
        <v>0</v>
      </c>
      <c r="J5" s="26" t="str">
        <f t="shared" si="1"/>
        <v>Yes</v>
      </c>
      <c r="K5" s="26" t="str">
        <f t="shared" si="2"/>
        <v>No</v>
      </c>
      <c r="L5" s="26">
        <f>INT(ResourceEffects[[#This Row],[Time Factor]]*TimeInterval/60/60/24)</f>
        <v>0</v>
      </c>
      <c r="M5" s="26">
        <f>INT(ResourceEffects[[#This Row],[Time Factor]]*TimeInterval/60/60)-ResourceEffects[[#This Row],[Days]]*24</f>
        <v>0</v>
      </c>
      <c r="N5" s="26">
        <f>INT(ResourceEffects[[#This Row],[Time Factor]]*TimeInterval/60)-ResourceEffects[[#This Row],[Hours]]*60-ResourceEffects[[#This Row],[Days]]*60*24</f>
        <v>0</v>
      </c>
      <c r="O5" s="26">
        <f>ResourceEffects[[#This Row],[Time Factor]]*TimeInterval-ResourceEffects[[#This Row],[Min]]*60-ResourceEffects[[#This Row],[Hours]]*60*60-ResourceEffects[[#This Row],[Days]]*60*60*24</f>
        <v>0</v>
      </c>
      <c r="P5" s="28">
        <f t="shared" ca="1" si="3"/>
        <v>560833107</v>
      </c>
      <c r="Q5" s="28">
        <f>_xlfn.XLOOKUP(ResourceEffects[[#This Row],[Protocol Name]],ProtocolNamesCol,ProtocolIds,"")</f>
        <v>10</v>
      </c>
      <c r="R5" s="28">
        <f>ResourceEffects[[#This Row],[Time Factor]]</f>
        <v>0</v>
      </c>
      <c r="S5" s="28">
        <f>ResourceEffects[[#This Row],[Drone ID]]</f>
        <v>0</v>
      </c>
      <c r="T5" s="28">
        <f>_xlfn.XLOOKUP(ResourceEffects[[#This Row],[Resource Name]],ResourceNames,ResourceIds,"")</f>
        <v>-2</v>
      </c>
      <c r="U5" s="28">
        <f>_xlfn.XLOOKUP(ResourceEffects[[#This Row],[Event Type]],EventTypeNames,EventTypeIds,"")</f>
        <v>2</v>
      </c>
      <c r="V5" s="28">
        <f>IF(ResourceEffects[[#This Row],[Is Local]]="Yes",1,0)</f>
        <v>1</v>
      </c>
      <c r="W5" s="28">
        <f>IF(ResourceEffects[[#This Row],[Is Installed]]="Yes",1,0)</f>
        <v>0</v>
      </c>
      <c r="X5" s="28">
        <f>IF(ResourceEffects[[#This Row],[Status]]="Locked",1,0)</f>
        <v>0</v>
      </c>
      <c r="Y5" s="28">
        <f>IF(ResourceEffects[[#This Row],[event_type]]=1,0,1)</f>
        <v>1</v>
      </c>
      <c r="Z5" s="28">
        <f>IF(ResourceEffects[[#This Row],[Use Abundancies]]="Yes",1,0)</f>
        <v>0</v>
      </c>
      <c r="AA5" s="28">
        <f>ResourceEffects[[#This Row],[∆]]</f>
        <v>1</v>
      </c>
    </row>
    <row r="6" spans="1:27" ht="14.4" customHeight="1" x14ac:dyDescent="0.3">
      <c r="A6" s="32">
        <v>1</v>
      </c>
      <c r="B6" s="27" t="s">
        <v>12</v>
      </c>
      <c r="D6" s="26" t="s">
        <v>394</v>
      </c>
      <c r="E6" s="26">
        <v>1</v>
      </c>
      <c r="F6" s="50" t="s">
        <v>387</v>
      </c>
      <c r="G6" s="27" t="s">
        <v>389</v>
      </c>
      <c r="H6" s="26" t="str">
        <f t="shared" si="0"/>
        <v>No</v>
      </c>
      <c r="I6" s="26">
        <v>-1</v>
      </c>
      <c r="J6" s="26" t="str">
        <f t="shared" si="1"/>
        <v>Yes</v>
      </c>
      <c r="K6" s="26" t="str">
        <f t="shared" si="2"/>
        <v>No</v>
      </c>
      <c r="L6" s="26">
        <f>INT(ResourceEffects[[#This Row],[Time Factor]]*TimeInterval/60/60/24)</f>
        <v>0</v>
      </c>
      <c r="M6" s="26">
        <f>INT(ResourceEffects[[#This Row],[Time Factor]]*TimeInterval/60/60)-ResourceEffects[[#This Row],[Days]]*24</f>
        <v>0</v>
      </c>
      <c r="N6" s="26">
        <f>INT(ResourceEffects[[#This Row],[Time Factor]]*TimeInterval/60)-ResourceEffects[[#This Row],[Hours]]*60-ResourceEffects[[#This Row],[Days]]*60*24</f>
        <v>0</v>
      </c>
      <c r="O6" s="26">
        <f>ResourceEffects[[#This Row],[Time Factor]]*TimeInterval-ResourceEffects[[#This Row],[Min]]*60-ResourceEffects[[#This Row],[Hours]]*60*60-ResourceEffects[[#This Row],[Days]]*60*60*24</f>
        <v>1</v>
      </c>
      <c r="P6" s="28">
        <f t="shared" ca="1" si="3"/>
        <v>869608424</v>
      </c>
      <c r="Q6" s="28">
        <f>_xlfn.XLOOKUP(ResourceEffects[[#This Row],[Protocol Name]],ProtocolNamesCol,ProtocolIds,"")</f>
        <v>10</v>
      </c>
      <c r="R6" s="28">
        <f>ResourceEffects[[#This Row],[Time Factor]]</f>
        <v>1</v>
      </c>
      <c r="S6" s="28">
        <f>ResourceEffects[[#This Row],[Drone ID]]</f>
        <v>-1</v>
      </c>
      <c r="T6" s="28">
        <f>_xlfn.XLOOKUP(ResourceEffects[[#This Row],[Resource Name]],ResourceNames,ResourceIds,"")</f>
        <v>-2</v>
      </c>
      <c r="U6" s="28">
        <f>_xlfn.XLOOKUP(ResourceEffects[[#This Row],[Event Type]],EventTypeNames,EventTypeIds,"")</f>
        <v>1</v>
      </c>
      <c r="V6" s="28">
        <f>IF(ResourceEffects[[#This Row],[Is Local]]="Yes",1,0)</f>
        <v>1</v>
      </c>
      <c r="W6" s="28">
        <f>IF(ResourceEffects[[#This Row],[Is Installed]]="Yes",1,0)</f>
        <v>0</v>
      </c>
      <c r="X6" s="28">
        <f>IF(ResourceEffects[[#This Row],[Status]]="Locked",1,0)</f>
        <v>0</v>
      </c>
      <c r="Y6" s="28">
        <f>IF(ResourceEffects[[#This Row],[event_type]]=1,0,1)</f>
        <v>0</v>
      </c>
      <c r="Z6" s="28">
        <f>IF(ResourceEffects[[#This Row],[Use Abundancies]]="Yes",1,0)</f>
        <v>0</v>
      </c>
      <c r="AA6" s="28">
        <f>ResourceEffects[[#This Row],[∆]]</f>
        <v>1</v>
      </c>
    </row>
    <row r="7" spans="1:27" ht="14.4" customHeight="1" x14ac:dyDescent="0.3">
      <c r="A7" s="32">
        <v>0</v>
      </c>
      <c r="B7" s="27" t="s">
        <v>14</v>
      </c>
      <c r="D7" s="26" t="s">
        <v>395</v>
      </c>
      <c r="E7" s="26">
        <v>1</v>
      </c>
      <c r="F7" s="50" t="s">
        <v>387</v>
      </c>
      <c r="G7" s="27" t="s">
        <v>389</v>
      </c>
      <c r="H7" s="26" t="str">
        <f t="shared" si="0"/>
        <v>No</v>
      </c>
      <c r="I7" s="26">
        <v>-1</v>
      </c>
      <c r="J7" s="26" t="str">
        <f t="shared" si="1"/>
        <v>Yes</v>
      </c>
      <c r="K7" s="26" t="str">
        <f t="shared" si="2"/>
        <v>No</v>
      </c>
      <c r="L7" s="26">
        <f>INT(ResourceEffects[[#This Row],[Time Factor]]*TimeInterval/60/60/24)</f>
        <v>0</v>
      </c>
      <c r="M7" s="26">
        <f>INT(ResourceEffects[[#This Row],[Time Factor]]*TimeInterval/60/60)-ResourceEffects[[#This Row],[Days]]*24</f>
        <v>0</v>
      </c>
      <c r="N7" s="26">
        <f>INT(ResourceEffects[[#This Row],[Time Factor]]*TimeInterval/60)-ResourceEffects[[#This Row],[Hours]]*60-ResourceEffects[[#This Row],[Days]]*60*24</f>
        <v>0</v>
      </c>
      <c r="O7" s="26">
        <f>ResourceEffects[[#This Row],[Time Factor]]*TimeInterval-ResourceEffects[[#This Row],[Min]]*60-ResourceEffects[[#This Row],[Hours]]*60*60-ResourceEffects[[#This Row],[Days]]*60*60*24</f>
        <v>0</v>
      </c>
      <c r="P7" s="28">
        <f t="shared" ca="1" si="3"/>
        <v>189308123</v>
      </c>
      <c r="Q7" s="28">
        <f>_xlfn.XLOOKUP(ResourceEffects[[#This Row],[Protocol Name]],ProtocolNamesCol,ProtocolIds,"")</f>
        <v>11</v>
      </c>
      <c r="R7" s="28">
        <f>ResourceEffects[[#This Row],[Time Factor]]</f>
        <v>0</v>
      </c>
      <c r="S7" s="28">
        <f>ResourceEffects[[#This Row],[Drone ID]]</f>
        <v>-1</v>
      </c>
      <c r="T7" s="28">
        <f>_xlfn.XLOOKUP(ResourceEffects[[#This Row],[Resource Name]],ResourceNames,ResourceIds,"")</f>
        <v>-2</v>
      </c>
      <c r="U7" s="28">
        <f>_xlfn.XLOOKUP(ResourceEffects[[#This Row],[Event Type]],EventTypeNames,EventTypeIds,"")</f>
        <v>2</v>
      </c>
      <c r="V7" s="28">
        <f>IF(ResourceEffects[[#This Row],[Is Local]]="Yes",1,0)</f>
        <v>1</v>
      </c>
      <c r="W7" s="28">
        <f>IF(ResourceEffects[[#This Row],[Is Installed]]="Yes",1,0)</f>
        <v>0</v>
      </c>
      <c r="X7" s="28">
        <f>IF(ResourceEffects[[#This Row],[Status]]="Locked",1,0)</f>
        <v>0</v>
      </c>
      <c r="Y7" s="28">
        <f>IF(ResourceEffects[[#This Row],[event_type]]=1,0,1)</f>
        <v>1</v>
      </c>
      <c r="Z7" s="28">
        <f>IF(ResourceEffects[[#This Row],[Use Abundancies]]="Yes",1,0)</f>
        <v>0</v>
      </c>
      <c r="AA7" s="28">
        <f>ResourceEffects[[#This Row],[∆]]</f>
        <v>1</v>
      </c>
    </row>
    <row r="8" spans="1:27" ht="14.4" customHeight="1" x14ac:dyDescent="0.3">
      <c r="A8" s="32">
        <v>0</v>
      </c>
      <c r="B8" s="27" t="s">
        <v>14</v>
      </c>
      <c r="D8" s="26" t="s">
        <v>395</v>
      </c>
      <c r="E8" s="26">
        <v>1</v>
      </c>
      <c r="F8" s="50" t="s">
        <v>387</v>
      </c>
      <c r="G8" s="27" t="s">
        <v>217</v>
      </c>
      <c r="H8" s="26" t="str">
        <f t="shared" si="0"/>
        <v>No</v>
      </c>
      <c r="I8" s="26">
        <f>0</f>
        <v>0</v>
      </c>
      <c r="J8" s="26" t="str">
        <f t="shared" si="1"/>
        <v>Yes</v>
      </c>
      <c r="K8" s="26" t="str">
        <f t="shared" si="2"/>
        <v>No</v>
      </c>
      <c r="L8" s="26">
        <f>INT(ResourceEffects[[#This Row],[Time Factor]]*TimeInterval/60/60/24)</f>
        <v>0</v>
      </c>
      <c r="M8" s="26">
        <f>INT(ResourceEffects[[#This Row],[Time Factor]]*TimeInterval/60/60)-ResourceEffects[[#This Row],[Days]]*24</f>
        <v>0</v>
      </c>
      <c r="N8" s="26">
        <f>INT(ResourceEffects[[#This Row],[Time Factor]]*TimeInterval/60)-ResourceEffects[[#This Row],[Hours]]*60-ResourceEffects[[#This Row],[Days]]*60*24</f>
        <v>0</v>
      </c>
      <c r="O8" s="26">
        <f>ResourceEffects[[#This Row],[Time Factor]]*TimeInterval-ResourceEffects[[#This Row],[Min]]*60-ResourceEffects[[#This Row],[Hours]]*60*60-ResourceEffects[[#This Row],[Days]]*60*60*24</f>
        <v>0</v>
      </c>
      <c r="P8" s="28">
        <f t="shared" ca="1" si="3"/>
        <v>70664724</v>
      </c>
      <c r="Q8" s="28">
        <f>_xlfn.XLOOKUP(ResourceEffects[[#This Row],[Protocol Name]],ProtocolNamesCol,ProtocolIds,"")</f>
        <v>11</v>
      </c>
      <c r="R8" s="28">
        <f>ResourceEffects[[#This Row],[Time Factor]]</f>
        <v>0</v>
      </c>
      <c r="S8" s="28">
        <f>ResourceEffects[[#This Row],[Drone ID]]</f>
        <v>0</v>
      </c>
      <c r="T8" s="28">
        <f>_xlfn.XLOOKUP(ResourceEffects[[#This Row],[Resource Name]],ResourceNames,ResourceIds,"")</f>
        <v>3011</v>
      </c>
      <c r="U8" s="28">
        <f>_xlfn.XLOOKUP(ResourceEffects[[#This Row],[Event Type]],EventTypeNames,EventTypeIds,"")</f>
        <v>2</v>
      </c>
      <c r="V8" s="28">
        <f>IF(ResourceEffects[[#This Row],[Is Local]]="Yes",1,0)</f>
        <v>1</v>
      </c>
      <c r="W8" s="28">
        <f>IF(ResourceEffects[[#This Row],[Is Installed]]="Yes",1,0)</f>
        <v>0</v>
      </c>
      <c r="X8" s="28">
        <f>IF(ResourceEffects[[#This Row],[Status]]="Locked",1,0)</f>
        <v>0</v>
      </c>
      <c r="Y8" s="28">
        <f>IF(ResourceEffects[[#This Row],[event_type]]=1,0,1)</f>
        <v>1</v>
      </c>
      <c r="Z8" s="28">
        <f>IF(ResourceEffects[[#This Row],[Use Abundancies]]="Yes",1,0)</f>
        <v>0</v>
      </c>
      <c r="AA8" s="28">
        <f>ResourceEffects[[#This Row],[∆]]</f>
        <v>1</v>
      </c>
    </row>
    <row r="9" spans="1:27" ht="14.4" customHeight="1" x14ac:dyDescent="0.3">
      <c r="A9" s="32">
        <v>0</v>
      </c>
      <c r="B9" s="27" t="s">
        <v>14</v>
      </c>
      <c r="D9" s="26" t="s">
        <v>395</v>
      </c>
      <c r="E9" s="26">
        <v>1</v>
      </c>
      <c r="F9" s="50" t="s">
        <v>387</v>
      </c>
      <c r="G9" s="27" t="s">
        <v>239</v>
      </c>
      <c r="H9" s="26" t="str">
        <f t="shared" si="0"/>
        <v>No</v>
      </c>
      <c r="I9" s="26">
        <f>0</f>
        <v>0</v>
      </c>
      <c r="J9" s="26" t="str">
        <f t="shared" si="1"/>
        <v>Yes</v>
      </c>
      <c r="K9" s="26" t="str">
        <f t="shared" si="2"/>
        <v>No</v>
      </c>
      <c r="L9" s="26">
        <f>INT(ResourceEffects[[#This Row],[Time Factor]]*TimeInterval/60/60/24)</f>
        <v>0</v>
      </c>
      <c r="M9" s="26">
        <f>INT(ResourceEffects[[#This Row],[Time Factor]]*TimeInterval/60/60)-ResourceEffects[[#This Row],[Days]]*24</f>
        <v>0</v>
      </c>
      <c r="N9" s="26">
        <f>INT(ResourceEffects[[#This Row],[Time Factor]]*TimeInterval/60)-ResourceEffects[[#This Row],[Hours]]*60-ResourceEffects[[#This Row],[Days]]*60*24</f>
        <v>0</v>
      </c>
      <c r="O9" s="26">
        <f>ResourceEffects[[#This Row],[Time Factor]]*TimeInterval-ResourceEffects[[#This Row],[Min]]*60-ResourceEffects[[#This Row],[Hours]]*60*60-ResourceEffects[[#This Row],[Days]]*60*60*24</f>
        <v>0</v>
      </c>
      <c r="P9" s="28">
        <f t="shared" ca="1" si="3"/>
        <v>257094003</v>
      </c>
      <c r="Q9" s="28">
        <f>_xlfn.XLOOKUP(ResourceEffects[[#This Row],[Protocol Name]],ProtocolNamesCol,ProtocolIds,"")</f>
        <v>11</v>
      </c>
      <c r="R9" s="28">
        <f>ResourceEffects[[#This Row],[Time Factor]]</f>
        <v>0</v>
      </c>
      <c r="S9" s="28">
        <f>ResourceEffects[[#This Row],[Drone ID]]</f>
        <v>0</v>
      </c>
      <c r="T9" s="28">
        <f>_xlfn.XLOOKUP(ResourceEffects[[#This Row],[Resource Name]],ResourceNames,ResourceIds,"")</f>
        <v>3311</v>
      </c>
      <c r="U9" s="28">
        <f>_xlfn.XLOOKUP(ResourceEffects[[#This Row],[Event Type]],EventTypeNames,EventTypeIds,"")</f>
        <v>2</v>
      </c>
      <c r="V9" s="28">
        <f>IF(ResourceEffects[[#This Row],[Is Local]]="Yes",1,0)</f>
        <v>1</v>
      </c>
      <c r="W9" s="28">
        <f>IF(ResourceEffects[[#This Row],[Is Installed]]="Yes",1,0)</f>
        <v>0</v>
      </c>
      <c r="X9" s="28">
        <f>IF(ResourceEffects[[#This Row],[Status]]="Locked",1,0)</f>
        <v>0</v>
      </c>
      <c r="Y9" s="28">
        <f>IF(ResourceEffects[[#This Row],[event_type]]=1,0,1)</f>
        <v>1</v>
      </c>
      <c r="Z9" s="28">
        <f>IF(ResourceEffects[[#This Row],[Use Abundancies]]="Yes",1,0)</f>
        <v>0</v>
      </c>
      <c r="AA9" s="28">
        <f>ResourceEffects[[#This Row],[∆]]</f>
        <v>1</v>
      </c>
    </row>
    <row r="10" spans="1:27" ht="14.4" customHeight="1" x14ac:dyDescent="0.3">
      <c r="A10" s="32">
        <v>0</v>
      </c>
      <c r="B10" s="27" t="s">
        <v>14</v>
      </c>
      <c r="D10" s="26" t="s">
        <v>394</v>
      </c>
      <c r="E10" s="26">
        <v>1</v>
      </c>
      <c r="F10" s="50" t="s">
        <v>387</v>
      </c>
      <c r="G10" s="27" t="s">
        <v>273</v>
      </c>
      <c r="H10" s="26" t="str">
        <f t="shared" si="0"/>
        <v>No</v>
      </c>
      <c r="I10" s="26">
        <f>0</f>
        <v>0</v>
      </c>
      <c r="J10" s="26" t="str">
        <f t="shared" si="1"/>
        <v>Yes</v>
      </c>
      <c r="K10" s="26" t="str">
        <f t="shared" si="2"/>
        <v>No</v>
      </c>
      <c r="L10" s="26">
        <f>INT(ResourceEffects[[#This Row],[Time Factor]]*TimeInterval/60/60/24)</f>
        <v>0</v>
      </c>
      <c r="M10" s="26">
        <f>INT(ResourceEffects[[#This Row],[Time Factor]]*TimeInterval/60/60)-ResourceEffects[[#This Row],[Days]]*24</f>
        <v>0</v>
      </c>
      <c r="N10" s="26">
        <f>INT(ResourceEffects[[#This Row],[Time Factor]]*TimeInterval/60)-ResourceEffects[[#This Row],[Hours]]*60-ResourceEffects[[#This Row],[Days]]*60*24</f>
        <v>0</v>
      </c>
      <c r="O10" s="26">
        <f>ResourceEffects[[#This Row],[Time Factor]]*TimeInterval-ResourceEffects[[#This Row],[Min]]*60-ResourceEffects[[#This Row],[Hours]]*60*60-ResourceEffects[[#This Row],[Days]]*60*60*24</f>
        <v>0</v>
      </c>
      <c r="P10" s="28">
        <f t="shared" ca="1" si="3"/>
        <v>25750100</v>
      </c>
      <c r="Q10" s="28">
        <f>_xlfn.XLOOKUP(ResourceEffects[[#This Row],[Protocol Name]],ProtocolNamesCol,ProtocolIds,"")</f>
        <v>11</v>
      </c>
      <c r="R10" s="28">
        <f>ResourceEffects[[#This Row],[Time Factor]]</f>
        <v>0</v>
      </c>
      <c r="S10" s="28">
        <f>ResourceEffects[[#This Row],[Drone ID]]</f>
        <v>0</v>
      </c>
      <c r="T10" s="28">
        <f>_xlfn.XLOOKUP(ResourceEffects[[#This Row],[Resource Name]],ResourceNames,ResourceIds,"")</f>
        <v>4301</v>
      </c>
      <c r="U10" s="28">
        <f>_xlfn.XLOOKUP(ResourceEffects[[#This Row],[Event Type]],EventTypeNames,EventTypeIds,"")</f>
        <v>1</v>
      </c>
      <c r="V10" s="28">
        <f>IF(ResourceEffects[[#This Row],[Is Local]]="Yes",1,0)</f>
        <v>1</v>
      </c>
      <c r="W10" s="28">
        <f>IF(ResourceEffects[[#This Row],[Is Installed]]="Yes",1,0)</f>
        <v>0</v>
      </c>
      <c r="X10" s="28">
        <f>IF(ResourceEffects[[#This Row],[Status]]="Locked",1,0)</f>
        <v>0</v>
      </c>
      <c r="Y10" s="28">
        <f>IF(ResourceEffects[[#This Row],[event_type]]=1,0,1)</f>
        <v>0</v>
      </c>
      <c r="Z10" s="28">
        <f>IF(ResourceEffects[[#This Row],[Use Abundancies]]="Yes",1,0)</f>
        <v>0</v>
      </c>
      <c r="AA10" s="28">
        <f>ResourceEffects[[#This Row],[∆]]</f>
        <v>1</v>
      </c>
    </row>
    <row r="11" spans="1:27" ht="14.4" customHeight="1" x14ac:dyDescent="0.3">
      <c r="A11" s="32">
        <v>1</v>
      </c>
      <c r="B11" s="27" t="s">
        <v>14</v>
      </c>
      <c r="D11" s="26" t="s">
        <v>394</v>
      </c>
      <c r="E11" s="26">
        <v>1</v>
      </c>
      <c r="F11" s="50" t="s">
        <v>387</v>
      </c>
      <c r="G11" s="27" t="s">
        <v>389</v>
      </c>
      <c r="H11" s="26" t="str">
        <f t="shared" si="0"/>
        <v>No</v>
      </c>
      <c r="I11" s="26">
        <f>0</f>
        <v>0</v>
      </c>
      <c r="J11" s="26" t="str">
        <f t="shared" si="1"/>
        <v>Yes</v>
      </c>
      <c r="K11" s="26" t="str">
        <f t="shared" si="2"/>
        <v>No</v>
      </c>
      <c r="L11" s="26">
        <f>INT(ResourceEffects[[#This Row],[Time Factor]]*TimeInterval/60/60/24)</f>
        <v>0</v>
      </c>
      <c r="M11" s="26">
        <f>INT(ResourceEffects[[#This Row],[Time Factor]]*TimeInterval/60/60)-ResourceEffects[[#This Row],[Days]]*24</f>
        <v>0</v>
      </c>
      <c r="N11" s="26">
        <f>INT(ResourceEffects[[#This Row],[Time Factor]]*TimeInterval/60)-ResourceEffects[[#This Row],[Hours]]*60-ResourceEffects[[#This Row],[Days]]*60*24</f>
        <v>0</v>
      </c>
      <c r="O11" s="26">
        <f>ResourceEffects[[#This Row],[Time Factor]]*TimeInterval-ResourceEffects[[#This Row],[Min]]*60-ResourceEffects[[#This Row],[Hours]]*60*60-ResourceEffects[[#This Row],[Days]]*60*60*24</f>
        <v>1</v>
      </c>
      <c r="P11" s="28">
        <f t="shared" ca="1" si="3"/>
        <v>353115655</v>
      </c>
      <c r="Q11" s="28">
        <f>_xlfn.XLOOKUP(ResourceEffects[[#This Row],[Protocol Name]],ProtocolNamesCol,ProtocolIds,"")</f>
        <v>11</v>
      </c>
      <c r="R11" s="28">
        <f>ResourceEffects[[#This Row],[Time Factor]]</f>
        <v>1</v>
      </c>
      <c r="S11" s="28">
        <f>ResourceEffects[[#This Row],[Drone ID]]</f>
        <v>0</v>
      </c>
      <c r="T11" s="28">
        <f>_xlfn.XLOOKUP(ResourceEffects[[#This Row],[Resource Name]],ResourceNames,ResourceIds,"")</f>
        <v>-2</v>
      </c>
      <c r="U11" s="28">
        <f>_xlfn.XLOOKUP(ResourceEffects[[#This Row],[Event Type]],EventTypeNames,EventTypeIds,"")</f>
        <v>1</v>
      </c>
      <c r="V11" s="28">
        <f>IF(ResourceEffects[[#This Row],[Is Local]]="Yes",1,0)</f>
        <v>1</v>
      </c>
      <c r="W11" s="28">
        <f>IF(ResourceEffects[[#This Row],[Is Installed]]="Yes",1,0)</f>
        <v>0</v>
      </c>
      <c r="X11" s="28">
        <f>IF(ResourceEffects[[#This Row],[Status]]="Locked",1,0)</f>
        <v>0</v>
      </c>
      <c r="Y11" s="28">
        <f>IF(ResourceEffects[[#This Row],[event_type]]=1,0,1)</f>
        <v>0</v>
      </c>
      <c r="Z11" s="28">
        <f>IF(ResourceEffects[[#This Row],[Use Abundancies]]="Yes",1,0)</f>
        <v>0</v>
      </c>
      <c r="AA11" s="28">
        <f>ResourceEffects[[#This Row],[∆]]</f>
        <v>1</v>
      </c>
    </row>
    <row r="12" spans="1:27" ht="14.4" customHeight="1" x14ac:dyDescent="0.3">
      <c r="A12" s="32">
        <v>0</v>
      </c>
      <c r="B12" s="27" t="s">
        <v>16</v>
      </c>
      <c r="D12" s="26" t="s">
        <v>395</v>
      </c>
      <c r="E12" s="26">
        <v>1</v>
      </c>
      <c r="F12" s="50" t="s">
        <v>387</v>
      </c>
      <c r="G12" s="27" t="s">
        <v>289</v>
      </c>
      <c r="H12" s="26" t="str">
        <f t="shared" si="0"/>
        <v>No</v>
      </c>
      <c r="I12" s="26">
        <f>0</f>
        <v>0</v>
      </c>
      <c r="J12" s="26" t="str">
        <f t="shared" si="1"/>
        <v>Yes</v>
      </c>
      <c r="K12" s="26" t="str">
        <f t="shared" si="2"/>
        <v>No</v>
      </c>
      <c r="L12" s="26">
        <f>INT(ResourceEffects[[#This Row],[Time Factor]]*TimeInterval/60/60/24)</f>
        <v>0</v>
      </c>
      <c r="M12" s="26">
        <f>INT(ResourceEffects[[#This Row],[Time Factor]]*TimeInterval/60/60)-ResourceEffects[[#This Row],[Days]]*24</f>
        <v>0</v>
      </c>
      <c r="N12" s="26">
        <f>INT(ResourceEffects[[#This Row],[Time Factor]]*TimeInterval/60)-ResourceEffects[[#This Row],[Hours]]*60-ResourceEffects[[#This Row],[Days]]*60*24</f>
        <v>0</v>
      </c>
      <c r="O12" s="26">
        <f>ResourceEffects[[#This Row],[Time Factor]]*TimeInterval-ResourceEffects[[#This Row],[Min]]*60-ResourceEffects[[#This Row],[Hours]]*60*60-ResourceEffects[[#This Row],[Days]]*60*60*24</f>
        <v>0</v>
      </c>
      <c r="P12" s="28">
        <f t="shared" ca="1" si="3"/>
        <v>352943091</v>
      </c>
      <c r="Q12" s="28">
        <f>_xlfn.XLOOKUP(ResourceEffects[[#This Row],[Protocol Name]],ProtocolNamesCol,ProtocolIds,"")</f>
        <v>5001</v>
      </c>
      <c r="R12" s="28">
        <f>ResourceEffects[[#This Row],[Time Factor]]</f>
        <v>0</v>
      </c>
      <c r="S12" s="28">
        <f>ResourceEffects[[#This Row],[Drone ID]]</f>
        <v>0</v>
      </c>
      <c r="T12" s="28">
        <f>_xlfn.XLOOKUP(ResourceEffects[[#This Row],[Resource Name]],ResourceNames,ResourceIds,"")</f>
        <v>5001</v>
      </c>
      <c r="U12" s="28">
        <f>_xlfn.XLOOKUP(ResourceEffects[[#This Row],[Event Type]],EventTypeNames,EventTypeIds,"")</f>
        <v>2</v>
      </c>
      <c r="V12" s="28">
        <f>IF(ResourceEffects[[#This Row],[Is Local]]="Yes",1,0)</f>
        <v>1</v>
      </c>
      <c r="W12" s="28">
        <f>IF(ResourceEffects[[#This Row],[Is Installed]]="Yes",1,0)</f>
        <v>0</v>
      </c>
      <c r="X12" s="28">
        <f>IF(ResourceEffects[[#This Row],[Status]]="Locked",1,0)</f>
        <v>0</v>
      </c>
      <c r="Y12" s="28">
        <f>IF(ResourceEffects[[#This Row],[event_type]]=1,0,1)</f>
        <v>1</v>
      </c>
      <c r="Z12" s="28">
        <f>IF(ResourceEffects[[#This Row],[Use Abundancies]]="Yes",1,0)</f>
        <v>0</v>
      </c>
      <c r="AA12" s="28">
        <f>ResourceEffects[[#This Row],[∆]]</f>
        <v>1</v>
      </c>
    </row>
    <row r="13" spans="1:27" ht="14.4" customHeight="1" x14ac:dyDescent="0.3">
      <c r="A13" s="32">
        <v>1</v>
      </c>
      <c r="B13" s="27" t="s">
        <v>16</v>
      </c>
      <c r="D13" s="26" t="s">
        <v>394</v>
      </c>
      <c r="E13" s="26">
        <v>1</v>
      </c>
      <c r="F13" s="50" t="s">
        <v>383</v>
      </c>
      <c r="G13" s="27" t="s">
        <v>289</v>
      </c>
      <c r="H13" s="26" t="str">
        <f t="shared" si="0"/>
        <v>No</v>
      </c>
      <c r="I13" s="26">
        <f>0</f>
        <v>0</v>
      </c>
      <c r="J13" s="26" t="str">
        <f t="shared" si="1"/>
        <v>Yes</v>
      </c>
      <c r="K13" s="26" t="str">
        <f t="shared" si="2"/>
        <v>No</v>
      </c>
      <c r="L13" s="26">
        <f>INT(ResourceEffects[[#This Row],[Time Factor]]*TimeInterval/60/60/24)</f>
        <v>0</v>
      </c>
      <c r="M13" s="26">
        <f>INT(ResourceEffects[[#This Row],[Time Factor]]*TimeInterval/60/60)-ResourceEffects[[#This Row],[Days]]*24</f>
        <v>0</v>
      </c>
      <c r="N13" s="26">
        <f>INT(ResourceEffects[[#This Row],[Time Factor]]*TimeInterval/60)-ResourceEffects[[#This Row],[Hours]]*60-ResourceEffects[[#This Row],[Days]]*60*24</f>
        <v>0</v>
      </c>
      <c r="O13" s="26">
        <f>ResourceEffects[[#This Row],[Time Factor]]*TimeInterval-ResourceEffects[[#This Row],[Min]]*60-ResourceEffects[[#This Row],[Hours]]*60*60-ResourceEffects[[#This Row],[Days]]*60*60*24</f>
        <v>1</v>
      </c>
      <c r="P13" s="28">
        <f t="shared" ca="1" si="3"/>
        <v>686480729</v>
      </c>
      <c r="Q13" s="28">
        <f>_xlfn.XLOOKUP(ResourceEffects[[#This Row],[Protocol Name]],ProtocolNamesCol,ProtocolIds,"")</f>
        <v>5001</v>
      </c>
      <c r="R13" s="28">
        <f>ResourceEffects[[#This Row],[Time Factor]]</f>
        <v>1</v>
      </c>
      <c r="S13" s="28">
        <f>ResourceEffects[[#This Row],[Drone ID]]</f>
        <v>0</v>
      </c>
      <c r="T13" s="28">
        <f>_xlfn.XLOOKUP(ResourceEffects[[#This Row],[Resource Name]],ResourceNames,ResourceIds,"")</f>
        <v>5001</v>
      </c>
      <c r="U13" s="28">
        <f>_xlfn.XLOOKUP(ResourceEffects[[#This Row],[Event Type]],EventTypeNames,EventTypeIds,"")</f>
        <v>1</v>
      </c>
      <c r="V13" s="28">
        <f>IF(ResourceEffects[[#This Row],[Is Local]]="Yes",1,0)</f>
        <v>1</v>
      </c>
      <c r="W13" s="28">
        <f>IF(ResourceEffects[[#This Row],[Is Installed]]="Yes",1,0)</f>
        <v>0</v>
      </c>
      <c r="X13" s="28">
        <f>IF(ResourceEffects[[#This Row],[Status]]="Locked",1,0)</f>
        <v>1</v>
      </c>
      <c r="Y13" s="28">
        <f>IF(ResourceEffects[[#This Row],[event_type]]=1,0,1)</f>
        <v>0</v>
      </c>
      <c r="Z13" s="28">
        <f>IF(ResourceEffects[[#This Row],[Use Abundancies]]="Yes",1,0)</f>
        <v>0</v>
      </c>
      <c r="AA13" s="28">
        <f>ResourceEffects[[#This Row],[∆]]</f>
        <v>1</v>
      </c>
    </row>
    <row r="14" spans="1:27" ht="14.4" customHeight="1" x14ac:dyDescent="0.3">
      <c r="A14" s="32">
        <v>10</v>
      </c>
      <c r="B14" s="27" t="s">
        <v>16</v>
      </c>
      <c r="D14" s="26" t="s">
        <v>395</v>
      </c>
      <c r="E14" s="26">
        <v>1</v>
      </c>
      <c r="F14" s="50" t="s">
        <v>383</v>
      </c>
      <c r="G14" s="27" t="s">
        <v>289</v>
      </c>
      <c r="H14" s="26" t="str">
        <f t="shared" si="0"/>
        <v>No</v>
      </c>
      <c r="I14" s="26">
        <f>0</f>
        <v>0</v>
      </c>
      <c r="J14" s="26" t="str">
        <f t="shared" si="1"/>
        <v>Yes</v>
      </c>
      <c r="K14" s="26" t="str">
        <f t="shared" si="2"/>
        <v>No</v>
      </c>
      <c r="L14" s="26">
        <f>INT(ResourceEffects[[#This Row],[Time Factor]]*TimeInterval/60/60/24)</f>
        <v>0</v>
      </c>
      <c r="M14" s="26">
        <f>INT(ResourceEffects[[#This Row],[Time Factor]]*TimeInterval/60/60)-ResourceEffects[[#This Row],[Days]]*24</f>
        <v>0</v>
      </c>
      <c r="N14" s="26">
        <f>INT(ResourceEffects[[#This Row],[Time Factor]]*TimeInterval/60)-ResourceEffects[[#This Row],[Hours]]*60-ResourceEffects[[#This Row],[Days]]*60*24</f>
        <v>0</v>
      </c>
      <c r="O14" s="26">
        <f>ResourceEffects[[#This Row],[Time Factor]]*TimeInterval-ResourceEffects[[#This Row],[Min]]*60-ResourceEffects[[#This Row],[Hours]]*60*60-ResourceEffects[[#This Row],[Days]]*60*60*24</f>
        <v>10</v>
      </c>
      <c r="P14" s="28">
        <f t="shared" ca="1" si="3"/>
        <v>958555137</v>
      </c>
      <c r="Q14" s="28">
        <f>_xlfn.XLOOKUP(ResourceEffects[[#This Row],[Protocol Name]],ProtocolNamesCol,ProtocolIds,"")</f>
        <v>5001</v>
      </c>
      <c r="R14" s="28">
        <f>ResourceEffects[[#This Row],[Time Factor]]</f>
        <v>10</v>
      </c>
      <c r="S14" s="28">
        <f>ResourceEffects[[#This Row],[Drone ID]]</f>
        <v>0</v>
      </c>
      <c r="T14" s="28">
        <f>_xlfn.XLOOKUP(ResourceEffects[[#This Row],[Resource Name]],ResourceNames,ResourceIds,"")</f>
        <v>5001</v>
      </c>
      <c r="U14" s="28">
        <f>_xlfn.XLOOKUP(ResourceEffects[[#This Row],[Event Type]],EventTypeNames,EventTypeIds,"")</f>
        <v>2</v>
      </c>
      <c r="V14" s="28">
        <f>IF(ResourceEffects[[#This Row],[Is Local]]="Yes",1,0)</f>
        <v>1</v>
      </c>
      <c r="W14" s="28">
        <f>IF(ResourceEffects[[#This Row],[Is Installed]]="Yes",1,0)</f>
        <v>0</v>
      </c>
      <c r="X14" s="28">
        <f>IF(ResourceEffects[[#This Row],[Status]]="Locked",1,0)</f>
        <v>1</v>
      </c>
      <c r="Y14" s="28">
        <f>IF(ResourceEffects[[#This Row],[event_type]]=1,0,1)</f>
        <v>1</v>
      </c>
      <c r="Z14" s="28">
        <f>IF(ResourceEffects[[#This Row],[Use Abundancies]]="Yes",1,0)</f>
        <v>0</v>
      </c>
      <c r="AA14" s="28">
        <f>ResourceEffects[[#This Row],[∆]]</f>
        <v>1</v>
      </c>
    </row>
    <row r="15" spans="1:27" ht="14.4" customHeight="1" x14ac:dyDescent="0.3">
      <c r="A15" s="32">
        <v>11</v>
      </c>
      <c r="B15" s="27" t="s">
        <v>16</v>
      </c>
      <c r="D15" s="26" t="s">
        <v>394</v>
      </c>
      <c r="E15" s="26">
        <v>1</v>
      </c>
      <c r="F15" s="50" t="s">
        <v>387</v>
      </c>
      <c r="G15" s="27" t="s">
        <v>289</v>
      </c>
      <c r="H15" s="26" t="str">
        <f t="shared" si="0"/>
        <v>No</v>
      </c>
      <c r="I15" s="26">
        <f>0</f>
        <v>0</v>
      </c>
      <c r="J15" s="26" t="str">
        <f t="shared" si="1"/>
        <v>Yes</v>
      </c>
      <c r="K15" s="26" t="str">
        <f t="shared" si="2"/>
        <v>No</v>
      </c>
      <c r="L15" s="26">
        <f>INT(ResourceEffects[[#This Row],[Time Factor]]*TimeInterval/60/60/24)</f>
        <v>0</v>
      </c>
      <c r="M15" s="26">
        <f>INT(ResourceEffects[[#This Row],[Time Factor]]*TimeInterval/60/60)-ResourceEffects[[#This Row],[Days]]*24</f>
        <v>0</v>
      </c>
      <c r="N15" s="26">
        <f>INT(ResourceEffects[[#This Row],[Time Factor]]*TimeInterval/60)-ResourceEffects[[#This Row],[Hours]]*60-ResourceEffects[[#This Row],[Days]]*60*24</f>
        <v>0</v>
      </c>
      <c r="O15" s="26">
        <f>ResourceEffects[[#This Row],[Time Factor]]*TimeInterval-ResourceEffects[[#This Row],[Min]]*60-ResourceEffects[[#This Row],[Hours]]*60*60-ResourceEffects[[#This Row],[Days]]*60*60*24</f>
        <v>11</v>
      </c>
      <c r="P15" s="28">
        <f t="shared" ca="1" si="3"/>
        <v>66582127</v>
      </c>
      <c r="Q15" s="28">
        <f>_xlfn.XLOOKUP(ResourceEffects[[#This Row],[Protocol Name]],ProtocolNamesCol,ProtocolIds,"")</f>
        <v>5001</v>
      </c>
      <c r="R15" s="28">
        <f>ResourceEffects[[#This Row],[Time Factor]]</f>
        <v>11</v>
      </c>
      <c r="S15" s="28">
        <f>ResourceEffects[[#This Row],[Drone ID]]</f>
        <v>0</v>
      </c>
      <c r="T15" s="28">
        <f>_xlfn.XLOOKUP(ResourceEffects[[#This Row],[Resource Name]],ResourceNames,ResourceIds,"")</f>
        <v>5001</v>
      </c>
      <c r="U15" s="28">
        <f>_xlfn.XLOOKUP(ResourceEffects[[#This Row],[Event Type]],EventTypeNames,EventTypeIds,"")</f>
        <v>1</v>
      </c>
      <c r="V15" s="28">
        <f>IF(ResourceEffects[[#This Row],[Is Local]]="Yes",1,0)</f>
        <v>1</v>
      </c>
      <c r="W15" s="28">
        <f>IF(ResourceEffects[[#This Row],[Is Installed]]="Yes",1,0)</f>
        <v>0</v>
      </c>
      <c r="X15" s="28">
        <f>IF(ResourceEffects[[#This Row],[Status]]="Locked",1,0)</f>
        <v>0</v>
      </c>
      <c r="Y15" s="28">
        <f>IF(ResourceEffects[[#This Row],[event_type]]=1,0,1)</f>
        <v>0</v>
      </c>
      <c r="Z15" s="28">
        <f>IF(ResourceEffects[[#This Row],[Use Abundancies]]="Yes",1,0)</f>
        <v>0</v>
      </c>
      <c r="AA15" s="28">
        <f>ResourceEffects[[#This Row],[∆]]</f>
        <v>1</v>
      </c>
    </row>
    <row r="16" spans="1:27" ht="14.4" customHeight="1" x14ac:dyDescent="0.3">
      <c r="A16" s="33">
        <v>0</v>
      </c>
      <c r="B16" s="27" t="s">
        <v>18</v>
      </c>
      <c r="C16" s="31" t="s">
        <v>430</v>
      </c>
      <c r="D16" s="26" t="s">
        <v>395</v>
      </c>
      <c r="E16" s="26">
        <v>1</v>
      </c>
      <c r="F16" s="50" t="s">
        <v>387</v>
      </c>
      <c r="G16" s="27" t="s">
        <v>293</v>
      </c>
      <c r="H16" s="26" t="s">
        <v>429</v>
      </c>
      <c r="I16" s="26">
        <f>0</f>
        <v>0</v>
      </c>
      <c r="J16" s="26" t="str">
        <f t="shared" si="1"/>
        <v>Yes</v>
      </c>
      <c r="K16" s="26" t="str">
        <f t="shared" si="2"/>
        <v>No</v>
      </c>
      <c r="L16" s="26">
        <f>INT(ResourceEffects[[#This Row],[Time Factor]]*TimeInterval/60/60/24)</f>
        <v>0</v>
      </c>
      <c r="M16" s="26">
        <f>INT(ResourceEffects[[#This Row],[Time Factor]]*TimeInterval/60/60)-ResourceEffects[[#This Row],[Days]]*24</f>
        <v>0</v>
      </c>
      <c r="N16" s="26">
        <f>INT(ResourceEffects[[#This Row],[Time Factor]]*TimeInterval/60)-ResourceEffects[[#This Row],[Hours]]*60-ResourceEffects[[#This Row],[Days]]*60*24</f>
        <v>0</v>
      </c>
      <c r="O16" s="26">
        <f>ResourceEffects[[#This Row],[Time Factor]]*TimeInterval-ResourceEffects[[#This Row],[Min]]*60-ResourceEffects[[#This Row],[Hours]]*60*60-ResourceEffects[[#This Row],[Days]]*60*60*24</f>
        <v>0</v>
      </c>
      <c r="P16" s="29">
        <f t="shared" ca="1" si="3"/>
        <v>516028643</v>
      </c>
      <c r="Q16" s="29">
        <f>_xlfn.XLOOKUP(ResourceEffects[[#This Row],[Protocol Name]],ProtocolNamesCol,ProtocolIds,"")</f>
        <v>11000</v>
      </c>
      <c r="R16" s="29">
        <f>ResourceEffects[[#This Row],[Time Factor]]</f>
        <v>0</v>
      </c>
      <c r="S16" s="29">
        <f>ResourceEffects[[#This Row],[Drone ID]]</f>
        <v>0</v>
      </c>
      <c r="T16" s="29">
        <f>_xlfn.XLOOKUP(ResourceEffects[[#This Row],[Resource Name]],ResourceNames,ResourceIds,"")</f>
        <v>5101</v>
      </c>
      <c r="U16" s="29">
        <f>_xlfn.XLOOKUP(ResourceEffects[[#This Row],[Event Type]],EventTypeNames,EventTypeIds,"")</f>
        <v>2</v>
      </c>
      <c r="V16" s="29">
        <f>IF(ResourceEffects[[#This Row],[Is Local]]="Yes",1,0)</f>
        <v>1</v>
      </c>
      <c r="W16" s="28">
        <f>IF(ResourceEffects[[#This Row],[Is Installed]]="Yes",1,0)</f>
        <v>0</v>
      </c>
      <c r="X16" s="29">
        <f>IF(ResourceEffects[[#This Row],[Status]]="Locked",1,0)</f>
        <v>0</v>
      </c>
      <c r="Y16" s="29">
        <f>IF(ResourceEffects[[#This Row],[event_type]]=1,0,1)</f>
        <v>1</v>
      </c>
      <c r="Z16" s="29">
        <f>IF(ResourceEffects[[#This Row],[Use Abundancies]]="Yes",1,0)</f>
        <v>0</v>
      </c>
      <c r="AA16" s="29">
        <f>ResourceEffects[[#This Row],[∆]]</f>
        <v>1</v>
      </c>
    </row>
    <row r="17" spans="1:27" ht="14.4" customHeight="1" x14ac:dyDescent="0.3">
      <c r="A17" s="33">
        <v>0</v>
      </c>
      <c r="B17" s="27" t="s">
        <v>18</v>
      </c>
      <c r="C17" s="31" t="s">
        <v>430</v>
      </c>
      <c r="D17" s="26" t="s">
        <v>394</v>
      </c>
      <c r="E17" s="26">
        <v>1</v>
      </c>
      <c r="F17" s="50" t="s">
        <v>383</v>
      </c>
      <c r="G17" s="27" t="s">
        <v>293</v>
      </c>
      <c r="H17" s="26" t="str">
        <f>"No"</f>
        <v>No</v>
      </c>
      <c r="I17" s="26">
        <f>0</f>
        <v>0</v>
      </c>
      <c r="J17" s="26" t="str">
        <f t="shared" si="1"/>
        <v>Yes</v>
      </c>
      <c r="K17" s="26" t="str">
        <f t="shared" si="2"/>
        <v>No</v>
      </c>
      <c r="L17" s="26">
        <f>INT(ResourceEffects[[#This Row],[Time Factor]]*TimeInterval/60/60/24)</f>
        <v>0</v>
      </c>
      <c r="M17" s="26">
        <f>INT(ResourceEffects[[#This Row],[Time Factor]]*TimeInterval/60/60)-ResourceEffects[[#This Row],[Days]]*24</f>
        <v>0</v>
      </c>
      <c r="N17" s="26">
        <f>INT(ResourceEffects[[#This Row],[Time Factor]]*TimeInterval/60)-ResourceEffects[[#This Row],[Hours]]*60-ResourceEffects[[#This Row],[Days]]*60*24</f>
        <v>0</v>
      </c>
      <c r="O17" s="26">
        <f>ResourceEffects[[#This Row],[Time Factor]]*TimeInterval-ResourceEffects[[#This Row],[Min]]*60-ResourceEffects[[#This Row],[Hours]]*60*60-ResourceEffects[[#This Row],[Days]]*60*60*24</f>
        <v>0</v>
      </c>
      <c r="P17" s="29">
        <f t="shared" ca="1" si="3"/>
        <v>183410245</v>
      </c>
      <c r="Q17" s="29">
        <f>_xlfn.XLOOKUP(ResourceEffects[[#This Row],[Protocol Name]],ProtocolNamesCol,ProtocolIds,"")</f>
        <v>11000</v>
      </c>
      <c r="R17" s="29">
        <f>ResourceEffects[[#This Row],[Time Factor]]</f>
        <v>0</v>
      </c>
      <c r="S17" s="29">
        <f>ResourceEffects[[#This Row],[Drone ID]]</f>
        <v>0</v>
      </c>
      <c r="T17" s="29">
        <f>_xlfn.XLOOKUP(ResourceEffects[[#This Row],[Resource Name]],ResourceNames,ResourceIds,"")</f>
        <v>5101</v>
      </c>
      <c r="U17" s="29">
        <f>_xlfn.XLOOKUP(ResourceEffects[[#This Row],[Event Type]],EventTypeNames,EventTypeIds,"")</f>
        <v>1</v>
      </c>
      <c r="V17" s="29">
        <f>IF(ResourceEffects[[#This Row],[Is Local]]="Yes",1,0)</f>
        <v>1</v>
      </c>
      <c r="W17" s="28">
        <f>IF(ResourceEffects[[#This Row],[Is Installed]]="Yes",1,0)</f>
        <v>0</v>
      </c>
      <c r="X17" s="29">
        <f>IF(ResourceEffects[[#This Row],[Status]]="Locked",1,0)</f>
        <v>1</v>
      </c>
      <c r="Y17" s="29">
        <f>IF(ResourceEffects[[#This Row],[event_type]]=1,0,1)</f>
        <v>0</v>
      </c>
      <c r="Z17" s="29">
        <f>IF(ResourceEffects[[#This Row],[Use Abundancies]]="Yes",1,0)</f>
        <v>0</v>
      </c>
      <c r="AA17" s="29">
        <f>ResourceEffects[[#This Row],[∆]]</f>
        <v>1</v>
      </c>
    </row>
    <row r="18" spans="1:27" ht="14.4" customHeight="1" x14ac:dyDescent="0.3">
      <c r="A18" s="33">
        <v>10</v>
      </c>
      <c r="B18" s="27" t="s">
        <v>18</v>
      </c>
      <c r="C18" s="31" t="s">
        <v>432</v>
      </c>
      <c r="D18" s="26" t="s">
        <v>395</v>
      </c>
      <c r="E18" s="26">
        <v>1</v>
      </c>
      <c r="F18" s="50" t="s">
        <v>383</v>
      </c>
      <c r="G18" s="27" t="s">
        <v>293</v>
      </c>
      <c r="H18" s="26" t="str">
        <f>"No"</f>
        <v>No</v>
      </c>
      <c r="I18" s="26">
        <f>0</f>
        <v>0</v>
      </c>
      <c r="J18" s="26" t="str">
        <f t="shared" si="1"/>
        <v>Yes</v>
      </c>
      <c r="K18" s="26" t="str">
        <f t="shared" si="2"/>
        <v>No</v>
      </c>
      <c r="L18" s="26">
        <f>INT(ResourceEffects[[#This Row],[Time Factor]]*TimeInterval/60/60/24)</f>
        <v>0</v>
      </c>
      <c r="M18" s="26">
        <f>INT(ResourceEffects[[#This Row],[Time Factor]]*TimeInterval/60/60)-ResourceEffects[[#This Row],[Days]]*24</f>
        <v>0</v>
      </c>
      <c r="N18" s="26">
        <f>INT(ResourceEffects[[#This Row],[Time Factor]]*TimeInterval/60)-ResourceEffects[[#This Row],[Hours]]*60-ResourceEffects[[#This Row],[Days]]*60*24</f>
        <v>0</v>
      </c>
      <c r="O18" s="26">
        <f>ResourceEffects[[#This Row],[Time Factor]]*TimeInterval-ResourceEffects[[#This Row],[Min]]*60-ResourceEffects[[#This Row],[Hours]]*60*60-ResourceEffects[[#This Row],[Days]]*60*60*24</f>
        <v>10</v>
      </c>
      <c r="P18" s="29">
        <f t="shared" ca="1" si="3"/>
        <v>865693652</v>
      </c>
      <c r="Q18" s="29">
        <f>_xlfn.XLOOKUP(ResourceEffects[[#This Row],[Protocol Name]],ProtocolNamesCol,ProtocolIds,"")</f>
        <v>11000</v>
      </c>
      <c r="R18" s="29">
        <f>ResourceEffects[[#This Row],[Time Factor]]</f>
        <v>10</v>
      </c>
      <c r="S18" s="29">
        <f>ResourceEffects[[#This Row],[Drone ID]]</f>
        <v>0</v>
      </c>
      <c r="T18" s="29">
        <f>_xlfn.XLOOKUP(ResourceEffects[[#This Row],[Resource Name]],ResourceNames,ResourceIds,"")</f>
        <v>5101</v>
      </c>
      <c r="U18" s="29">
        <f>_xlfn.XLOOKUP(ResourceEffects[[#This Row],[Event Type]],EventTypeNames,EventTypeIds,"")</f>
        <v>2</v>
      </c>
      <c r="V18" s="29">
        <f>IF(ResourceEffects[[#This Row],[Is Local]]="Yes",1,0)</f>
        <v>1</v>
      </c>
      <c r="W18" s="28">
        <f>IF(ResourceEffects[[#This Row],[Is Installed]]="Yes",1,0)</f>
        <v>0</v>
      </c>
      <c r="X18" s="29">
        <f>IF(ResourceEffects[[#This Row],[Status]]="Locked",1,0)</f>
        <v>1</v>
      </c>
      <c r="Y18" s="29">
        <f>IF(ResourceEffects[[#This Row],[event_type]]=1,0,1)</f>
        <v>1</v>
      </c>
      <c r="Z18" s="29">
        <f>IF(ResourceEffects[[#This Row],[Use Abundancies]]="Yes",1,0)</f>
        <v>0</v>
      </c>
      <c r="AA18" s="29">
        <f>ResourceEffects[[#This Row],[∆]]</f>
        <v>1</v>
      </c>
    </row>
    <row r="19" spans="1:27" ht="14.4" customHeight="1" x14ac:dyDescent="0.3">
      <c r="A19" s="33">
        <v>10</v>
      </c>
      <c r="B19" s="27" t="s">
        <v>18</v>
      </c>
      <c r="C19" s="31" t="s">
        <v>432</v>
      </c>
      <c r="D19" s="26" t="s">
        <v>394</v>
      </c>
      <c r="E19" s="26">
        <v>1</v>
      </c>
      <c r="F19" s="50" t="s">
        <v>387</v>
      </c>
      <c r="G19" s="27" t="s">
        <v>293</v>
      </c>
      <c r="H19" s="26" t="s">
        <v>429</v>
      </c>
      <c r="I19" s="26">
        <f>0</f>
        <v>0</v>
      </c>
      <c r="J19" s="26" t="str">
        <f t="shared" si="1"/>
        <v>Yes</v>
      </c>
      <c r="K19" s="26" t="str">
        <f t="shared" si="2"/>
        <v>No</v>
      </c>
      <c r="L19" s="26">
        <f>INT(ResourceEffects[[#This Row],[Time Factor]]*TimeInterval/60/60/24)</f>
        <v>0</v>
      </c>
      <c r="M19" s="26">
        <f>INT(ResourceEffects[[#This Row],[Time Factor]]*TimeInterval/60/60)-ResourceEffects[[#This Row],[Days]]*24</f>
        <v>0</v>
      </c>
      <c r="N19" s="26">
        <f>INT(ResourceEffects[[#This Row],[Time Factor]]*TimeInterval/60)-ResourceEffects[[#This Row],[Hours]]*60-ResourceEffects[[#This Row],[Days]]*60*24</f>
        <v>0</v>
      </c>
      <c r="O19" s="26">
        <f>ResourceEffects[[#This Row],[Time Factor]]*TimeInterval-ResourceEffects[[#This Row],[Min]]*60-ResourceEffects[[#This Row],[Hours]]*60*60-ResourceEffects[[#This Row],[Days]]*60*60*24</f>
        <v>10</v>
      </c>
      <c r="P19" s="29">
        <f t="shared" ca="1" si="3"/>
        <v>143549009</v>
      </c>
      <c r="Q19" s="29">
        <f>_xlfn.XLOOKUP(ResourceEffects[[#This Row],[Protocol Name]],ProtocolNamesCol,ProtocolIds,"")</f>
        <v>11000</v>
      </c>
      <c r="R19" s="29">
        <f>ResourceEffects[[#This Row],[Time Factor]]</f>
        <v>10</v>
      </c>
      <c r="S19" s="29">
        <f>ResourceEffects[[#This Row],[Drone ID]]</f>
        <v>0</v>
      </c>
      <c r="T19" s="29">
        <f>_xlfn.XLOOKUP(ResourceEffects[[#This Row],[Resource Name]],ResourceNames,ResourceIds,"")</f>
        <v>5101</v>
      </c>
      <c r="U19" s="29">
        <f>_xlfn.XLOOKUP(ResourceEffects[[#This Row],[Event Type]],EventTypeNames,EventTypeIds,"")</f>
        <v>1</v>
      </c>
      <c r="V19" s="29">
        <f>IF(ResourceEffects[[#This Row],[Is Local]]="Yes",1,0)</f>
        <v>1</v>
      </c>
      <c r="W19" s="28">
        <f>IF(ResourceEffects[[#This Row],[Is Installed]]="Yes",1,0)</f>
        <v>0</v>
      </c>
      <c r="X19" s="29">
        <f>IF(ResourceEffects[[#This Row],[Status]]="Locked",1,0)</f>
        <v>0</v>
      </c>
      <c r="Y19" s="29">
        <f>IF(ResourceEffects[[#This Row],[event_type]]=1,0,1)</f>
        <v>0</v>
      </c>
      <c r="Z19" s="29">
        <f>IF(ResourceEffects[[#This Row],[Use Abundancies]]="Yes",1,0)</f>
        <v>0</v>
      </c>
      <c r="AA19" s="29">
        <f>ResourceEffects[[#This Row],[∆]]</f>
        <v>1</v>
      </c>
    </row>
    <row r="20" spans="1:27" ht="14.4" customHeight="1" x14ac:dyDescent="0.3">
      <c r="A20" s="32">
        <v>11</v>
      </c>
      <c r="B20" s="27" t="s">
        <v>18</v>
      </c>
      <c r="C20" s="31" t="s">
        <v>431</v>
      </c>
      <c r="D20" s="26" t="s">
        <v>394</v>
      </c>
      <c r="E20" s="26">
        <v>1</v>
      </c>
      <c r="F20" s="50" t="s">
        <v>387</v>
      </c>
      <c r="G20" s="27" t="s">
        <v>163</v>
      </c>
      <c r="H20" s="26" t="s">
        <v>386</v>
      </c>
      <c r="I20" s="26">
        <f>0</f>
        <v>0</v>
      </c>
      <c r="J20" s="26" t="str">
        <f t="shared" si="1"/>
        <v>Yes</v>
      </c>
      <c r="K20" s="26" t="str">
        <f t="shared" si="2"/>
        <v>No</v>
      </c>
      <c r="L20" s="26">
        <f>INT(ResourceEffects[[#This Row],[Time Factor]]*TimeInterval/60/60/24)</f>
        <v>0</v>
      </c>
      <c r="M20" s="26">
        <f>INT(ResourceEffects[[#This Row],[Time Factor]]*TimeInterval/60/60)-ResourceEffects[[#This Row],[Days]]*24</f>
        <v>0</v>
      </c>
      <c r="N20" s="26">
        <f>INT(ResourceEffects[[#This Row],[Time Factor]]*TimeInterval/60)-ResourceEffects[[#This Row],[Hours]]*60-ResourceEffects[[#This Row],[Days]]*60*24</f>
        <v>0</v>
      </c>
      <c r="O20" s="26">
        <f>ResourceEffects[[#This Row],[Time Factor]]*TimeInterval-ResourceEffects[[#This Row],[Min]]*60-ResourceEffects[[#This Row],[Hours]]*60*60-ResourceEffects[[#This Row],[Days]]*60*60*24</f>
        <v>11</v>
      </c>
      <c r="P20" s="28">
        <f t="shared" ca="1" si="3"/>
        <v>273935821</v>
      </c>
      <c r="Q20" s="28">
        <f>_xlfn.XLOOKUP(ResourceEffects[[#This Row],[Protocol Name]],ProtocolNamesCol,ProtocolIds,"")</f>
        <v>11000</v>
      </c>
      <c r="R20" s="28">
        <f>ResourceEffects[[#This Row],[Time Factor]]</f>
        <v>11</v>
      </c>
      <c r="S20" s="28">
        <f>ResourceEffects[[#This Row],[Drone ID]]</f>
        <v>0</v>
      </c>
      <c r="T20" s="28">
        <f>_xlfn.XLOOKUP(ResourceEffects[[#This Row],[Resource Name]],ResourceNames,ResourceIds,"")</f>
        <v>1000</v>
      </c>
      <c r="U20" s="28">
        <f>_xlfn.XLOOKUP(ResourceEffects[[#This Row],[Event Type]],EventTypeNames,EventTypeIds,"")</f>
        <v>1</v>
      </c>
      <c r="V20" s="28">
        <f>IF(ResourceEffects[[#This Row],[Is Local]]="Yes",1,0)</f>
        <v>1</v>
      </c>
      <c r="W20" s="28">
        <f>IF(ResourceEffects[[#This Row],[Is Installed]]="Yes",1,0)</f>
        <v>0</v>
      </c>
      <c r="X20" s="28">
        <f>IF(ResourceEffects[[#This Row],[Status]]="Locked",1,0)</f>
        <v>0</v>
      </c>
      <c r="Y20" s="28">
        <f>IF(ResourceEffects[[#This Row],[event_type]]=1,0,1)</f>
        <v>0</v>
      </c>
      <c r="Z20" s="28">
        <f>IF(ResourceEffects[[#This Row],[Use Abundancies]]="Yes",1,0)</f>
        <v>1</v>
      </c>
      <c r="AA20" s="28">
        <f>ResourceEffects[[#This Row],[∆]]</f>
        <v>1</v>
      </c>
    </row>
    <row r="21" spans="1:27" ht="14.4" customHeight="1" x14ac:dyDescent="0.3">
      <c r="A21" s="33">
        <v>0</v>
      </c>
      <c r="B21" s="27" t="s">
        <v>433</v>
      </c>
      <c r="C21" s="31" t="s">
        <v>430</v>
      </c>
      <c r="D21" s="26" t="s">
        <v>395</v>
      </c>
      <c r="E21" s="26">
        <v>1</v>
      </c>
      <c r="F21" s="50" t="s">
        <v>387</v>
      </c>
      <c r="G21" s="27" t="s">
        <v>293</v>
      </c>
      <c r="H21" s="52" t="s">
        <v>429</v>
      </c>
      <c r="I21" s="52">
        <f>0</f>
        <v>0</v>
      </c>
      <c r="J21" s="52" t="str">
        <f t="shared" si="1"/>
        <v>Yes</v>
      </c>
      <c r="K21" s="52" t="str">
        <f t="shared" si="2"/>
        <v>No</v>
      </c>
      <c r="L21" s="52">
        <f>INT(ResourceEffects[[#This Row],[Time Factor]]*TimeInterval/60/60/24)</f>
        <v>0</v>
      </c>
      <c r="M21" s="52">
        <f>INT(ResourceEffects[[#This Row],[Time Factor]]*TimeInterval/60/60)-ResourceEffects[[#This Row],[Days]]*24</f>
        <v>0</v>
      </c>
      <c r="N21" s="52">
        <f>INT(ResourceEffects[[#This Row],[Time Factor]]*TimeInterval/60)-ResourceEffects[[#This Row],[Hours]]*60-ResourceEffects[[#This Row],[Days]]*60*24</f>
        <v>0</v>
      </c>
      <c r="O21" s="52">
        <f>ResourceEffects[[#This Row],[Time Factor]]*TimeInterval-ResourceEffects[[#This Row],[Min]]*60-ResourceEffects[[#This Row],[Hours]]*60*60-ResourceEffects[[#This Row],[Days]]*60*60*24</f>
        <v>0</v>
      </c>
      <c r="P21" s="29">
        <f t="shared" ca="1" si="3"/>
        <v>145836682</v>
      </c>
      <c r="Q21" s="29">
        <f>_xlfn.XLOOKUP(ResourceEffects[[#This Row],[Protocol Name]],ProtocolNamesCol,ProtocolIds,"")</f>
        <v>11010</v>
      </c>
      <c r="R21" s="29">
        <f>ResourceEffects[[#This Row],[Time Factor]]</f>
        <v>0</v>
      </c>
      <c r="S21" s="29">
        <f>ResourceEffects[[#This Row],[Drone ID]]</f>
        <v>0</v>
      </c>
      <c r="T21" s="29">
        <f>_xlfn.XLOOKUP(ResourceEffects[[#This Row],[Resource Name]],ResourceNames,ResourceIds,"")</f>
        <v>5101</v>
      </c>
      <c r="U21" s="29">
        <f>_xlfn.XLOOKUP(ResourceEffects[[#This Row],[Event Type]],EventTypeNames,EventTypeIds,"")</f>
        <v>2</v>
      </c>
      <c r="V21" s="29">
        <f>IF(ResourceEffects[[#This Row],[Is Local]]="Yes",1,0)</f>
        <v>1</v>
      </c>
      <c r="W21" s="29">
        <f>IF(ResourceEffects[[#This Row],[Is Installed]]="Yes",1,0)</f>
        <v>0</v>
      </c>
      <c r="X21" s="29">
        <f>IF(ResourceEffects[[#This Row],[Status]]="Locked",1,0)</f>
        <v>0</v>
      </c>
      <c r="Y21" s="29">
        <f>IF(ResourceEffects[[#This Row],[event_type]]=1,0,1)</f>
        <v>1</v>
      </c>
      <c r="Z21" s="29">
        <f>IF(ResourceEffects[[#This Row],[Use Abundancies]]="Yes",1,0)</f>
        <v>0</v>
      </c>
      <c r="AA21" s="29">
        <f>ResourceEffects[[#This Row],[∆]]</f>
        <v>1</v>
      </c>
    </row>
    <row r="22" spans="1:27" ht="14.4" customHeight="1" x14ac:dyDescent="0.3">
      <c r="A22" s="33">
        <v>0</v>
      </c>
      <c r="B22" s="27" t="s">
        <v>433</v>
      </c>
      <c r="C22" s="31" t="s">
        <v>430</v>
      </c>
      <c r="D22" s="26" t="s">
        <v>394</v>
      </c>
      <c r="E22" s="26">
        <v>1</v>
      </c>
      <c r="F22" s="50" t="s">
        <v>383</v>
      </c>
      <c r="G22" s="27" t="s">
        <v>293</v>
      </c>
      <c r="H22" s="52" t="str">
        <f>"No"</f>
        <v>No</v>
      </c>
      <c r="I22" s="52">
        <f>0</f>
        <v>0</v>
      </c>
      <c r="J22" s="52" t="str">
        <f t="shared" si="1"/>
        <v>Yes</v>
      </c>
      <c r="K22" s="52" t="str">
        <f t="shared" si="2"/>
        <v>No</v>
      </c>
      <c r="L22" s="52">
        <f>INT(ResourceEffects[[#This Row],[Time Factor]]*TimeInterval/60/60/24)</f>
        <v>0</v>
      </c>
      <c r="M22" s="52">
        <f>INT(ResourceEffects[[#This Row],[Time Factor]]*TimeInterval/60/60)-ResourceEffects[[#This Row],[Days]]*24</f>
        <v>0</v>
      </c>
      <c r="N22" s="52">
        <f>INT(ResourceEffects[[#This Row],[Time Factor]]*TimeInterval/60)-ResourceEffects[[#This Row],[Hours]]*60-ResourceEffects[[#This Row],[Days]]*60*24</f>
        <v>0</v>
      </c>
      <c r="O22" s="52">
        <f>ResourceEffects[[#This Row],[Time Factor]]*TimeInterval-ResourceEffects[[#This Row],[Min]]*60-ResourceEffects[[#This Row],[Hours]]*60*60-ResourceEffects[[#This Row],[Days]]*60*60*24</f>
        <v>0</v>
      </c>
      <c r="P22" s="29">
        <f t="shared" ca="1" si="3"/>
        <v>666506736</v>
      </c>
      <c r="Q22" s="29">
        <f>_xlfn.XLOOKUP(ResourceEffects[[#This Row],[Protocol Name]],ProtocolNamesCol,ProtocolIds,"")</f>
        <v>11010</v>
      </c>
      <c r="R22" s="29">
        <f>ResourceEffects[[#This Row],[Time Factor]]</f>
        <v>0</v>
      </c>
      <c r="S22" s="29">
        <f>ResourceEffects[[#This Row],[Drone ID]]</f>
        <v>0</v>
      </c>
      <c r="T22" s="29">
        <f>_xlfn.XLOOKUP(ResourceEffects[[#This Row],[Resource Name]],ResourceNames,ResourceIds,"")</f>
        <v>5101</v>
      </c>
      <c r="U22" s="29">
        <f>_xlfn.XLOOKUP(ResourceEffects[[#This Row],[Event Type]],EventTypeNames,EventTypeIds,"")</f>
        <v>1</v>
      </c>
      <c r="V22" s="29">
        <f>IF(ResourceEffects[[#This Row],[Is Local]]="Yes",1,0)</f>
        <v>1</v>
      </c>
      <c r="W22" s="29">
        <f>IF(ResourceEffects[[#This Row],[Is Installed]]="Yes",1,0)</f>
        <v>0</v>
      </c>
      <c r="X22" s="29">
        <f>IF(ResourceEffects[[#This Row],[Status]]="Locked",1,0)</f>
        <v>1</v>
      </c>
      <c r="Y22" s="29">
        <f>IF(ResourceEffects[[#This Row],[event_type]]=1,0,1)</f>
        <v>0</v>
      </c>
      <c r="Z22" s="29">
        <f>IF(ResourceEffects[[#This Row],[Use Abundancies]]="Yes",1,0)</f>
        <v>0</v>
      </c>
      <c r="AA22" s="29">
        <f>ResourceEffects[[#This Row],[∆]]</f>
        <v>1</v>
      </c>
    </row>
    <row r="23" spans="1:27" ht="14.4" customHeight="1" x14ac:dyDescent="0.3">
      <c r="A23" s="33">
        <v>10</v>
      </c>
      <c r="B23" s="27" t="s">
        <v>433</v>
      </c>
      <c r="C23" s="31" t="s">
        <v>432</v>
      </c>
      <c r="D23" s="26" t="s">
        <v>395</v>
      </c>
      <c r="E23" s="26">
        <v>1</v>
      </c>
      <c r="F23" s="50" t="s">
        <v>383</v>
      </c>
      <c r="G23" s="27" t="s">
        <v>293</v>
      </c>
      <c r="H23" s="52" t="str">
        <f>"No"</f>
        <v>No</v>
      </c>
      <c r="I23" s="52">
        <f>0</f>
        <v>0</v>
      </c>
      <c r="J23" s="52" t="str">
        <f t="shared" si="1"/>
        <v>Yes</v>
      </c>
      <c r="K23" s="52" t="str">
        <f t="shared" si="2"/>
        <v>No</v>
      </c>
      <c r="L23" s="52">
        <f>INT(ResourceEffects[[#This Row],[Time Factor]]*TimeInterval/60/60/24)</f>
        <v>0</v>
      </c>
      <c r="M23" s="52">
        <f>INT(ResourceEffects[[#This Row],[Time Factor]]*TimeInterval/60/60)-ResourceEffects[[#This Row],[Days]]*24</f>
        <v>0</v>
      </c>
      <c r="N23" s="52">
        <f>INT(ResourceEffects[[#This Row],[Time Factor]]*TimeInterval/60)-ResourceEffects[[#This Row],[Hours]]*60-ResourceEffects[[#This Row],[Days]]*60*24</f>
        <v>0</v>
      </c>
      <c r="O23" s="52">
        <f>ResourceEffects[[#This Row],[Time Factor]]*TimeInterval-ResourceEffects[[#This Row],[Min]]*60-ResourceEffects[[#This Row],[Hours]]*60*60-ResourceEffects[[#This Row],[Days]]*60*60*24</f>
        <v>10</v>
      </c>
      <c r="P23" s="29">
        <f t="shared" ca="1" si="3"/>
        <v>262399360</v>
      </c>
      <c r="Q23" s="29">
        <f>_xlfn.XLOOKUP(ResourceEffects[[#This Row],[Protocol Name]],ProtocolNamesCol,ProtocolIds,"")</f>
        <v>11010</v>
      </c>
      <c r="R23" s="29">
        <f>ResourceEffects[[#This Row],[Time Factor]]</f>
        <v>10</v>
      </c>
      <c r="S23" s="29">
        <f>ResourceEffects[[#This Row],[Drone ID]]</f>
        <v>0</v>
      </c>
      <c r="T23" s="29">
        <f>_xlfn.XLOOKUP(ResourceEffects[[#This Row],[Resource Name]],ResourceNames,ResourceIds,"")</f>
        <v>5101</v>
      </c>
      <c r="U23" s="29">
        <f>_xlfn.XLOOKUP(ResourceEffects[[#This Row],[Event Type]],EventTypeNames,EventTypeIds,"")</f>
        <v>2</v>
      </c>
      <c r="V23" s="29">
        <f>IF(ResourceEffects[[#This Row],[Is Local]]="Yes",1,0)</f>
        <v>1</v>
      </c>
      <c r="W23" s="29">
        <f>IF(ResourceEffects[[#This Row],[Is Installed]]="Yes",1,0)</f>
        <v>0</v>
      </c>
      <c r="X23" s="29">
        <f>IF(ResourceEffects[[#This Row],[Status]]="Locked",1,0)</f>
        <v>1</v>
      </c>
      <c r="Y23" s="29">
        <f>IF(ResourceEffects[[#This Row],[event_type]]=1,0,1)</f>
        <v>1</v>
      </c>
      <c r="Z23" s="29">
        <f>IF(ResourceEffects[[#This Row],[Use Abundancies]]="Yes",1,0)</f>
        <v>0</v>
      </c>
      <c r="AA23" s="29">
        <f>ResourceEffects[[#This Row],[∆]]</f>
        <v>1</v>
      </c>
    </row>
    <row r="24" spans="1:27" ht="14.4" customHeight="1" x14ac:dyDescent="0.3">
      <c r="A24" s="33">
        <v>10</v>
      </c>
      <c r="B24" s="27" t="s">
        <v>433</v>
      </c>
      <c r="C24" s="31" t="s">
        <v>432</v>
      </c>
      <c r="D24" s="26" t="s">
        <v>394</v>
      </c>
      <c r="E24" s="26">
        <v>1</v>
      </c>
      <c r="F24" s="50" t="s">
        <v>387</v>
      </c>
      <c r="G24" s="27" t="s">
        <v>293</v>
      </c>
      <c r="H24" s="52" t="s">
        <v>429</v>
      </c>
      <c r="I24" s="52">
        <f>0</f>
        <v>0</v>
      </c>
      <c r="J24" s="52" t="str">
        <f t="shared" si="1"/>
        <v>Yes</v>
      </c>
      <c r="K24" s="52" t="str">
        <f t="shared" si="2"/>
        <v>No</v>
      </c>
      <c r="L24" s="52">
        <f>INT(ResourceEffects[[#This Row],[Time Factor]]*TimeInterval/60/60/24)</f>
        <v>0</v>
      </c>
      <c r="M24" s="52">
        <f>INT(ResourceEffects[[#This Row],[Time Factor]]*TimeInterval/60/60)-ResourceEffects[[#This Row],[Days]]*24</f>
        <v>0</v>
      </c>
      <c r="N24" s="52">
        <f>INT(ResourceEffects[[#This Row],[Time Factor]]*TimeInterval/60)-ResourceEffects[[#This Row],[Hours]]*60-ResourceEffects[[#This Row],[Days]]*60*24</f>
        <v>0</v>
      </c>
      <c r="O24" s="52">
        <f>ResourceEffects[[#This Row],[Time Factor]]*TimeInterval-ResourceEffects[[#This Row],[Min]]*60-ResourceEffects[[#This Row],[Hours]]*60*60-ResourceEffects[[#This Row],[Days]]*60*60*24</f>
        <v>10</v>
      </c>
      <c r="P24" s="29">
        <f t="shared" ca="1" si="3"/>
        <v>289899737</v>
      </c>
      <c r="Q24" s="29">
        <f>_xlfn.XLOOKUP(ResourceEffects[[#This Row],[Protocol Name]],ProtocolNamesCol,ProtocolIds,"")</f>
        <v>11010</v>
      </c>
      <c r="R24" s="29">
        <f>ResourceEffects[[#This Row],[Time Factor]]</f>
        <v>10</v>
      </c>
      <c r="S24" s="29">
        <f>ResourceEffects[[#This Row],[Drone ID]]</f>
        <v>0</v>
      </c>
      <c r="T24" s="29">
        <f>_xlfn.XLOOKUP(ResourceEffects[[#This Row],[Resource Name]],ResourceNames,ResourceIds,"")</f>
        <v>5101</v>
      </c>
      <c r="U24" s="29">
        <f>_xlfn.XLOOKUP(ResourceEffects[[#This Row],[Event Type]],EventTypeNames,EventTypeIds,"")</f>
        <v>1</v>
      </c>
      <c r="V24" s="29">
        <f>IF(ResourceEffects[[#This Row],[Is Local]]="Yes",1,0)</f>
        <v>1</v>
      </c>
      <c r="W24" s="29">
        <f>IF(ResourceEffects[[#This Row],[Is Installed]]="Yes",1,0)</f>
        <v>0</v>
      </c>
      <c r="X24" s="29">
        <f>IF(ResourceEffects[[#This Row],[Status]]="Locked",1,0)</f>
        <v>0</v>
      </c>
      <c r="Y24" s="29">
        <f>IF(ResourceEffects[[#This Row],[event_type]]=1,0,1)</f>
        <v>0</v>
      </c>
      <c r="Z24" s="29">
        <f>IF(ResourceEffects[[#This Row],[Use Abundancies]]="Yes",1,0)</f>
        <v>0</v>
      </c>
      <c r="AA24" s="29">
        <f>ResourceEffects[[#This Row],[∆]]</f>
        <v>1</v>
      </c>
    </row>
    <row r="25" spans="1:27" ht="14.4" customHeight="1" x14ac:dyDescent="0.3">
      <c r="A25" s="32">
        <v>11</v>
      </c>
      <c r="B25" s="27" t="s">
        <v>433</v>
      </c>
      <c r="C25" s="31" t="s">
        <v>431</v>
      </c>
      <c r="D25" s="26" t="s">
        <v>394</v>
      </c>
      <c r="E25" s="26">
        <v>1</v>
      </c>
      <c r="F25" s="50" t="s">
        <v>387</v>
      </c>
      <c r="G25" s="27" t="s">
        <v>165</v>
      </c>
      <c r="H25" s="52" t="s">
        <v>386</v>
      </c>
      <c r="I25" s="52">
        <f>0</f>
        <v>0</v>
      </c>
      <c r="J25" s="52" t="str">
        <f t="shared" si="1"/>
        <v>Yes</v>
      </c>
      <c r="K25" s="52" t="str">
        <f t="shared" si="2"/>
        <v>No</v>
      </c>
      <c r="L25" s="52">
        <f>INT(ResourceEffects[[#This Row],[Time Factor]]*TimeInterval/60/60/24)</f>
        <v>0</v>
      </c>
      <c r="M25" s="52">
        <f>INT(ResourceEffects[[#This Row],[Time Factor]]*TimeInterval/60/60)-ResourceEffects[[#This Row],[Days]]*24</f>
        <v>0</v>
      </c>
      <c r="N25" s="52">
        <f>INT(ResourceEffects[[#This Row],[Time Factor]]*TimeInterval/60)-ResourceEffects[[#This Row],[Hours]]*60-ResourceEffects[[#This Row],[Days]]*60*24</f>
        <v>0</v>
      </c>
      <c r="O25" s="52">
        <f>ResourceEffects[[#This Row],[Time Factor]]*TimeInterval-ResourceEffects[[#This Row],[Min]]*60-ResourceEffects[[#This Row],[Hours]]*60*60-ResourceEffects[[#This Row],[Days]]*60*60*24</f>
        <v>11</v>
      </c>
      <c r="P25" s="29">
        <f t="shared" ca="1" si="3"/>
        <v>872967773</v>
      </c>
      <c r="Q25" s="29">
        <f>_xlfn.XLOOKUP(ResourceEffects[[#This Row],[Protocol Name]],ProtocolNamesCol,ProtocolIds,"")</f>
        <v>11010</v>
      </c>
      <c r="R25" s="29">
        <f>ResourceEffects[[#This Row],[Time Factor]]</f>
        <v>11</v>
      </c>
      <c r="S25" s="29">
        <f>ResourceEffects[[#This Row],[Drone ID]]</f>
        <v>0</v>
      </c>
      <c r="T25" s="29">
        <f>_xlfn.XLOOKUP(ResourceEffects[[#This Row],[Resource Name]],ResourceNames,ResourceIds,"")</f>
        <v>1010</v>
      </c>
      <c r="U25" s="29">
        <f>_xlfn.XLOOKUP(ResourceEffects[[#This Row],[Event Type]],EventTypeNames,EventTypeIds,"")</f>
        <v>1</v>
      </c>
      <c r="V25" s="29">
        <f>IF(ResourceEffects[[#This Row],[Is Local]]="Yes",1,0)</f>
        <v>1</v>
      </c>
      <c r="W25" s="29">
        <f>IF(ResourceEffects[[#This Row],[Is Installed]]="Yes",1,0)</f>
        <v>0</v>
      </c>
      <c r="X25" s="29">
        <f>IF(ResourceEffects[[#This Row],[Status]]="Locked",1,0)</f>
        <v>0</v>
      </c>
      <c r="Y25" s="29">
        <f>IF(ResourceEffects[[#This Row],[event_type]]=1,0,1)</f>
        <v>0</v>
      </c>
      <c r="Z25" s="29">
        <f>IF(ResourceEffects[[#This Row],[Use Abundancies]]="Yes",1,0)</f>
        <v>1</v>
      </c>
      <c r="AA25" s="29">
        <f>ResourceEffects[[#This Row],[∆]]</f>
        <v>1</v>
      </c>
    </row>
    <row r="26" spans="1:27" ht="14.4" customHeight="1" x14ac:dyDescent="0.3">
      <c r="A26" s="33">
        <v>0</v>
      </c>
      <c r="B26" s="27" t="s">
        <v>20</v>
      </c>
      <c r="C26" s="31" t="s">
        <v>430</v>
      </c>
      <c r="D26" s="26" t="s">
        <v>395</v>
      </c>
      <c r="E26" s="26">
        <v>1</v>
      </c>
      <c r="F26" s="50" t="s">
        <v>387</v>
      </c>
      <c r="G26" s="27" t="s">
        <v>293</v>
      </c>
      <c r="H26" s="52" t="s">
        <v>429</v>
      </c>
      <c r="I26" s="52">
        <f>0</f>
        <v>0</v>
      </c>
      <c r="J26" s="52" t="str">
        <f t="shared" si="1"/>
        <v>Yes</v>
      </c>
      <c r="K26" s="52" t="str">
        <f t="shared" si="2"/>
        <v>No</v>
      </c>
      <c r="L26" s="52">
        <f>INT(ResourceEffects[[#This Row],[Time Factor]]*TimeInterval/60/60/24)</f>
        <v>0</v>
      </c>
      <c r="M26" s="52">
        <f>INT(ResourceEffects[[#This Row],[Time Factor]]*TimeInterval/60/60)-ResourceEffects[[#This Row],[Days]]*24</f>
        <v>0</v>
      </c>
      <c r="N26" s="52">
        <f>INT(ResourceEffects[[#This Row],[Time Factor]]*TimeInterval/60)-ResourceEffects[[#This Row],[Hours]]*60-ResourceEffects[[#This Row],[Days]]*60*24</f>
        <v>0</v>
      </c>
      <c r="O26" s="52">
        <f>ResourceEffects[[#This Row],[Time Factor]]*TimeInterval-ResourceEffects[[#This Row],[Min]]*60-ResourceEffects[[#This Row],[Hours]]*60*60-ResourceEffects[[#This Row],[Days]]*60*60*24</f>
        <v>0</v>
      </c>
      <c r="P26" s="29">
        <f t="shared" ca="1" si="3"/>
        <v>601185271</v>
      </c>
      <c r="Q26" s="29">
        <f>_xlfn.XLOOKUP(ResourceEffects[[#This Row],[Protocol Name]],ProtocolNamesCol,ProtocolIds,"")</f>
        <v>11020</v>
      </c>
      <c r="R26" s="29">
        <f>ResourceEffects[[#This Row],[Time Factor]]</f>
        <v>0</v>
      </c>
      <c r="S26" s="29">
        <f>ResourceEffects[[#This Row],[Drone ID]]</f>
        <v>0</v>
      </c>
      <c r="T26" s="29">
        <f>_xlfn.XLOOKUP(ResourceEffects[[#This Row],[Resource Name]],ResourceNames,ResourceIds,"")</f>
        <v>5101</v>
      </c>
      <c r="U26" s="29">
        <f>_xlfn.XLOOKUP(ResourceEffects[[#This Row],[Event Type]],EventTypeNames,EventTypeIds,"")</f>
        <v>2</v>
      </c>
      <c r="V26" s="29">
        <f>IF(ResourceEffects[[#This Row],[Is Local]]="Yes",1,0)</f>
        <v>1</v>
      </c>
      <c r="W26" s="29">
        <f>IF(ResourceEffects[[#This Row],[Is Installed]]="Yes",1,0)</f>
        <v>0</v>
      </c>
      <c r="X26" s="29">
        <f>IF(ResourceEffects[[#This Row],[Status]]="Locked",1,0)</f>
        <v>0</v>
      </c>
      <c r="Y26" s="29">
        <f>IF(ResourceEffects[[#This Row],[event_type]]=1,0,1)</f>
        <v>1</v>
      </c>
      <c r="Z26" s="29">
        <f>IF(ResourceEffects[[#This Row],[Use Abundancies]]="Yes",1,0)</f>
        <v>0</v>
      </c>
      <c r="AA26" s="29">
        <f>ResourceEffects[[#This Row],[∆]]</f>
        <v>1</v>
      </c>
    </row>
    <row r="27" spans="1:27" ht="14.4" customHeight="1" x14ac:dyDescent="0.3">
      <c r="A27" s="33">
        <v>0</v>
      </c>
      <c r="B27" s="27" t="s">
        <v>20</v>
      </c>
      <c r="C27" s="31" t="s">
        <v>430</v>
      </c>
      <c r="D27" s="26" t="s">
        <v>394</v>
      </c>
      <c r="E27" s="26">
        <v>1</v>
      </c>
      <c r="F27" s="50" t="s">
        <v>383</v>
      </c>
      <c r="G27" s="27" t="s">
        <v>293</v>
      </c>
      <c r="H27" s="52" t="str">
        <f>"No"</f>
        <v>No</v>
      </c>
      <c r="I27" s="52">
        <f>0</f>
        <v>0</v>
      </c>
      <c r="J27" s="52" t="str">
        <f t="shared" si="1"/>
        <v>Yes</v>
      </c>
      <c r="K27" s="52" t="str">
        <f t="shared" si="2"/>
        <v>No</v>
      </c>
      <c r="L27" s="52">
        <f>INT(ResourceEffects[[#This Row],[Time Factor]]*TimeInterval/60/60/24)</f>
        <v>0</v>
      </c>
      <c r="M27" s="52">
        <f>INT(ResourceEffects[[#This Row],[Time Factor]]*TimeInterval/60/60)-ResourceEffects[[#This Row],[Days]]*24</f>
        <v>0</v>
      </c>
      <c r="N27" s="52">
        <f>INT(ResourceEffects[[#This Row],[Time Factor]]*TimeInterval/60)-ResourceEffects[[#This Row],[Hours]]*60-ResourceEffects[[#This Row],[Days]]*60*24</f>
        <v>0</v>
      </c>
      <c r="O27" s="52">
        <f>ResourceEffects[[#This Row],[Time Factor]]*TimeInterval-ResourceEffects[[#This Row],[Min]]*60-ResourceEffects[[#This Row],[Hours]]*60*60-ResourceEffects[[#This Row],[Days]]*60*60*24</f>
        <v>0</v>
      </c>
      <c r="P27" s="29">
        <f t="shared" ca="1" si="3"/>
        <v>517720898</v>
      </c>
      <c r="Q27" s="29">
        <f>_xlfn.XLOOKUP(ResourceEffects[[#This Row],[Protocol Name]],ProtocolNamesCol,ProtocolIds,"")</f>
        <v>11020</v>
      </c>
      <c r="R27" s="29">
        <f>ResourceEffects[[#This Row],[Time Factor]]</f>
        <v>0</v>
      </c>
      <c r="S27" s="29">
        <f>ResourceEffects[[#This Row],[Drone ID]]</f>
        <v>0</v>
      </c>
      <c r="T27" s="29">
        <f>_xlfn.XLOOKUP(ResourceEffects[[#This Row],[Resource Name]],ResourceNames,ResourceIds,"")</f>
        <v>5101</v>
      </c>
      <c r="U27" s="29">
        <f>_xlfn.XLOOKUP(ResourceEffects[[#This Row],[Event Type]],EventTypeNames,EventTypeIds,"")</f>
        <v>1</v>
      </c>
      <c r="V27" s="29">
        <f>IF(ResourceEffects[[#This Row],[Is Local]]="Yes",1,0)</f>
        <v>1</v>
      </c>
      <c r="W27" s="29">
        <f>IF(ResourceEffects[[#This Row],[Is Installed]]="Yes",1,0)</f>
        <v>0</v>
      </c>
      <c r="X27" s="29">
        <f>IF(ResourceEffects[[#This Row],[Status]]="Locked",1,0)</f>
        <v>1</v>
      </c>
      <c r="Y27" s="29">
        <f>IF(ResourceEffects[[#This Row],[event_type]]=1,0,1)</f>
        <v>0</v>
      </c>
      <c r="Z27" s="29">
        <f>IF(ResourceEffects[[#This Row],[Use Abundancies]]="Yes",1,0)</f>
        <v>0</v>
      </c>
      <c r="AA27" s="29">
        <f>ResourceEffects[[#This Row],[∆]]</f>
        <v>1</v>
      </c>
    </row>
    <row r="28" spans="1:27" ht="14.4" customHeight="1" x14ac:dyDescent="0.3">
      <c r="A28" s="33">
        <v>10</v>
      </c>
      <c r="B28" s="27" t="s">
        <v>20</v>
      </c>
      <c r="C28" s="31" t="s">
        <v>432</v>
      </c>
      <c r="D28" s="26" t="s">
        <v>395</v>
      </c>
      <c r="E28" s="26">
        <v>1</v>
      </c>
      <c r="F28" s="50" t="s">
        <v>383</v>
      </c>
      <c r="G28" s="27" t="s">
        <v>293</v>
      </c>
      <c r="H28" s="52" t="str">
        <f>"No"</f>
        <v>No</v>
      </c>
      <c r="I28" s="52">
        <f>0</f>
        <v>0</v>
      </c>
      <c r="J28" s="52" t="str">
        <f t="shared" si="1"/>
        <v>Yes</v>
      </c>
      <c r="K28" s="52" t="str">
        <f t="shared" si="2"/>
        <v>No</v>
      </c>
      <c r="L28" s="52">
        <f>INT(ResourceEffects[[#This Row],[Time Factor]]*TimeInterval/60/60/24)</f>
        <v>0</v>
      </c>
      <c r="M28" s="52">
        <f>INT(ResourceEffects[[#This Row],[Time Factor]]*TimeInterval/60/60)-ResourceEffects[[#This Row],[Days]]*24</f>
        <v>0</v>
      </c>
      <c r="N28" s="52">
        <f>INT(ResourceEffects[[#This Row],[Time Factor]]*TimeInterval/60)-ResourceEffects[[#This Row],[Hours]]*60-ResourceEffects[[#This Row],[Days]]*60*24</f>
        <v>0</v>
      </c>
      <c r="O28" s="52">
        <f>ResourceEffects[[#This Row],[Time Factor]]*TimeInterval-ResourceEffects[[#This Row],[Min]]*60-ResourceEffects[[#This Row],[Hours]]*60*60-ResourceEffects[[#This Row],[Days]]*60*60*24</f>
        <v>10</v>
      </c>
      <c r="P28" s="29">
        <f t="shared" ca="1" si="3"/>
        <v>951193239</v>
      </c>
      <c r="Q28" s="29">
        <f>_xlfn.XLOOKUP(ResourceEffects[[#This Row],[Protocol Name]],ProtocolNamesCol,ProtocolIds,"")</f>
        <v>11020</v>
      </c>
      <c r="R28" s="29">
        <f>ResourceEffects[[#This Row],[Time Factor]]</f>
        <v>10</v>
      </c>
      <c r="S28" s="29">
        <f>ResourceEffects[[#This Row],[Drone ID]]</f>
        <v>0</v>
      </c>
      <c r="T28" s="29">
        <f>_xlfn.XLOOKUP(ResourceEffects[[#This Row],[Resource Name]],ResourceNames,ResourceIds,"")</f>
        <v>5101</v>
      </c>
      <c r="U28" s="29">
        <f>_xlfn.XLOOKUP(ResourceEffects[[#This Row],[Event Type]],EventTypeNames,EventTypeIds,"")</f>
        <v>2</v>
      </c>
      <c r="V28" s="29">
        <f>IF(ResourceEffects[[#This Row],[Is Local]]="Yes",1,0)</f>
        <v>1</v>
      </c>
      <c r="W28" s="29">
        <f>IF(ResourceEffects[[#This Row],[Is Installed]]="Yes",1,0)</f>
        <v>0</v>
      </c>
      <c r="X28" s="29">
        <f>IF(ResourceEffects[[#This Row],[Status]]="Locked",1,0)</f>
        <v>1</v>
      </c>
      <c r="Y28" s="29">
        <f>IF(ResourceEffects[[#This Row],[event_type]]=1,0,1)</f>
        <v>1</v>
      </c>
      <c r="Z28" s="29">
        <f>IF(ResourceEffects[[#This Row],[Use Abundancies]]="Yes",1,0)</f>
        <v>0</v>
      </c>
      <c r="AA28" s="29">
        <f>ResourceEffects[[#This Row],[∆]]</f>
        <v>1</v>
      </c>
    </row>
    <row r="29" spans="1:27" ht="14.4" customHeight="1" x14ac:dyDescent="0.3">
      <c r="A29" s="33">
        <v>10</v>
      </c>
      <c r="B29" s="27" t="s">
        <v>20</v>
      </c>
      <c r="C29" s="31" t="s">
        <v>432</v>
      </c>
      <c r="D29" s="26" t="s">
        <v>394</v>
      </c>
      <c r="E29" s="26">
        <v>1</v>
      </c>
      <c r="F29" s="50" t="s">
        <v>387</v>
      </c>
      <c r="G29" s="27" t="s">
        <v>293</v>
      </c>
      <c r="H29" s="52" t="s">
        <v>429</v>
      </c>
      <c r="I29" s="52">
        <f>0</f>
        <v>0</v>
      </c>
      <c r="J29" s="52" t="str">
        <f t="shared" si="1"/>
        <v>Yes</v>
      </c>
      <c r="K29" s="52" t="str">
        <f t="shared" si="2"/>
        <v>No</v>
      </c>
      <c r="L29" s="52">
        <f>INT(ResourceEffects[[#This Row],[Time Factor]]*TimeInterval/60/60/24)</f>
        <v>0</v>
      </c>
      <c r="M29" s="52">
        <f>INT(ResourceEffects[[#This Row],[Time Factor]]*TimeInterval/60/60)-ResourceEffects[[#This Row],[Days]]*24</f>
        <v>0</v>
      </c>
      <c r="N29" s="52">
        <f>INT(ResourceEffects[[#This Row],[Time Factor]]*TimeInterval/60)-ResourceEffects[[#This Row],[Hours]]*60-ResourceEffects[[#This Row],[Days]]*60*24</f>
        <v>0</v>
      </c>
      <c r="O29" s="52">
        <f>ResourceEffects[[#This Row],[Time Factor]]*TimeInterval-ResourceEffects[[#This Row],[Min]]*60-ResourceEffects[[#This Row],[Hours]]*60*60-ResourceEffects[[#This Row],[Days]]*60*60*24</f>
        <v>10</v>
      </c>
      <c r="P29" s="29">
        <f t="shared" ca="1" si="3"/>
        <v>177751219</v>
      </c>
      <c r="Q29" s="29">
        <f>_xlfn.XLOOKUP(ResourceEffects[[#This Row],[Protocol Name]],ProtocolNamesCol,ProtocolIds,"")</f>
        <v>11020</v>
      </c>
      <c r="R29" s="29">
        <f>ResourceEffects[[#This Row],[Time Factor]]</f>
        <v>10</v>
      </c>
      <c r="S29" s="29">
        <f>ResourceEffects[[#This Row],[Drone ID]]</f>
        <v>0</v>
      </c>
      <c r="T29" s="29">
        <f>_xlfn.XLOOKUP(ResourceEffects[[#This Row],[Resource Name]],ResourceNames,ResourceIds,"")</f>
        <v>5101</v>
      </c>
      <c r="U29" s="29">
        <f>_xlfn.XLOOKUP(ResourceEffects[[#This Row],[Event Type]],EventTypeNames,EventTypeIds,"")</f>
        <v>1</v>
      </c>
      <c r="V29" s="29">
        <f>IF(ResourceEffects[[#This Row],[Is Local]]="Yes",1,0)</f>
        <v>1</v>
      </c>
      <c r="W29" s="29">
        <f>IF(ResourceEffects[[#This Row],[Is Installed]]="Yes",1,0)</f>
        <v>0</v>
      </c>
      <c r="X29" s="29">
        <f>IF(ResourceEffects[[#This Row],[Status]]="Locked",1,0)</f>
        <v>0</v>
      </c>
      <c r="Y29" s="29">
        <f>IF(ResourceEffects[[#This Row],[event_type]]=1,0,1)</f>
        <v>0</v>
      </c>
      <c r="Z29" s="29">
        <f>IF(ResourceEffects[[#This Row],[Use Abundancies]]="Yes",1,0)</f>
        <v>0</v>
      </c>
      <c r="AA29" s="29">
        <f>ResourceEffects[[#This Row],[∆]]</f>
        <v>1</v>
      </c>
    </row>
    <row r="30" spans="1:27" ht="14.4" customHeight="1" x14ac:dyDescent="0.3">
      <c r="A30" s="32">
        <v>11</v>
      </c>
      <c r="B30" s="27" t="s">
        <v>20</v>
      </c>
      <c r="C30" s="31" t="s">
        <v>431</v>
      </c>
      <c r="D30" s="26" t="s">
        <v>394</v>
      </c>
      <c r="E30" s="26">
        <v>1</v>
      </c>
      <c r="F30" s="50" t="s">
        <v>387</v>
      </c>
      <c r="G30" s="27" t="s">
        <v>166</v>
      </c>
      <c r="H30" s="52" t="s">
        <v>386</v>
      </c>
      <c r="I30" s="52">
        <f>0</f>
        <v>0</v>
      </c>
      <c r="J30" s="52" t="str">
        <f t="shared" si="1"/>
        <v>Yes</v>
      </c>
      <c r="K30" s="52" t="str">
        <f t="shared" si="2"/>
        <v>No</v>
      </c>
      <c r="L30" s="52">
        <f>INT(ResourceEffects[[#This Row],[Time Factor]]*TimeInterval/60/60/24)</f>
        <v>0</v>
      </c>
      <c r="M30" s="52">
        <f>INT(ResourceEffects[[#This Row],[Time Factor]]*TimeInterval/60/60)-ResourceEffects[[#This Row],[Days]]*24</f>
        <v>0</v>
      </c>
      <c r="N30" s="52">
        <f>INT(ResourceEffects[[#This Row],[Time Factor]]*TimeInterval/60)-ResourceEffects[[#This Row],[Hours]]*60-ResourceEffects[[#This Row],[Days]]*60*24</f>
        <v>0</v>
      </c>
      <c r="O30" s="52">
        <f>ResourceEffects[[#This Row],[Time Factor]]*TimeInterval-ResourceEffects[[#This Row],[Min]]*60-ResourceEffects[[#This Row],[Hours]]*60*60-ResourceEffects[[#This Row],[Days]]*60*60*24</f>
        <v>11</v>
      </c>
      <c r="P30" s="29">
        <f t="shared" ca="1" si="3"/>
        <v>834367330</v>
      </c>
      <c r="Q30" s="29">
        <f>_xlfn.XLOOKUP(ResourceEffects[[#This Row],[Protocol Name]],ProtocolNamesCol,ProtocolIds,"")</f>
        <v>11020</v>
      </c>
      <c r="R30" s="29">
        <f>ResourceEffects[[#This Row],[Time Factor]]</f>
        <v>11</v>
      </c>
      <c r="S30" s="29">
        <f>ResourceEffects[[#This Row],[Drone ID]]</f>
        <v>0</v>
      </c>
      <c r="T30" s="29">
        <f>_xlfn.XLOOKUP(ResourceEffects[[#This Row],[Resource Name]],ResourceNames,ResourceIds,"")</f>
        <v>1020</v>
      </c>
      <c r="U30" s="29">
        <f>_xlfn.XLOOKUP(ResourceEffects[[#This Row],[Event Type]],EventTypeNames,EventTypeIds,"")</f>
        <v>1</v>
      </c>
      <c r="V30" s="29">
        <f>IF(ResourceEffects[[#This Row],[Is Local]]="Yes",1,0)</f>
        <v>1</v>
      </c>
      <c r="W30" s="29">
        <f>IF(ResourceEffects[[#This Row],[Is Installed]]="Yes",1,0)</f>
        <v>0</v>
      </c>
      <c r="X30" s="29">
        <f>IF(ResourceEffects[[#This Row],[Status]]="Locked",1,0)</f>
        <v>0</v>
      </c>
      <c r="Y30" s="29">
        <f>IF(ResourceEffects[[#This Row],[event_type]]=1,0,1)</f>
        <v>0</v>
      </c>
      <c r="Z30" s="29">
        <f>IF(ResourceEffects[[#This Row],[Use Abundancies]]="Yes",1,0)</f>
        <v>1</v>
      </c>
      <c r="AA30" s="29">
        <f>ResourceEffects[[#This Row],[∆]]</f>
        <v>1</v>
      </c>
    </row>
    <row r="31" spans="1:27" ht="14.4" customHeight="1" x14ac:dyDescent="0.3">
      <c r="A31" s="33">
        <v>0</v>
      </c>
      <c r="B31" s="27" t="s">
        <v>21</v>
      </c>
      <c r="C31" s="31" t="s">
        <v>430</v>
      </c>
      <c r="D31" s="26" t="s">
        <v>395</v>
      </c>
      <c r="E31" s="26">
        <v>1</v>
      </c>
      <c r="F31" s="50" t="s">
        <v>387</v>
      </c>
      <c r="G31" s="27" t="s">
        <v>293</v>
      </c>
      <c r="H31" s="52" t="s">
        <v>429</v>
      </c>
      <c r="I31" s="52">
        <f>0</f>
        <v>0</v>
      </c>
      <c r="J31" s="52" t="str">
        <f t="shared" si="1"/>
        <v>Yes</v>
      </c>
      <c r="K31" s="52" t="str">
        <f t="shared" si="2"/>
        <v>No</v>
      </c>
      <c r="L31" s="52">
        <f>INT(ResourceEffects[[#This Row],[Time Factor]]*TimeInterval/60/60/24)</f>
        <v>0</v>
      </c>
      <c r="M31" s="52">
        <f>INT(ResourceEffects[[#This Row],[Time Factor]]*TimeInterval/60/60)-ResourceEffects[[#This Row],[Days]]*24</f>
        <v>0</v>
      </c>
      <c r="N31" s="52">
        <f>INT(ResourceEffects[[#This Row],[Time Factor]]*TimeInterval/60)-ResourceEffects[[#This Row],[Hours]]*60-ResourceEffects[[#This Row],[Days]]*60*24</f>
        <v>0</v>
      </c>
      <c r="O31" s="52">
        <f>ResourceEffects[[#This Row],[Time Factor]]*TimeInterval-ResourceEffects[[#This Row],[Min]]*60-ResourceEffects[[#This Row],[Hours]]*60*60-ResourceEffects[[#This Row],[Days]]*60*60*24</f>
        <v>0</v>
      </c>
      <c r="P31" s="29">
        <f t="shared" ca="1" si="3"/>
        <v>92201743</v>
      </c>
      <c r="Q31" s="29">
        <f>_xlfn.XLOOKUP(ResourceEffects[[#This Row],[Protocol Name]],ProtocolNamesCol,ProtocolIds,"")</f>
        <v>11030</v>
      </c>
      <c r="R31" s="29">
        <f>ResourceEffects[[#This Row],[Time Factor]]</f>
        <v>0</v>
      </c>
      <c r="S31" s="29">
        <f>ResourceEffects[[#This Row],[Drone ID]]</f>
        <v>0</v>
      </c>
      <c r="T31" s="29">
        <f>_xlfn.XLOOKUP(ResourceEffects[[#This Row],[Resource Name]],ResourceNames,ResourceIds,"")</f>
        <v>5101</v>
      </c>
      <c r="U31" s="29">
        <f>_xlfn.XLOOKUP(ResourceEffects[[#This Row],[Event Type]],EventTypeNames,EventTypeIds,"")</f>
        <v>2</v>
      </c>
      <c r="V31" s="29">
        <f>IF(ResourceEffects[[#This Row],[Is Local]]="Yes",1,0)</f>
        <v>1</v>
      </c>
      <c r="W31" s="29">
        <f>IF(ResourceEffects[[#This Row],[Is Installed]]="Yes",1,0)</f>
        <v>0</v>
      </c>
      <c r="X31" s="29">
        <f>IF(ResourceEffects[[#This Row],[Status]]="Locked",1,0)</f>
        <v>0</v>
      </c>
      <c r="Y31" s="29">
        <f>IF(ResourceEffects[[#This Row],[event_type]]=1,0,1)</f>
        <v>1</v>
      </c>
      <c r="Z31" s="29">
        <f>IF(ResourceEffects[[#This Row],[Use Abundancies]]="Yes",1,0)</f>
        <v>0</v>
      </c>
      <c r="AA31" s="29">
        <f>ResourceEffects[[#This Row],[∆]]</f>
        <v>1</v>
      </c>
    </row>
    <row r="32" spans="1:27" ht="14.4" customHeight="1" x14ac:dyDescent="0.3">
      <c r="A32" s="33">
        <v>0</v>
      </c>
      <c r="B32" s="27" t="s">
        <v>21</v>
      </c>
      <c r="C32" s="31" t="s">
        <v>430</v>
      </c>
      <c r="D32" s="26" t="s">
        <v>394</v>
      </c>
      <c r="E32" s="26">
        <v>1</v>
      </c>
      <c r="F32" s="50" t="s">
        <v>383</v>
      </c>
      <c r="G32" s="27" t="s">
        <v>293</v>
      </c>
      <c r="H32" s="52" t="str">
        <f>"No"</f>
        <v>No</v>
      </c>
      <c r="I32" s="52">
        <f>0</f>
        <v>0</v>
      </c>
      <c r="J32" s="52" t="str">
        <f t="shared" si="1"/>
        <v>Yes</v>
      </c>
      <c r="K32" s="52" t="str">
        <f t="shared" si="2"/>
        <v>No</v>
      </c>
      <c r="L32" s="52">
        <f>INT(ResourceEffects[[#This Row],[Time Factor]]*TimeInterval/60/60/24)</f>
        <v>0</v>
      </c>
      <c r="M32" s="52">
        <f>INT(ResourceEffects[[#This Row],[Time Factor]]*TimeInterval/60/60)-ResourceEffects[[#This Row],[Days]]*24</f>
        <v>0</v>
      </c>
      <c r="N32" s="52">
        <f>INT(ResourceEffects[[#This Row],[Time Factor]]*TimeInterval/60)-ResourceEffects[[#This Row],[Hours]]*60-ResourceEffects[[#This Row],[Days]]*60*24</f>
        <v>0</v>
      </c>
      <c r="O32" s="52">
        <f>ResourceEffects[[#This Row],[Time Factor]]*TimeInterval-ResourceEffects[[#This Row],[Min]]*60-ResourceEffects[[#This Row],[Hours]]*60*60-ResourceEffects[[#This Row],[Days]]*60*60*24</f>
        <v>0</v>
      </c>
      <c r="P32" s="29">
        <f t="shared" ca="1" si="3"/>
        <v>946813997</v>
      </c>
      <c r="Q32" s="29">
        <f>_xlfn.XLOOKUP(ResourceEffects[[#This Row],[Protocol Name]],ProtocolNamesCol,ProtocolIds,"")</f>
        <v>11030</v>
      </c>
      <c r="R32" s="29">
        <f>ResourceEffects[[#This Row],[Time Factor]]</f>
        <v>0</v>
      </c>
      <c r="S32" s="29">
        <f>ResourceEffects[[#This Row],[Drone ID]]</f>
        <v>0</v>
      </c>
      <c r="T32" s="29">
        <f>_xlfn.XLOOKUP(ResourceEffects[[#This Row],[Resource Name]],ResourceNames,ResourceIds,"")</f>
        <v>5101</v>
      </c>
      <c r="U32" s="29">
        <f>_xlfn.XLOOKUP(ResourceEffects[[#This Row],[Event Type]],EventTypeNames,EventTypeIds,"")</f>
        <v>1</v>
      </c>
      <c r="V32" s="29">
        <f>IF(ResourceEffects[[#This Row],[Is Local]]="Yes",1,0)</f>
        <v>1</v>
      </c>
      <c r="W32" s="29">
        <f>IF(ResourceEffects[[#This Row],[Is Installed]]="Yes",1,0)</f>
        <v>0</v>
      </c>
      <c r="X32" s="29">
        <f>IF(ResourceEffects[[#This Row],[Status]]="Locked",1,0)</f>
        <v>1</v>
      </c>
      <c r="Y32" s="29">
        <f>IF(ResourceEffects[[#This Row],[event_type]]=1,0,1)</f>
        <v>0</v>
      </c>
      <c r="Z32" s="29">
        <f>IF(ResourceEffects[[#This Row],[Use Abundancies]]="Yes",1,0)</f>
        <v>0</v>
      </c>
      <c r="AA32" s="29">
        <f>ResourceEffects[[#This Row],[∆]]</f>
        <v>1</v>
      </c>
    </row>
    <row r="33" spans="1:27" ht="14.4" customHeight="1" x14ac:dyDescent="0.3">
      <c r="A33" s="33">
        <v>10</v>
      </c>
      <c r="B33" s="27" t="s">
        <v>21</v>
      </c>
      <c r="C33" s="31" t="s">
        <v>432</v>
      </c>
      <c r="D33" s="26" t="s">
        <v>395</v>
      </c>
      <c r="E33" s="26">
        <v>1</v>
      </c>
      <c r="F33" s="50" t="s">
        <v>383</v>
      </c>
      <c r="G33" s="27" t="s">
        <v>293</v>
      </c>
      <c r="H33" s="52" t="str">
        <f>"No"</f>
        <v>No</v>
      </c>
      <c r="I33" s="52">
        <f>0</f>
        <v>0</v>
      </c>
      <c r="J33" s="52" t="str">
        <f t="shared" si="1"/>
        <v>Yes</v>
      </c>
      <c r="K33" s="52" t="str">
        <f t="shared" si="2"/>
        <v>No</v>
      </c>
      <c r="L33" s="52">
        <f>INT(ResourceEffects[[#This Row],[Time Factor]]*TimeInterval/60/60/24)</f>
        <v>0</v>
      </c>
      <c r="M33" s="52">
        <f>INT(ResourceEffects[[#This Row],[Time Factor]]*TimeInterval/60/60)-ResourceEffects[[#This Row],[Days]]*24</f>
        <v>0</v>
      </c>
      <c r="N33" s="52">
        <f>INT(ResourceEffects[[#This Row],[Time Factor]]*TimeInterval/60)-ResourceEffects[[#This Row],[Hours]]*60-ResourceEffects[[#This Row],[Days]]*60*24</f>
        <v>0</v>
      </c>
      <c r="O33" s="52">
        <f>ResourceEffects[[#This Row],[Time Factor]]*TimeInterval-ResourceEffects[[#This Row],[Min]]*60-ResourceEffects[[#This Row],[Hours]]*60*60-ResourceEffects[[#This Row],[Days]]*60*60*24</f>
        <v>10</v>
      </c>
      <c r="P33" s="29">
        <f t="shared" ca="1" si="3"/>
        <v>31125495</v>
      </c>
      <c r="Q33" s="29">
        <f>_xlfn.XLOOKUP(ResourceEffects[[#This Row],[Protocol Name]],ProtocolNamesCol,ProtocolIds,"")</f>
        <v>11030</v>
      </c>
      <c r="R33" s="29">
        <f>ResourceEffects[[#This Row],[Time Factor]]</f>
        <v>10</v>
      </c>
      <c r="S33" s="29">
        <f>ResourceEffects[[#This Row],[Drone ID]]</f>
        <v>0</v>
      </c>
      <c r="T33" s="29">
        <f>_xlfn.XLOOKUP(ResourceEffects[[#This Row],[Resource Name]],ResourceNames,ResourceIds,"")</f>
        <v>5101</v>
      </c>
      <c r="U33" s="29">
        <f>_xlfn.XLOOKUP(ResourceEffects[[#This Row],[Event Type]],EventTypeNames,EventTypeIds,"")</f>
        <v>2</v>
      </c>
      <c r="V33" s="29">
        <f>IF(ResourceEffects[[#This Row],[Is Local]]="Yes",1,0)</f>
        <v>1</v>
      </c>
      <c r="W33" s="29">
        <f>IF(ResourceEffects[[#This Row],[Is Installed]]="Yes",1,0)</f>
        <v>0</v>
      </c>
      <c r="X33" s="29">
        <f>IF(ResourceEffects[[#This Row],[Status]]="Locked",1,0)</f>
        <v>1</v>
      </c>
      <c r="Y33" s="29">
        <f>IF(ResourceEffects[[#This Row],[event_type]]=1,0,1)</f>
        <v>1</v>
      </c>
      <c r="Z33" s="29">
        <f>IF(ResourceEffects[[#This Row],[Use Abundancies]]="Yes",1,0)</f>
        <v>0</v>
      </c>
      <c r="AA33" s="29">
        <f>ResourceEffects[[#This Row],[∆]]</f>
        <v>1</v>
      </c>
    </row>
    <row r="34" spans="1:27" ht="14.4" customHeight="1" x14ac:dyDescent="0.3">
      <c r="A34" s="33">
        <v>10</v>
      </c>
      <c r="B34" s="27" t="s">
        <v>21</v>
      </c>
      <c r="C34" s="31" t="s">
        <v>432</v>
      </c>
      <c r="D34" s="26" t="s">
        <v>394</v>
      </c>
      <c r="E34" s="26">
        <v>1</v>
      </c>
      <c r="F34" s="50" t="s">
        <v>387</v>
      </c>
      <c r="G34" s="27" t="s">
        <v>293</v>
      </c>
      <c r="H34" s="52" t="s">
        <v>429</v>
      </c>
      <c r="I34" s="52">
        <f>0</f>
        <v>0</v>
      </c>
      <c r="J34" s="52" t="str">
        <f t="shared" si="1"/>
        <v>Yes</v>
      </c>
      <c r="K34" s="52" t="str">
        <f t="shared" si="2"/>
        <v>No</v>
      </c>
      <c r="L34" s="52">
        <f>INT(ResourceEffects[[#This Row],[Time Factor]]*TimeInterval/60/60/24)</f>
        <v>0</v>
      </c>
      <c r="M34" s="52">
        <f>INT(ResourceEffects[[#This Row],[Time Factor]]*TimeInterval/60/60)-ResourceEffects[[#This Row],[Days]]*24</f>
        <v>0</v>
      </c>
      <c r="N34" s="52">
        <f>INT(ResourceEffects[[#This Row],[Time Factor]]*TimeInterval/60)-ResourceEffects[[#This Row],[Hours]]*60-ResourceEffects[[#This Row],[Days]]*60*24</f>
        <v>0</v>
      </c>
      <c r="O34" s="52">
        <f>ResourceEffects[[#This Row],[Time Factor]]*TimeInterval-ResourceEffects[[#This Row],[Min]]*60-ResourceEffects[[#This Row],[Hours]]*60*60-ResourceEffects[[#This Row],[Days]]*60*60*24</f>
        <v>10</v>
      </c>
      <c r="P34" s="29">
        <f t="shared" ca="1" si="3"/>
        <v>476547493</v>
      </c>
      <c r="Q34" s="29">
        <f>_xlfn.XLOOKUP(ResourceEffects[[#This Row],[Protocol Name]],ProtocolNamesCol,ProtocolIds,"")</f>
        <v>11030</v>
      </c>
      <c r="R34" s="29">
        <f>ResourceEffects[[#This Row],[Time Factor]]</f>
        <v>10</v>
      </c>
      <c r="S34" s="29">
        <f>ResourceEffects[[#This Row],[Drone ID]]</f>
        <v>0</v>
      </c>
      <c r="T34" s="29">
        <f>_xlfn.XLOOKUP(ResourceEffects[[#This Row],[Resource Name]],ResourceNames,ResourceIds,"")</f>
        <v>5101</v>
      </c>
      <c r="U34" s="29">
        <f>_xlfn.XLOOKUP(ResourceEffects[[#This Row],[Event Type]],EventTypeNames,EventTypeIds,"")</f>
        <v>1</v>
      </c>
      <c r="V34" s="29">
        <f>IF(ResourceEffects[[#This Row],[Is Local]]="Yes",1,0)</f>
        <v>1</v>
      </c>
      <c r="W34" s="29">
        <f>IF(ResourceEffects[[#This Row],[Is Installed]]="Yes",1,0)</f>
        <v>0</v>
      </c>
      <c r="X34" s="29">
        <f>IF(ResourceEffects[[#This Row],[Status]]="Locked",1,0)</f>
        <v>0</v>
      </c>
      <c r="Y34" s="29">
        <f>IF(ResourceEffects[[#This Row],[event_type]]=1,0,1)</f>
        <v>0</v>
      </c>
      <c r="Z34" s="29">
        <f>IF(ResourceEffects[[#This Row],[Use Abundancies]]="Yes",1,0)</f>
        <v>0</v>
      </c>
      <c r="AA34" s="29">
        <f>ResourceEffects[[#This Row],[∆]]</f>
        <v>1</v>
      </c>
    </row>
    <row r="35" spans="1:27" ht="14.4" customHeight="1" x14ac:dyDescent="0.3">
      <c r="A35" s="32">
        <v>11</v>
      </c>
      <c r="B35" s="27" t="s">
        <v>21</v>
      </c>
      <c r="C35" s="31" t="s">
        <v>431</v>
      </c>
      <c r="D35" s="26" t="s">
        <v>394</v>
      </c>
      <c r="E35" s="26">
        <v>1</v>
      </c>
      <c r="F35" s="50" t="s">
        <v>387</v>
      </c>
      <c r="G35" s="27" t="s">
        <v>167</v>
      </c>
      <c r="H35" s="52" t="s">
        <v>386</v>
      </c>
      <c r="I35" s="52">
        <f>0</f>
        <v>0</v>
      </c>
      <c r="J35" s="52" t="str">
        <f t="shared" si="1"/>
        <v>Yes</v>
      </c>
      <c r="K35" s="52" t="str">
        <f t="shared" si="2"/>
        <v>No</v>
      </c>
      <c r="L35" s="52">
        <f>INT(ResourceEffects[[#This Row],[Time Factor]]*TimeInterval/60/60/24)</f>
        <v>0</v>
      </c>
      <c r="M35" s="52">
        <f>INT(ResourceEffects[[#This Row],[Time Factor]]*TimeInterval/60/60)-ResourceEffects[[#This Row],[Days]]*24</f>
        <v>0</v>
      </c>
      <c r="N35" s="52">
        <f>INT(ResourceEffects[[#This Row],[Time Factor]]*TimeInterval/60)-ResourceEffects[[#This Row],[Hours]]*60-ResourceEffects[[#This Row],[Days]]*60*24</f>
        <v>0</v>
      </c>
      <c r="O35" s="52">
        <f>ResourceEffects[[#This Row],[Time Factor]]*TimeInterval-ResourceEffects[[#This Row],[Min]]*60-ResourceEffects[[#This Row],[Hours]]*60*60-ResourceEffects[[#This Row],[Days]]*60*60*24</f>
        <v>11</v>
      </c>
      <c r="P35" s="29">
        <f t="shared" ca="1" si="3"/>
        <v>878015127</v>
      </c>
      <c r="Q35" s="29">
        <f>_xlfn.XLOOKUP(ResourceEffects[[#This Row],[Protocol Name]],ProtocolNamesCol,ProtocolIds,"")</f>
        <v>11030</v>
      </c>
      <c r="R35" s="29">
        <f>ResourceEffects[[#This Row],[Time Factor]]</f>
        <v>11</v>
      </c>
      <c r="S35" s="29">
        <f>ResourceEffects[[#This Row],[Drone ID]]</f>
        <v>0</v>
      </c>
      <c r="T35" s="29">
        <f>_xlfn.XLOOKUP(ResourceEffects[[#This Row],[Resource Name]],ResourceNames,ResourceIds,"")</f>
        <v>1030</v>
      </c>
      <c r="U35" s="29">
        <f>_xlfn.XLOOKUP(ResourceEffects[[#This Row],[Event Type]],EventTypeNames,EventTypeIds,"")</f>
        <v>1</v>
      </c>
      <c r="V35" s="29">
        <f>IF(ResourceEffects[[#This Row],[Is Local]]="Yes",1,0)</f>
        <v>1</v>
      </c>
      <c r="W35" s="29">
        <f>IF(ResourceEffects[[#This Row],[Is Installed]]="Yes",1,0)</f>
        <v>0</v>
      </c>
      <c r="X35" s="29">
        <f>IF(ResourceEffects[[#This Row],[Status]]="Locked",1,0)</f>
        <v>0</v>
      </c>
      <c r="Y35" s="29">
        <f>IF(ResourceEffects[[#This Row],[event_type]]=1,0,1)</f>
        <v>0</v>
      </c>
      <c r="Z35" s="29">
        <f>IF(ResourceEffects[[#This Row],[Use Abundancies]]="Yes",1,0)</f>
        <v>1</v>
      </c>
      <c r="AA35" s="29">
        <f>ResourceEffects[[#This Row],[∆]]</f>
        <v>1</v>
      </c>
    </row>
    <row r="36" spans="1:27" ht="14.4" customHeight="1" x14ac:dyDescent="0.3">
      <c r="A36" s="33">
        <v>0</v>
      </c>
      <c r="B36" s="27" t="s">
        <v>22</v>
      </c>
      <c r="C36" s="31" t="s">
        <v>430</v>
      </c>
      <c r="D36" s="26" t="s">
        <v>395</v>
      </c>
      <c r="E36" s="26">
        <v>1</v>
      </c>
      <c r="F36" s="50" t="s">
        <v>387</v>
      </c>
      <c r="G36" s="27" t="s">
        <v>298</v>
      </c>
      <c r="H36" s="52" t="s">
        <v>429</v>
      </c>
      <c r="I36" s="52">
        <f>0</f>
        <v>0</v>
      </c>
      <c r="J36" s="52" t="str">
        <f t="shared" si="1"/>
        <v>Yes</v>
      </c>
      <c r="K36" s="52" t="str">
        <f t="shared" si="2"/>
        <v>No</v>
      </c>
      <c r="L36" s="52">
        <f>INT(ResourceEffects[[#This Row],[Time Factor]]*TimeInterval/60/60/24)</f>
        <v>0</v>
      </c>
      <c r="M36" s="52">
        <f>INT(ResourceEffects[[#This Row],[Time Factor]]*TimeInterval/60/60)-ResourceEffects[[#This Row],[Days]]*24</f>
        <v>0</v>
      </c>
      <c r="N36" s="52">
        <f>INT(ResourceEffects[[#This Row],[Time Factor]]*TimeInterval/60)-ResourceEffects[[#This Row],[Hours]]*60-ResourceEffects[[#This Row],[Days]]*60*24</f>
        <v>0</v>
      </c>
      <c r="O36" s="52">
        <f>ResourceEffects[[#This Row],[Time Factor]]*TimeInterval-ResourceEffects[[#This Row],[Min]]*60-ResourceEffects[[#This Row],[Hours]]*60*60-ResourceEffects[[#This Row],[Days]]*60*60*24</f>
        <v>0</v>
      </c>
      <c r="P36" s="29">
        <f t="shared" ca="1" si="3"/>
        <v>955411401</v>
      </c>
      <c r="Q36" s="29">
        <f>_xlfn.XLOOKUP(ResourceEffects[[#This Row],[Protocol Name]],ProtocolNamesCol,ProtocolIds,"")</f>
        <v>11100</v>
      </c>
      <c r="R36" s="29">
        <f>ResourceEffects[[#This Row],[Time Factor]]</f>
        <v>0</v>
      </c>
      <c r="S36" s="29">
        <f>ResourceEffects[[#This Row],[Drone ID]]</f>
        <v>0</v>
      </c>
      <c r="T36" s="29">
        <f>_xlfn.XLOOKUP(ResourceEffects[[#This Row],[Resource Name]],ResourceNames,ResourceIds,"")</f>
        <v>5131</v>
      </c>
      <c r="U36" s="29">
        <f>_xlfn.XLOOKUP(ResourceEffects[[#This Row],[Event Type]],EventTypeNames,EventTypeIds,"")</f>
        <v>2</v>
      </c>
      <c r="V36" s="29">
        <f>IF(ResourceEffects[[#This Row],[Is Local]]="Yes",1,0)</f>
        <v>1</v>
      </c>
      <c r="W36" s="29">
        <f>IF(ResourceEffects[[#This Row],[Is Installed]]="Yes",1,0)</f>
        <v>0</v>
      </c>
      <c r="X36" s="29">
        <f>IF(ResourceEffects[[#This Row],[Status]]="Locked",1,0)</f>
        <v>0</v>
      </c>
      <c r="Y36" s="29">
        <f>IF(ResourceEffects[[#This Row],[event_type]]=1,0,1)</f>
        <v>1</v>
      </c>
      <c r="Z36" s="29">
        <f>IF(ResourceEffects[[#This Row],[Use Abundancies]]="Yes",1,0)</f>
        <v>0</v>
      </c>
      <c r="AA36" s="29">
        <f>ResourceEffects[[#This Row],[∆]]</f>
        <v>1</v>
      </c>
    </row>
    <row r="37" spans="1:27" ht="14.4" customHeight="1" x14ac:dyDescent="0.3">
      <c r="A37" s="33">
        <v>0</v>
      </c>
      <c r="B37" s="27" t="s">
        <v>22</v>
      </c>
      <c r="C37" s="31" t="s">
        <v>430</v>
      </c>
      <c r="D37" s="26" t="s">
        <v>394</v>
      </c>
      <c r="E37" s="26">
        <v>1</v>
      </c>
      <c r="F37" s="50" t="s">
        <v>383</v>
      </c>
      <c r="G37" s="27" t="s">
        <v>298</v>
      </c>
      <c r="H37" s="52" t="str">
        <f>"No"</f>
        <v>No</v>
      </c>
      <c r="I37" s="52">
        <f>0</f>
        <v>0</v>
      </c>
      <c r="J37" s="52" t="str">
        <f t="shared" si="1"/>
        <v>Yes</v>
      </c>
      <c r="K37" s="52" t="str">
        <f t="shared" si="2"/>
        <v>No</v>
      </c>
      <c r="L37" s="52">
        <f>INT(ResourceEffects[[#This Row],[Time Factor]]*TimeInterval/60/60/24)</f>
        <v>0</v>
      </c>
      <c r="M37" s="52">
        <f>INT(ResourceEffects[[#This Row],[Time Factor]]*TimeInterval/60/60)-ResourceEffects[[#This Row],[Days]]*24</f>
        <v>0</v>
      </c>
      <c r="N37" s="52">
        <f>INT(ResourceEffects[[#This Row],[Time Factor]]*TimeInterval/60)-ResourceEffects[[#This Row],[Hours]]*60-ResourceEffects[[#This Row],[Days]]*60*24</f>
        <v>0</v>
      </c>
      <c r="O37" s="52">
        <f>ResourceEffects[[#This Row],[Time Factor]]*TimeInterval-ResourceEffects[[#This Row],[Min]]*60-ResourceEffects[[#This Row],[Hours]]*60*60-ResourceEffects[[#This Row],[Days]]*60*60*24</f>
        <v>0</v>
      </c>
      <c r="P37" s="29">
        <f t="shared" ca="1" si="3"/>
        <v>401111781</v>
      </c>
      <c r="Q37" s="29">
        <f>_xlfn.XLOOKUP(ResourceEffects[[#This Row],[Protocol Name]],ProtocolNamesCol,ProtocolIds,"")</f>
        <v>11100</v>
      </c>
      <c r="R37" s="29">
        <f>ResourceEffects[[#This Row],[Time Factor]]</f>
        <v>0</v>
      </c>
      <c r="S37" s="29">
        <f>ResourceEffects[[#This Row],[Drone ID]]</f>
        <v>0</v>
      </c>
      <c r="T37" s="29">
        <f>_xlfn.XLOOKUP(ResourceEffects[[#This Row],[Resource Name]],ResourceNames,ResourceIds,"")</f>
        <v>5131</v>
      </c>
      <c r="U37" s="29">
        <f>_xlfn.XLOOKUP(ResourceEffects[[#This Row],[Event Type]],EventTypeNames,EventTypeIds,"")</f>
        <v>1</v>
      </c>
      <c r="V37" s="29">
        <f>IF(ResourceEffects[[#This Row],[Is Local]]="Yes",1,0)</f>
        <v>1</v>
      </c>
      <c r="W37" s="29">
        <f>IF(ResourceEffects[[#This Row],[Is Installed]]="Yes",1,0)</f>
        <v>0</v>
      </c>
      <c r="X37" s="29">
        <f>IF(ResourceEffects[[#This Row],[Status]]="Locked",1,0)</f>
        <v>1</v>
      </c>
      <c r="Y37" s="29">
        <f>IF(ResourceEffects[[#This Row],[event_type]]=1,0,1)</f>
        <v>0</v>
      </c>
      <c r="Z37" s="29">
        <f>IF(ResourceEffects[[#This Row],[Use Abundancies]]="Yes",1,0)</f>
        <v>0</v>
      </c>
      <c r="AA37" s="29">
        <f>ResourceEffects[[#This Row],[∆]]</f>
        <v>1</v>
      </c>
    </row>
    <row r="38" spans="1:27" ht="14.4" customHeight="1" x14ac:dyDescent="0.3">
      <c r="A38" s="33">
        <v>10</v>
      </c>
      <c r="B38" s="27" t="s">
        <v>22</v>
      </c>
      <c r="C38" s="31" t="s">
        <v>432</v>
      </c>
      <c r="D38" s="26" t="s">
        <v>395</v>
      </c>
      <c r="E38" s="26">
        <v>1</v>
      </c>
      <c r="F38" s="50" t="s">
        <v>383</v>
      </c>
      <c r="G38" s="27" t="s">
        <v>298</v>
      </c>
      <c r="H38" s="52" t="str">
        <f>"No"</f>
        <v>No</v>
      </c>
      <c r="I38" s="52">
        <f>0</f>
        <v>0</v>
      </c>
      <c r="J38" s="52" t="str">
        <f t="shared" si="1"/>
        <v>Yes</v>
      </c>
      <c r="K38" s="52" t="str">
        <f t="shared" si="2"/>
        <v>No</v>
      </c>
      <c r="L38" s="52">
        <f>INT(ResourceEffects[[#This Row],[Time Factor]]*TimeInterval/60/60/24)</f>
        <v>0</v>
      </c>
      <c r="M38" s="52">
        <f>INT(ResourceEffects[[#This Row],[Time Factor]]*TimeInterval/60/60)-ResourceEffects[[#This Row],[Days]]*24</f>
        <v>0</v>
      </c>
      <c r="N38" s="52">
        <f>INT(ResourceEffects[[#This Row],[Time Factor]]*TimeInterval/60)-ResourceEffects[[#This Row],[Hours]]*60-ResourceEffects[[#This Row],[Days]]*60*24</f>
        <v>0</v>
      </c>
      <c r="O38" s="52">
        <f>ResourceEffects[[#This Row],[Time Factor]]*TimeInterval-ResourceEffects[[#This Row],[Min]]*60-ResourceEffects[[#This Row],[Hours]]*60*60-ResourceEffects[[#This Row],[Days]]*60*60*24</f>
        <v>10</v>
      </c>
      <c r="P38" s="29">
        <f t="shared" ca="1" si="3"/>
        <v>85574594</v>
      </c>
      <c r="Q38" s="29">
        <f>_xlfn.XLOOKUP(ResourceEffects[[#This Row],[Protocol Name]],ProtocolNamesCol,ProtocolIds,"")</f>
        <v>11100</v>
      </c>
      <c r="R38" s="29">
        <f>ResourceEffects[[#This Row],[Time Factor]]</f>
        <v>10</v>
      </c>
      <c r="S38" s="29">
        <f>ResourceEffects[[#This Row],[Drone ID]]</f>
        <v>0</v>
      </c>
      <c r="T38" s="29">
        <f>_xlfn.XLOOKUP(ResourceEffects[[#This Row],[Resource Name]],ResourceNames,ResourceIds,"")</f>
        <v>5131</v>
      </c>
      <c r="U38" s="29">
        <f>_xlfn.XLOOKUP(ResourceEffects[[#This Row],[Event Type]],EventTypeNames,EventTypeIds,"")</f>
        <v>2</v>
      </c>
      <c r="V38" s="29">
        <f>IF(ResourceEffects[[#This Row],[Is Local]]="Yes",1,0)</f>
        <v>1</v>
      </c>
      <c r="W38" s="29">
        <f>IF(ResourceEffects[[#This Row],[Is Installed]]="Yes",1,0)</f>
        <v>0</v>
      </c>
      <c r="X38" s="29">
        <f>IF(ResourceEffects[[#This Row],[Status]]="Locked",1,0)</f>
        <v>1</v>
      </c>
      <c r="Y38" s="29">
        <f>IF(ResourceEffects[[#This Row],[event_type]]=1,0,1)</f>
        <v>1</v>
      </c>
      <c r="Z38" s="29">
        <f>IF(ResourceEffects[[#This Row],[Use Abundancies]]="Yes",1,0)</f>
        <v>0</v>
      </c>
      <c r="AA38" s="29">
        <f>ResourceEffects[[#This Row],[∆]]</f>
        <v>1</v>
      </c>
    </row>
    <row r="39" spans="1:27" ht="14.4" customHeight="1" x14ac:dyDescent="0.3">
      <c r="A39" s="33">
        <v>10</v>
      </c>
      <c r="B39" s="27" t="s">
        <v>22</v>
      </c>
      <c r="C39" s="31" t="s">
        <v>432</v>
      </c>
      <c r="D39" s="26" t="s">
        <v>394</v>
      </c>
      <c r="E39" s="26">
        <v>1</v>
      </c>
      <c r="F39" s="50" t="s">
        <v>387</v>
      </c>
      <c r="G39" s="27" t="s">
        <v>298</v>
      </c>
      <c r="H39" s="52" t="s">
        <v>429</v>
      </c>
      <c r="I39" s="52">
        <f>0</f>
        <v>0</v>
      </c>
      <c r="J39" s="52" t="str">
        <f t="shared" si="1"/>
        <v>Yes</v>
      </c>
      <c r="K39" s="52" t="str">
        <f t="shared" si="2"/>
        <v>No</v>
      </c>
      <c r="L39" s="52">
        <f>INT(ResourceEffects[[#This Row],[Time Factor]]*TimeInterval/60/60/24)</f>
        <v>0</v>
      </c>
      <c r="M39" s="52">
        <f>INT(ResourceEffects[[#This Row],[Time Factor]]*TimeInterval/60/60)-ResourceEffects[[#This Row],[Days]]*24</f>
        <v>0</v>
      </c>
      <c r="N39" s="52">
        <f>INT(ResourceEffects[[#This Row],[Time Factor]]*TimeInterval/60)-ResourceEffects[[#This Row],[Hours]]*60-ResourceEffects[[#This Row],[Days]]*60*24</f>
        <v>0</v>
      </c>
      <c r="O39" s="52">
        <f>ResourceEffects[[#This Row],[Time Factor]]*TimeInterval-ResourceEffects[[#This Row],[Min]]*60-ResourceEffects[[#This Row],[Hours]]*60*60-ResourceEffects[[#This Row],[Days]]*60*60*24</f>
        <v>10</v>
      </c>
      <c r="P39" s="29">
        <f t="shared" ca="1" si="3"/>
        <v>9394523</v>
      </c>
      <c r="Q39" s="29">
        <f>_xlfn.XLOOKUP(ResourceEffects[[#This Row],[Protocol Name]],ProtocolNamesCol,ProtocolIds,"")</f>
        <v>11100</v>
      </c>
      <c r="R39" s="29">
        <f>ResourceEffects[[#This Row],[Time Factor]]</f>
        <v>10</v>
      </c>
      <c r="S39" s="29">
        <f>ResourceEffects[[#This Row],[Drone ID]]</f>
        <v>0</v>
      </c>
      <c r="T39" s="29">
        <f>_xlfn.XLOOKUP(ResourceEffects[[#This Row],[Resource Name]],ResourceNames,ResourceIds,"")</f>
        <v>5131</v>
      </c>
      <c r="U39" s="29">
        <f>_xlfn.XLOOKUP(ResourceEffects[[#This Row],[Event Type]],EventTypeNames,EventTypeIds,"")</f>
        <v>1</v>
      </c>
      <c r="V39" s="29">
        <f>IF(ResourceEffects[[#This Row],[Is Local]]="Yes",1,0)</f>
        <v>1</v>
      </c>
      <c r="W39" s="29">
        <f>IF(ResourceEffects[[#This Row],[Is Installed]]="Yes",1,0)</f>
        <v>0</v>
      </c>
      <c r="X39" s="29">
        <f>IF(ResourceEffects[[#This Row],[Status]]="Locked",1,0)</f>
        <v>0</v>
      </c>
      <c r="Y39" s="29">
        <f>IF(ResourceEffects[[#This Row],[event_type]]=1,0,1)</f>
        <v>0</v>
      </c>
      <c r="Z39" s="29">
        <f>IF(ResourceEffects[[#This Row],[Use Abundancies]]="Yes",1,0)</f>
        <v>0</v>
      </c>
      <c r="AA39" s="29">
        <f>ResourceEffects[[#This Row],[∆]]</f>
        <v>1</v>
      </c>
    </row>
    <row r="40" spans="1:27" ht="14.4" customHeight="1" x14ac:dyDescent="0.3">
      <c r="A40" s="32">
        <v>11</v>
      </c>
      <c r="B40" s="27" t="s">
        <v>22</v>
      </c>
      <c r="C40" s="31" t="s">
        <v>431</v>
      </c>
      <c r="D40" s="26" t="s">
        <v>394</v>
      </c>
      <c r="E40" s="26">
        <v>1</v>
      </c>
      <c r="F40" s="50" t="s">
        <v>387</v>
      </c>
      <c r="G40" s="27" t="s">
        <v>168</v>
      </c>
      <c r="H40" s="52" t="s">
        <v>386</v>
      </c>
      <c r="I40" s="52">
        <f>0</f>
        <v>0</v>
      </c>
      <c r="J40" s="52" t="str">
        <f t="shared" si="1"/>
        <v>Yes</v>
      </c>
      <c r="K40" s="52" t="str">
        <f t="shared" si="2"/>
        <v>No</v>
      </c>
      <c r="L40" s="52">
        <f>INT(ResourceEffects[[#This Row],[Time Factor]]*TimeInterval/60/60/24)</f>
        <v>0</v>
      </c>
      <c r="M40" s="52">
        <f>INT(ResourceEffects[[#This Row],[Time Factor]]*TimeInterval/60/60)-ResourceEffects[[#This Row],[Days]]*24</f>
        <v>0</v>
      </c>
      <c r="N40" s="52">
        <f>INT(ResourceEffects[[#This Row],[Time Factor]]*TimeInterval/60)-ResourceEffects[[#This Row],[Hours]]*60-ResourceEffects[[#This Row],[Days]]*60*24</f>
        <v>0</v>
      </c>
      <c r="O40" s="52">
        <f>ResourceEffects[[#This Row],[Time Factor]]*TimeInterval-ResourceEffects[[#This Row],[Min]]*60-ResourceEffects[[#This Row],[Hours]]*60*60-ResourceEffects[[#This Row],[Days]]*60*60*24</f>
        <v>11</v>
      </c>
      <c r="P40" s="29">
        <f t="shared" ca="1" si="3"/>
        <v>134809515</v>
      </c>
      <c r="Q40" s="29">
        <f>_xlfn.XLOOKUP(ResourceEffects[[#This Row],[Protocol Name]],ProtocolNamesCol,ProtocolIds,"")</f>
        <v>11100</v>
      </c>
      <c r="R40" s="29">
        <f>ResourceEffects[[#This Row],[Time Factor]]</f>
        <v>11</v>
      </c>
      <c r="S40" s="29">
        <f>ResourceEffects[[#This Row],[Drone ID]]</f>
        <v>0</v>
      </c>
      <c r="T40" s="29">
        <f>_xlfn.XLOOKUP(ResourceEffects[[#This Row],[Resource Name]],ResourceNames,ResourceIds,"")</f>
        <v>1100</v>
      </c>
      <c r="U40" s="29">
        <f>_xlfn.XLOOKUP(ResourceEffects[[#This Row],[Event Type]],EventTypeNames,EventTypeIds,"")</f>
        <v>1</v>
      </c>
      <c r="V40" s="29">
        <f>IF(ResourceEffects[[#This Row],[Is Local]]="Yes",1,0)</f>
        <v>1</v>
      </c>
      <c r="W40" s="29">
        <f>IF(ResourceEffects[[#This Row],[Is Installed]]="Yes",1,0)</f>
        <v>0</v>
      </c>
      <c r="X40" s="29">
        <f>IF(ResourceEffects[[#This Row],[Status]]="Locked",1,0)</f>
        <v>0</v>
      </c>
      <c r="Y40" s="29">
        <f>IF(ResourceEffects[[#This Row],[event_type]]=1,0,1)</f>
        <v>0</v>
      </c>
      <c r="Z40" s="29">
        <f>IF(ResourceEffects[[#This Row],[Use Abundancies]]="Yes",1,0)</f>
        <v>1</v>
      </c>
      <c r="AA40" s="29">
        <f>ResourceEffects[[#This Row],[∆]]</f>
        <v>1</v>
      </c>
    </row>
    <row r="41" spans="1:27" ht="14.4" customHeight="1" x14ac:dyDescent="0.3">
      <c r="A41" s="33">
        <v>0</v>
      </c>
      <c r="B41" s="27" t="s">
        <v>23</v>
      </c>
      <c r="C41" s="31" t="s">
        <v>430</v>
      </c>
      <c r="D41" s="26" t="s">
        <v>395</v>
      </c>
      <c r="E41" s="26">
        <v>1</v>
      </c>
      <c r="F41" s="50" t="s">
        <v>387</v>
      </c>
      <c r="G41" s="27" t="s">
        <v>298</v>
      </c>
      <c r="H41" s="52" t="s">
        <v>429</v>
      </c>
      <c r="I41" s="52">
        <f>0</f>
        <v>0</v>
      </c>
      <c r="J41" s="52" t="str">
        <f t="shared" si="1"/>
        <v>Yes</v>
      </c>
      <c r="K41" s="52" t="str">
        <f t="shared" si="2"/>
        <v>No</v>
      </c>
      <c r="L41" s="52">
        <f>INT(ResourceEffects[[#This Row],[Time Factor]]*TimeInterval/60/60/24)</f>
        <v>0</v>
      </c>
      <c r="M41" s="52">
        <f>INT(ResourceEffects[[#This Row],[Time Factor]]*TimeInterval/60/60)-ResourceEffects[[#This Row],[Days]]*24</f>
        <v>0</v>
      </c>
      <c r="N41" s="52">
        <f>INT(ResourceEffects[[#This Row],[Time Factor]]*TimeInterval/60)-ResourceEffects[[#This Row],[Hours]]*60-ResourceEffects[[#This Row],[Days]]*60*24</f>
        <v>0</v>
      </c>
      <c r="O41" s="52">
        <f>ResourceEffects[[#This Row],[Time Factor]]*TimeInterval-ResourceEffects[[#This Row],[Min]]*60-ResourceEffects[[#This Row],[Hours]]*60*60-ResourceEffects[[#This Row],[Days]]*60*60*24</f>
        <v>0</v>
      </c>
      <c r="P41" s="29">
        <f t="shared" ca="1" si="3"/>
        <v>799325291</v>
      </c>
      <c r="Q41" s="29">
        <f>_xlfn.XLOOKUP(ResourceEffects[[#This Row],[Protocol Name]],ProtocolNamesCol,ProtocolIds,"")</f>
        <v>11110</v>
      </c>
      <c r="R41" s="29">
        <f>ResourceEffects[[#This Row],[Time Factor]]</f>
        <v>0</v>
      </c>
      <c r="S41" s="29">
        <f>ResourceEffects[[#This Row],[Drone ID]]</f>
        <v>0</v>
      </c>
      <c r="T41" s="29">
        <f>_xlfn.XLOOKUP(ResourceEffects[[#This Row],[Resource Name]],ResourceNames,ResourceIds,"")</f>
        <v>5131</v>
      </c>
      <c r="U41" s="29">
        <f>_xlfn.XLOOKUP(ResourceEffects[[#This Row],[Event Type]],EventTypeNames,EventTypeIds,"")</f>
        <v>2</v>
      </c>
      <c r="V41" s="29">
        <f>IF(ResourceEffects[[#This Row],[Is Local]]="Yes",1,0)</f>
        <v>1</v>
      </c>
      <c r="W41" s="29">
        <f>IF(ResourceEffects[[#This Row],[Is Installed]]="Yes",1,0)</f>
        <v>0</v>
      </c>
      <c r="X41" s="29">
        <f>IF(ResourceEffects[[#This Row],[Status]]="Locked",1,0)</f>
        <v>0</v>
      </c>
      <c r="Y41" s="29">
        <f>IF(ResourceEffects[[#This Row],[event_type]]=1,0,1)</f>
        <v>1</v>
      </c>
      <c r="Z41" s="29">
        <f>IF(ResourceEffects[[#This Row],[Use Abundancies]]="Yes",1,0)</f>
        <v>0</v>
      </c>
      <c r="AA41" s="29">
        <f>ResourceEffects[[#This Row],[∆]]</f>
        <v>1</v>
      </c>
    </row>
    <row r="42" spans="1:27" ht="14.4" customHeight="1" x14ac:dyDescent="0.3">
      <c r="A42" s="33">
        <v>0</v>
      </c>
      <c r="B42" s="27" t="s">
        <v>23</v>
      </c>
      <c r="C42" s="31" t="s">
        <v>430</v>
      </c>
      <c r="D42" s="26" t="s">
        <v>394</v>
      </c>
      <c r="E42" s="26">
        <v>1</v>
      </c>
      <c r="F42" s="50" t="s">
        <v>383</v>
      </c>
      <c r="G42" s="27" t="s">
        <v>298</v>
      </c>
      <c r="H42" s="52" t="str">
        <f>"No"</f>
        <v>No</v>
      </c>
      <c r="I42" s="52">
        <f>0</f>
        <v>0</v>
      </c>
      <c r="J42" s="52" t="str">
        <f t="shared" si="1"/>
        <v>Yes</v>
      </c>
      <c r="K42" s="52" t="str">
        <f t="shared" si="2"/>
        <v>No</v>
      </c>
      <c r="L42" s="52">
        <f>INT(ResourceEffects[[#This Row],[Time Factor]]*TimeInterval/60/60/24)</f>
        <v>0</v>
      </c>
      <c r="M42" s="52">
        <f>INT(ResourceEffects[[#This Row],[Time Factor]]*TimeInterval/60/60)-ResourceEffects[[#This Row],[Days]]*24</f>
        <v>0</v>
      </c>
      <c r="N42" s="52">
        <f>INT(ResourceEffects[[#This Row],[Time Factor]]*TimeInterval/60)-ResourceEffects[[#This Row],[Hours]]*60-ResourceEffects[[#This Row],[Days]]*60*24</f>
        <v>0</v>
      </c>
      <c r="O42" s="52">
        <f>ResourceEffects[[#This Row],[Time Factor]]*TimeInterval-ResourceEffects[[#This Row],[Min]]*60-ResourceEffects[[#This Row],[Hours]]*60*60-ResourceEffects[[#This Row],[Days]]*60*60*24</f>
        <v>0</v>
      </c>
      <c r="P42" s="29">
        <f t="shared" ca="1" si="3"/>
        <v>949159152</v>
      </c>
      <c r="Q42" s="29">
        <f>_xlfn.XLOOKUP(ResourceEffects[[#This Row],[Protocol Name]],ProtocolNamesCol,ProtocolIds,"")</f>
        <v>11110</v>
      </c>
      <c r="R42" s="29">
        <f>ResourceEffects[[#This Row],[Time Factor]]</f>
        <v>0</v>
      </c>
      <c r="S42" s="29">
        <f>ResourceEffects[[#This Row],[Drone ID]]</f>
        <v>0</v>
      </c>
      <c r="T42" s="29">
        <f>_xlfn.XLOOKUP(ResourceEffects[[#This Row],[Resource Name]],ResourceNames,ResourceIds,"")</f>
        <v>5131</v>
      </c>
      <c r="U42" s="29">
        <f>_xlfn.XLOOKUP(ResourceEffects[[#This Row],[Event Type]],EventTypeNames,EventTypeIds,"")</f>
        <v>1</v>
      </c>
      <c r="V42" s="29">
        <f>IF(ResourceEffects[[#This Row],[Is Local]]="Yes",1,0)</f>
        <v>1</v>
      </c>
      <c r="W42" s="29">
        <f>IF(ResourceEffects[[#This Row],[Is Installed]]="Yes",1,0)</f>
        <v>0</v>
      </c>
      <c r="X42" s="29">
        <f>IF(ResourceEffects[[#This Row],[Status]]="Locked",1,0)</f>
        <v>1</v>
      </c>
      <c r="Y42" s="29">
        <f>IF(ResourceEffects[[#This Row],[event_type]]=1,0,1)</f>
        <v>0</v>
      </c>
      <c r="Z42" s="29">
        <f>IF(ResourceEffects[[#This Row],[Use Abundancies]]="Yes",1,0)</f>
        <v>0</v>
      </c>
      <c r="AA42" s="29">
        <f>ResourceEffects[[#This Row],[∆]]</f>
        <v>1</v>
      </c>
    </row>
    <row r="43" spans="1:27" ht="14.4" customHeight="1" x14ac:dyDescent="0.3">
      <c r="A43" s="33">
        <v>10</v>
      </c>
      <c r="B43" s="27" t="s">
        <v>23</v>
      </c>
      <c r="C43" s="31" t="s">
        <v>432</v>
      </c>
      <c r="D43" s="26" t="s">
        <v>395</v>
      </c>
      <c r="E43" s="26">
        <v>1</v>
      </c>
      <c r="F43" s="50" t="s">
        <v>383</v>
      </c>
      <c r="G43" s="27" t="s">
        <v>298</v>
      </c>
      <c r="H43" s="52" t="str">
        <f>"No"</f>
        <v>No</v>
      </c>
      <c r="I43" s="52">
        <f>0</f>
        <v>0</v>
      </c>
      <c r="J43" s="52" t="str">
        <f t="shared" si="1"/>
        <v>Yes</v>
      </c>
      <c r="K43" s="52" t="str">
        <f t="shared" si="2"/>
        <v>No</v>
      </c>
      <c r="L43" s="52">
        <f>INT(ResourceEffects[[#This Row],[Time Factor]]*TimeInterval/60/60/24)</f>
        <v>0</v>
      </c>
      <c r="M43" s="52">
        <f>INT(ResourceEffects[[#This Row],[Time Factor]]*TimeInterval/60/60)-ResourceEffects[[#This Row],[Days]]*24</f>
        <v>0</v>
      </c>
      <c r="N43" s="52">
        <f>INT(ResourceEffects[[#This Row],[Time Factor]]*TimeInterval/60)-ResourceEffects[[#This Row],[Hours]]*60-ResourceEffects[[#This Row],[Days]]*60*24</f>
        <v>0</v>
      </c>
      <c r="O43" s="52">
        <f>ResourceEffects[[#This Row],[Time Factor]]*TimeInterval-ResourceEffects[[#This Row],[Min]]*60-ResourceEffects[[#This Row],[Hours]]*60*60-ResourceEffects[[#This Row],[Days]]*60*60*24</f>
        <v>10</v>
      </c>
      <c r="P43" s="29">
        <f t="shared" ca="1" si="3"/>
        <v>436956991</v>
      </c>
      <c r="Q43" s="29">
        <f>_xlfn.XLOOKUP(ResourceEffects[[#This Row],[Protocol Name]],ProtocolNamesCol,ProtocolIds,"")</f>
        <v>11110</v>
      </c>
      <c r="R43" s="29">
        <f>ResourceEffects[[#This Row],[Time Factor]]</f>
        <v>10</v>
      </c>
      <c r="S43" s="29">
        <f>ResourceEffects[[#This Row],[Drone ID]]</f>
        <v>0</v>
      </c>
      <c r="T43" s="29">
        <f>_xlfn.XLOOKUP(ResourceEffects[[#This Row],[Resource Name]],ResourceNames,ResourceIds,"")</f>
        <v>5131</v>
      </c>
      <c r="U43" s="29">
        <f>_xlfn.XLOOKUP(ResourceEffects[[#This Row],[Event Type]],EventTypeNames,EventTypeIds,"")</f>
        <v>2</v>
      </c>
      <c r="V43" s="29">
        <f>IF(ResourceEffects[[#This Row],[Is Local]]="Yes",1,0)</f>
        <v>1</v>
      </c>
      <c r="W43" s="29">
        <f>IF(ResourceEffects[[#This Row],[Is Installed]]="Yes",1,0)</f>
        <v>0</v>
      </c>
      <c r="X43" s="29">
        <f>IF(ResourceEffects[[#This Row],[Status]]="Locked",1,0)</f>
        <v>1</v>
      </c>
      <c r="Y43" s="29">
        <f>IF(ResourceEffects[[#This Row],[event_type]]=1,0,1)</f>
        <v>1</v>
      </c>
      <c r="Z43" s="29">
        <f>IF(ResourceEffects[[#This Row],[Use Abundancies]]="Yes",1,0)</f>
        <v>0</v>
      </c>
      <c r="AA43" s="29">
        <f>ResourceEffects[[#This Row],[∆]]</f>
        <v>1</v>
      </c>
    </row>
    <row r="44" spans="1:27" ht="14.4" customHeight="1" x14ac:dyDescent="0.3">
      <c r="A44" s="33">
        <v>10</v>
      </c>
      <c r="B44" s="27" t="s">
        <v>23</v>
      </c>
      <c r="C44" s="31" t="s">
        <v>432</v>
      </c>
      <c r="D44" s="26" t="s">
        <v>394</v>
      </c>
      <c r="E44" s="26">
        <v>1</v>
      </c>
      <c r="F44" s="50" t="s">
        <v>387</v>
      </c>
      <c r="G44" s="27" t="s">
        <v>298</v>
      </c>
      <c r="H44" s="52" t="s">
        <v>429</v>
      </c>
      <c r="I44" s="52">
        <f>0</f>
        <v>0</v>
      </c>
      <c r="J44" s="52" t="str">
        <f t="shared" si="1"/>
        <v>Yes</v>
      </c>
      <c r="K44" s="52" t="str">
        <f t="shared" si="2"/>
        <v>No</v>
      </c>
      <c r="L44" s="52">
        <f>INT(ResourceEffects[[#This Row],[Time Factor]]*TimeInterval/60/60/24)</f>
        <v>0</v>
      </c>
      <c r="M44" s="52">
        <f>INT(ResourceEffects[[#This Row],[Time Factor]]*TimeInterval/60/60)-ResourceEffects[[#This Row],[Days]]*24</f>
        <v>0</v>
      </c>
      <c r="N44" s="52">
        <f>INT(ResourceEffects[[#This Row],[Time Factor]]*TimeInterval/60)-ResourceEffects[[#This Row],[Hours]]*60-ResourceEffects[[#This Row],[Days]]*60*24</f>
        <v>0</v>
      </c>
      <c r="O44" s="52">
        <f>ResourceEffects[[#This Row],[Time Factor]]*TimeInterval-ResourceEffects[[#This Row],[Min]]*60-ResourceEffects[[#This Row],[Hours]]*60*60-ResourceEffects[[#This Row],[Days]]*60*60*24</f>
        <v>10</v>
      </c>
      <c r="P44" s="29">
        <f t="shared" ca="1" si="3"/>
        <v>11040679</v>
      </c>
      <c r="Q44" s="29">
        <f>_xlfn.XLOOKUP(ResourceEffects[[#This Row],[Protocol Name]],ProtocolNamesCol,ProtocolIds,"")</f>
        <v>11110</v>
      </c>
      <c r="R44" s="29">
        <f>ResourceEffects[[#This Row],[Time Factor]]</f>
        <v>10</v>
      </c>
      <c r="S44" s="29">
        <f>ResourceEffects[[#This Row],[Drone ID]]</f>
        <v>0</v>
      </c>
      <c r="T44" s="29">
        <f>_xlfn.XLOOKUP(ResourceEffects[[#This Row],[Resource Name]],ResourceNames,ResourceIds,"")</f>
        <v>5131</v>
      </c>
      <c r="U44" s="29">
        <f>_xlfn.XLOOKUP(ResourceEffects[[#This Row],[Event Type]],EventTypeNames,EventTypeIds,"")</f>
        <v>1</v>
      </c>
      <c r="V44" s="29">
        <f>IF(ResourceEffects[[#This Row],[Is Local]]="Yes",1,0)</f>
        <v>1</v>
      </c>
      <c r="W44" s="29">
        <f>IF(ResourceEffects[[#This Row],[Is Installed]]="Yes",1,0)</f>
        <v>0</v>
      </c>
      <c r="X44" s="29">
        <f>IF(ResourceEffects[[#This Row],[Status]]="Locked",1,0)</f>
        <v>0</v>
      </c>
      <c r="Y44" s="29">
        <f>IF(ResourceEffects[[#This Row],[event_type]]=1,0,1)</f>
        <v>0</v>
      </c>
      <c r="Z44" s="29">
        <f>IF(ResourceEffects[[#This Row],[Use Abundancies]]="Yes",1,0)</f>
        <v>0</v>
      </c>
      <c r="AA44" s="29">
        <f>ResourceEffects[[#This Row],[∆]]</f>
        <v>1</v>
      </c>
    </row>
    <row r="45" spans="1:27" ht="14.4" customHeight="1" x14ac:dyDescent="0.3">
      <c r="A45" s="32">
        <v>11</v>
      </c>
      <c r="B45" s="27" t="s">
        <v>23</v>
      </c>
      <c r="C45" s="31" t="s">
        <v>431</v>
      </c>
      <c r="D45" s="26" t="s">
        <v>394</v>
      </c>
      <c r="E45" s="26">
        <v>1</v>
      </c>
      <c r="F45" s="50" t="s">
        <v>387</v>
      </c>
      <c r="G45" s="27" t="s">
        <v>168</v>
      </c>
      <c r="H45" s="52" t="s">
        <v>386</v>
      </c>
      <c r="I45" s="52">
        <f>0</f>
        <v>0</v>
      </c>
      <c r="J45" s="52" t="str">
        <f t="shared" si="1"/>
        <v>Yes</v>
      </c>
      <c r="K45" s="52" t="str">
        <f t="shared" si="2"/>
        <v>No</v>
      </c>
      <c r="L45" s="52">
        <f>INT(ResourceEffects[[#This Row],[Time Factor]]*TimeInterval/60/60/24)</f>
        <v>0</v>
      </c>
      <c r="M45" s="52">
        <f>INT(ResourceEffects[[#This Row],[Time Factor]]*TimeInterval/60/60)-ResourceEffects[[#This Row],[Days]]*24</f>
        <v>0</v>
      </c>
      <c r="N45" s="52">
        <f>INT(ResourceEffects[[#This Row],[Time Factor]]*TimeInterval/60)-ResourceEffects[[#This Row],[Hours]]*60-ResourceEffects[[#This Row],[Days]]*60*24</f>
        <v>0</v>
      </c>
      <c r="O45" s="52">
        <f>ResourceEffects[[#This Row],[Time Factor]]*TimeInterval-ResourceEffects[[#This Row],[Min]]*60-ResourceEffects[[#This Row],[Hours]]*60*60-ResourceEffects[[#This Row],[Days]]*60*60*24</f>
        <v>11</v>
      </c>
      <c r="P45" s="29">
        <f t="shared" ca="1" si="3"/>
        <v>469288019</v>
      </c>
      <c r="Q45" s="29">
        <f>_xlfn.XLOOKUP(ResourceEffects[[#This Row],[Protocol Name]],ProtocolNamesCol,ProtocolIds,"")</f>
        <v>11110</v>
      </c>
      <c r="R45" s="29">
        <f>ResourceEffects[[#This Row],[Time Factor]]</f>
        <v>11</v>
      </c>
      <c r="S45" s="29">
        <f>ResourceEffects[[#This Row],[Drone ID]]</f>
        <v>0</v>
      </c>
      <c r="T45" s="29">
        <f>_xlfn.XLOOKUP(ResourceEffects[[#This Row],[Resource Name]],ResourceNames,ResourceIds,"")</f>
        <v>1100</v>
      </c>
      <c r="U45" s="29">
        <f>_xlfn.XLOOKUP(ResourceEffects[[#This Row],[Event Type]],EventTypeNames,EventTypeIds,"")</f>
        <v>1</v>
      </c>
      <c r="V45" s="29">
        <f>IF(ResourceEffects[[#This Row],[Is Local]]="Yes",1,0)</f>
        <v>1</v>
      </c>
      <c r="W45" s="29">
        <f>IF(ResourceEffects[[#This Row],[Is Installed]]="Yes",1,0)</f>
        <v>0</v>
      </c>
      <c r="X45" s="29">
        <f>IF(ResourceEffects[[#This Row],[Status]]="Locked",1,0)</f>
        <v>0</v>
      </c>
      <c r="Y45" s="29">
        <f>IF(ResourceEffects[[#This Row],[event_type]]=1,0,1)</f>
        <v>0</v>
      </c>
      <c r="Z45" s="29">
        <f>IF(ResourceEffects[[#This Row],[Use Abundancies]]="Yes",1,0)</f>
        <v>1</v>
      </c>
      <c r="AA45" s="29">
        <f>ResourceEffects[[#This Row],[∆]]</f>
        <v>1</v>
      </c>
    </row>
    <row r="46" spans="1:27" ht="14.4" customHeight="1" x14ac:dyDescent="0.3">
      <c r="A46" s="33">
        <v>0</v>
      </c>
      <c r="B46" s="27" t="s">
        <v>24</v>
      </c>
      <c r="C46" s="31" t="s">
        <v>430</v>
      </c>
      <c r="D46" s="26" t="s">
        <v>395</v>
      </c>
      <c r="E46" s="26">
        <v>1</v>
      </c>
      <c r="F46" s="50" t="s">
        <v>387</v>
      </c>
      <c r="G46" s="27" t="s">
        <v>298</v>
      </c>
      <c r="H46" s="52" t="s">
        <v>429</v>
      </c>
      <c r="I46" s="52">
        <f>0</f>
        <v>0</v>
      </c>
      <c r="J46" s="52" t="str">
        <f t="shared" si="1"/>
        <v>Yes</v>
      </c>
      <c r="K46" s="52" t="str">
        <f t="shared" si="2"/>
        <v>No</v>
      </c>
      <c r="L46" s="52">
        <f>INT(ResourceEffects[[#This Row],[Time Factor]]*TimeInterval/60/60/24)</f>
        <v>0</v>
      </c>
      <c r="M46" s="52">
        <f>INT(ResourceEffects[[#This Row],[Time Factor]]*TimeInterval/60/60)-ResourceEffects[[#This Row],[Days]]*24</f>
        <v>0</v>
      </c>
      <c r="N46" s="52">
        <f>INT(ResourceEffects[[#This Row],[Time Factor]]*TimeInterval/60)-ResourceEffects[[#This Row],[Hours]]*60-ResourceEffects[[#This Row],[Days]]*60*24</f>
        <v>0</v>
      </c>
      <c r="O46" s="52">
        <f>ResourceEffects[[#This Row],[Time Factor]]*TimeInterval-ResourceEffects[[#This Row],[Min]]*60-ResourceEffects[[#This Row],[Hours]]*60*60-ResourceEffects[[#This Row],[Days]]*60*60*24</f>
        <v>0</v>
      </c>
      <c r="P46" s="29">
        <f t="shared" ca="1" si="3"/>
        <v>531570684</v>
      </c>
      <c r="Q46" s="29">
        <f>_xlfn.XLOOKUP(ResourceEffects[[#This Row],[Protocol Name]],ProtocolNamesCol,ProtocolIds,"")</f>
        <v>11120</v>
      </c>
      <c r="R46" s="29">
        <f>ResourceEffects[[#This Row],[Time Factor]]</f>
        <v>0</v>
      </c>
      <c r="S46" s="29">
        <f>ResourceEffects[[#This Row],[Drone ID]]</f>
        <v>0</v>
      </c>
      <c r="T46" s="29">
        <f>_xlfn.XLOOKUP(ResourceEffects[[#This Row],[Resource Name]],ResourceNames,ResourceIds,"")</f>
        <v>5131</v>
      </c>
      <c r="U46" s="29">
        <f>_xlfn.XLOOKUP(ResourceEffects[[#This Row],[Event Type]],EventTypeNames,EventTypeIds,"")</f>
        <v>2</v>
      </c>
      <c r="V46" s="29">
        <f>IF(ResourceEffects[[#This Row],[Is Local]]="Yes",1,0)</f>
        <v>1</v>
      </c>
      <c r="W46" s="29">
        <f>IF(ResourceEffects[[#This Row],[Is Installed]]="Yes",1,0)</f>
        <v>0</v>
      </c>
      <c r="X46" s="29">
        <f>IF(ResourceEffects[[#This Row],[Status]]="Locked",1,0)</f>
        <v>0</v>
      </c>
      <c r="Y46" s="29">
        <f>IF(ResourceEffects[[#This Row],[event_type]]=1,0,1)</f>
        <v>1</v>
      </c>
      <c r="Z46" s="29">
        <f>IF(ResourceEffects[[#This Row],[Use Abundancies]]="Yes",1,0)</f>
        <v>0</v>
      </c>
      <c r="AA46" s="29">
        <f>ResourceEffects[[#This Row],[∆]]</f>
        <v>1</v>
      </c>
    </row>
    <row r="47" spans="1:27" ht="14.4" customHeight="1" x14ac:dyDescent="0.3">
      <c r="A47" s="33">
        <v>0</v>
      </c>
      <c r="B47" s="27" t="s">
        <v>24</v>
      </c>
      <c r="C47" s="31" t="s">
        <v>430</v>
      </c>
      <c r="D47" s="26" t="s">
        <v>394</v>
      </c>
      <c r="E47" s="26">
        <v>1</v>
      </c>
      <c r="F47" s="50" t="s">
        <v>383</v>
      </c>
      <c r="G47" s="27" t="s">
        <v>298</v>
      </c>
      <c r="H47" s="52" t="str">
        <f>"No"</f>
        <v>No</v>
      </c>
      <c r="I47" s="52">
        <f>0</f>
        <v>0</v>
      </c>
      <c r="J47" s="52" t="str">
        <f t="shared" si="1"/>
        <v>Yes</v>
      </c>
      <c r="K47" s="52" t="str">
        <f t="shared" si="2"/>
        <v>No</v>
      </c>
      <c r="L47" s="52">
        <f>INT(ResourceEffects[[#This Row],[Time Factor]]*TimeInterval/60/60/24)</f>
        <v>0</v>
      </c>
      <c r="M47" s="52">
        <f>INT(ResourceEffects[[#This Row],[Time Factor]]*TimeInterval/60/60)-ResourceEffects[[#This Row],[Days]]*24</f>
        <v>0</v>
      </c>
      <c r="N47" s="52">
        <f>INT(ResourceEffects[[#This Row],[Time Factor]]*TimeInterval/60)-ResourceEffects[[#This Row],[Hours]]*60-ResourceEffects[[#This Row],[Days]]*60*24</f>
        <v>0</v>
      </c>
      <c r="O47" s="52">
        <f>ResourceEffects[[#This Row],[Time Factor]]*TimeInterval-ResourceEffects[[#This Row],[Min]]*60-ResourceEffects[[#This Row],[Hours]]*60*60-ResourceEffects[[#This Row],[Days]]*60*60*24</f>
        <v>0</v>
      </c>
      <c r="P47" s="29">
        <f t="shared" ca="1" si="3"/>
        <v>855667207</v>
      </c>
      <c r="Q47" s="29">
        <f>_xlfn.XLOOKUP(ResourceEffects[[#This Row],[Protocol Name]],ProtocolNamesCol,ProtocolIds,"")</f>
        <v>11120</v>
      </c>
      <c r="R47" s="29">
        <f>ResourceEffects[[#This Row],[Time Factor]]</f>
        <v>0</v>
      </c>
      <c r="S47" s="29">
        <f>ResourceEffects[[#This Row],[Drone ID]]</f>
        <v>0</v>
      </c>
      <c r="T47" s="29">
        <f>_xlfn.XLOOKUP(ResourceEffects[[#This Row],[Resource Name]],ResourceNames,ResourceIds,"")</f>
        <v>5131</v>
      </c>
      <c r="U47" s="29">
        <f>_xlfn.XLOOKUP(ResourceEffects[[#This Row],[Event Type]],EventTypeNames,EventTypeIds,"")</f>
        <v>1</v>
      </c>
      <c r="V47" s="29">
        <f>IF(ResourceEffects[[#This Row],[Is Local]]="Yes",1,0)</f>
        <v>1</v>
      </c>
      <c r="W47" s="29">
        <f>IF(ResourceEffects[[#This Row],[Is Installed]]="Yes",1,0)</f>
        <v>0</v>
      </c>
      <c r="X47" s="29">
        <f>IF(ResourceEffects[[#This Row],[Status]]="Locked",1,0)</f>
        <v>1</v>
      </c>
      <c r="Y47" s="29">
        <f>IF(ResourceEffects[[#This Row],[event_type]]=1,0,1)</f>
        <v>0</v>
      </c>
      <c r="Z47" s="29">
        <f>IF(ResourceEffects[[#This Row],[Use Abundancies]]="Yes",1,0)</f>
        <v>0</v>
      </c>
      <c r="AA47" s="29">
        <f>ResourceEffects[[#This Row],[∆]]</f>
        <v>1</v>
      </c>
    </row>
    <row r="48" spans="1:27" ht="14.4" customHeight="1" x14ac:dyDescent="0.3">
      <c r="A48" s="33">
        <v>10</v>
      </c>
      <c r="B48" s="27" t="s">
        <v>24</v>
      </c>
      <c r="C48" s="31" t="s">
        <v>432</v>
      </c>
      <c r="D48" s="26" t="s">
        <v>395</v>
      </c>
      <c r="E48" s="26">
        <v>1</v>
      </c>
      <c r="F48" s="50" t="s">
        <v>383</v>
      </c>
      <c r="G48" s="27" t="s">
        <v>298</v>
      </c>
      <c r="H48" s="52" t="str">
        <f>"No"</f>
        <v>No</v>
      </c>
      <c r="I48" s="52">
        <f>0</f>
        <v>0</v>
      </c>
      <c r="J48" s="52" t="str">
        <f t="shared" si="1"/>
        <v>Yes</v>
      </c>
      <c r="K48" s="52" t="str">
        <f t="shared" si="2"/>
        <v>No</v>
      </c>
      <c r="L48" s="52">
        <f>INT(ResourceEffects[[#This Row],[Time Factor]]*TimeInterval/60/60/24)</f>
        <v>0</v>
      </c>
      <c r="M48" s="52">
        <f>INT(ResourceEffects[[#This Row],[Time Factor]]*TimeInterval/60/60)-ResourceEffects[[#This Row],[Days]]*24</f>
        <v>0</v>
      </c>
      <c r="N48" s="52">
        <f>INT(ResourceEffects[[#This Row],[Time Factor]]*TimeInterval/60)-ResourceEffects[[#This Row],[Hours]]*60-ResourceEffects[[#This Row],[Days]]*60*24</f>
        <v>0</v>
      </c>
      <c r="O48" s="52">
        <f>ResourceEffects[[#This Row],[Time Factor]]*TimeInterval-ResourceEffects[[#This Row],[Min]]*60-ResourceEffects[[#This Row],[Hours]]*60*60-ResourceEffects[[#This Row],[Days]]*60*60*24</f>
        <v>10</v>
      </c>
      <c r="P48" s="29">
        <f t="shared" ca="1" si="3"/>
        <v>137722539</v>
      </c>
      <c r="Q48" s="29">
        <f>_xlfn.XLOOKUP(ResourceEffects[[#This Row],[Protocol Name]],ProtocolNamesCol,ProtocolIds,"")</f>
        <v>11120</v>
      </c>
      <c r="R48" s="29">
        <f>ResourceEffects[[#This Row],[Time Factor]]</f>
        <v>10</v>
      </c>
      <c r="S48" s="29">
        <f>ResourceEffects[[#This Row],[Drone ID]]</f>
        <v>0</v>
      </c>
      <c r="T48" s="29">
        <f>_xlfn.XLOOKUP(ResourceEffects[[#This Row],[Resource Name]],ResourceNames,ResourceIds,"")</f>
        <v>5131</v>
      </c>
      <c r="U48" s="29">
        <f>_xlfn.XLOOKUP(ResourceEffects[[#This Row],[Event Type]],EventTypeNames,EventTypeIds,"")</f>
        <v>2</v>
      </c>
      <c r="V48" s="29">
        <f>IF(ResourceEffects[[#This Row],[Is Local]]="Yes",1,0)</f>
        <v>1</v>
      </c>
      <c r="W48" s="29">
        <f>IF(ResourceEffects[[#This Row],[Is Installed]]="Yes",1,0)</f>
        <v>0</v>
      </c>
      <c r="X48" s="29">
        <f>IF(ResourceEffects[[#This Row],[Status]]="Locked",1,0)</f>
        <v>1</v>
      </c>
      <c r="Y48" s="29">
        <f>IF(ResourceEffects[[#This Row],[event_type]]=1,0,1)</f>
        <v>1</v>
      </c>
      <c r="Z48" s="29">
        <f>IF(ResourceEffects[[#This Row],[Use Abundancies]]="Yes",1,0)</f>
        <v>0</v>
      </c>
      <c r="AA48" s="29">
        <f>ResourceEffects[[#This Row],[∆]]</f>
        <v>1</v>
      </c>
    </row>
    <row r="49" spans="1:27" ht="14.4" customHeight="1" x14ac:dyDescent="0.3">
      <c r="A49" s="33">
        <v>10</v>
      </c>
      <c r="B49" s="27" t="s">
        <v>24</v>
      </c>
      <c r="C49" s="31" t="s">
        <v>432</v>
      </c>
      <c r="D49" s="26" t="s">
        <v>394</v>
      </c>
      <c r="E49" s="26">
        <v>1</v>
      </c>
      <c r="F49" s="50" t="s">
        <v>387</v>
      </c>
      <c r="G49" s="27" t="s">
        <v>298</v>
      </c>
      <c r="H49" s="52" t="s">
        <v>429</v>
      </c>
      <c r="I49" s="52">
        <f>0</f>
        <v>0</v>
      </c>
      <c r="J49" s="52" t="str">
        <f t="shared" si="1"/>
        <v>Yes</v>
      </c>
      <c r="K49" s="52" t="str">
        <f t="shared" si="2"/>
        <v>No</v>
      </c>
      <c r="L49" s="52">
        <f>INT(ResourceEffects[[#This Row],[Time Factor]]*TimeInterval/60/60/24)</f>
        <v>0</v>
      </c>
      <c r="M49" s="52">
        <f>INT(ResourceEffects[[#This Row],[Time Factor]]*TimeInterval/60/60)-ResourceEffects[[#This Row],[Days]]*24</f>
        <v>0</v>
      </c>
      <c r="N49" s="52">
        <f>INT(ResourceEffects[[#This Row],[Time Factor]]*TimeInterval/60)-ResourceEffects[[#This Row],[Hours]]*60-ResourceEffects[[#This Row],[Days]]*60*24</f>
        <v>0</v>
      </c>
      <c r="O49" s="52">
        <f>ResourceEffects[[#This Row],[Time Factor]]*TimeInterval-ResourceEffects[[#This Row],[Min]]*60-ResourceEffects[[#This Row],[Hours]]*60*60-ResourceEffects[[#This Row],[Days]]*60*60*24</f>
        <v>10</v>
      </c>
      <c r="P49" s="29">
        <f t="shared" ca="1" si="3"/>
        <v>454136169</v>
      </c>
      <c r="Q49" s="29">
        <f>_xlfn.XLOOKUP(ResourceEffects[[#This Row],[Protocol Name]],ProtocolNamesCol,ProtocolIds,"")</f>
        <v>11120</v>
      </c>
      <c r="R49" s="29">
        <f>ResourceEffects[[#This Row],[Time Factor]]</f>
        <v>10</v>
      </c>
      <c r="S49" s="29">
        <f>ResourceEffects[[#This Row],[Drone ID]]</f>
        <v>0</v>
      </c>
      <c r="T49" s="29">
        <f>_xlfn.XLOOKUP(ResourceEffects[[#This Row],[Resource Name]],ResourceNames,ResourceIds,"")</f>
        <v>5131</v>
      </c>
      <c r="U49" s="29">
        <f>_xlfn.XLOOKUP(ResourceEffects[[#This Row],[Event Type]],EventTypeNames,EventTypeIds,"")</f>
        <v>1</v>
      </c>
      <c r="V49" s="29">
        <f>IF(ResourceEffects[[#This Row],[Is Local]]="Yes",1,0)</f>
        <v>1</v>
      </c>
      <c r="W49" s="29">
        <f>IF(ResourceEffects[[#This Row],[Is Installed]]="Yes",1,0)</f>
        <v>0</v>
      </c>
      <c r="X49" s="29">
        <f>IF(ResourceEffects[[#This Row],[Status]]="Locked",1,0)</f>
        <v>0</v>
      </c>
      <c r="Y49" s="29">
        <f>IF(ResourceEffects[[#This Row],[event_type]]=1,0,1)</f>
        <v>0</v>
      </c>
      <c r="Z49" s="29">
        <f>IF(ResourceEffects[[#This Row],[Use Abundancies]]="Yes",1,0)</f>
        <v>0</v>
      </c>
      <c r="AA49" s="29">
        <f>ResourceEffects[[#This Row],[∆]]</f>
        <v>1</v>
      </c>
    </row>
    <row r="50" spans="1:27" ht="14.4" customHeight="1" x14ac:dyDescent="0.3">
      <c r="A50" s="32">
        <v>11</v>
      </c>
      <c r="B50" s="27" t="s">
        <v>24</v>
      </c>
      <c r="C50" s="31" t="s">
        <v>431</v>
      </c>
      <c r="D50" s="26" t="s">
        <v>394</v>
      </c>
      <c r="E50" s="26">
        <v>1</v>
      </c>
      <c r="F50" s="50" t="s">
        <v>387</v>
      </c>
      <c r="G50" s="27" t="s">
        <v>171</v>
      </c>
      <c r="H50" s="52" t="s">
        <v>386</v>
      </c>
      <c r="I50" s="52">
        <f>0</f>
        <v>0</v>
      </c>
      <c r="J50" s="52" t="str">
        <f t="shared" si="1"/>
        <v>Yes</v>
      </c>
      <c r="K50" s="52" t="str">
        <f t="shared" si="2"/>
        <v>No</v>
      </c>
      <c r="L50" s="52">
        <f>INT(ResourceEffects[[#This Row],[Time Factor]]*TimeInterval/60/60/24)</f>
        <v>0</v>
      </c>
      <c r="M50" s="52">
        <f>INT(ResourceEffects[[#This Row],[Time Factor]]*TimeInterval/60/60)-ResourceEffects[[#This Row],[Days]]*24</f>
        <v>0</v>
      </c>
      <c r="N50" s="52">
        <f>INT(ResourceEffects[[#This Row],[Time Factor]]*TimeInterval/60)-ResourceEffects[[#This Row],[Hours]]*60-ResourceEffects[[#This Row],[Days]]*60*24</f>
        <v>0</v>
      </c>
      <c r="O50" s="52">
        <f>ResourceEffects[[#This Row],[Time Factor]]*TimeInterval-ResourceEffects[[#This Row],[Min]]*60-ResourceEffects[[#This Row],[Hours]]*60*60-ResourceEffects[[#This Row],[Days]]*60*60*24</f>
        <v>11</v>
      </c>
      <c r="P50" s="29">
        <f t="shared" ca="1" si="3"/>
        <v>243164666</v>
      </c>
      <c r="Q50" s="29">
        <f>_xlfn.XLOOKUP(ResourceEffects[[#This Row],[Protocol Name]],ProtocolNamesCol,ProtocolIds,"")</f>
        <v>11120</v>
      </c>
      <c r="R50" s="29">
        <f>ResourceEffects[[#This Row],[Time Factor]]</f>
        <v>11</v>
      </c>
      <c r="S50" s="29">
        <f>ResourceEffects[[#This Row],[Drone ID]]</f>
        <v>0</v>
      </c>
      <c r="T50" s="29">
        <f>_xlfn.XLOOKUP(ResourceEffects[[#This Row],[Resource Name]],ResourceNames,ResourceIds,"")</f>
        <v>1120</v>
      </c>
      <c r="U50" s="29">
        <f>_xlfn.XLOOKUP(ResourceEffects[[#This Row],[Event Type]],EventTypeNames,EventTypeIds,"")</f>
        <v>1</v>
      </c>
      <c r="V50" s="29">
        <f>IF(ResourceEffects[[#This Row],[Is Local]]="Yes",1,0)</f>
        <v>1</v>
      </c>
      <c r="W50" s="29">
        <f>IF(ResourceEffects[[#This Row],[Is Installed]]="Yes",1,0)</f>
        <v>0</v>
      </c>
      <c r="X50" s="29">
        <f>IF(ResourceEffects[[#This Row],[Status]]="Locked",1,0)</f>
        <v>0</v>
      </c>
      <c r="Y50" s="29">
        <f>IF(ResourceEffects[[#This Row],[event_type]]=1,0,1)</f>
        <v>0</v>
      </c>
      <c r="Z50" s="29">
        <f>IF(ResourceEffects[[#This Row],[Use Abundancies]]="Yes",1,0)</f>
        <v>1</v>
      </c>
      <c r="AA50" s="29">
        <f>ResourceEffects[[#This Row],[∆]]</f>
        <v>1</v>
      </c>
    </row>
    <row r="51" spans="1:27" ht="14.4" customHeight="1" x14ac:dyDescent="0.3">
      <c r="A51" s="33">
        <v>0</v>
      </c>
      <c r="B51" s="27" t="s">
        <v>25</v>
      </c>
      <c r="C51" s="31" t="s">
        <v>430</v>
      </c>
      <c r="D51" s="26" t="s">
        <v>395</v>
      </c>
      <c r="E51" s="26">
        <v>1</v>
      </c>
      <c r="F51" s="50" t="s">
        <v>387</v>
      </c>
      <c r="G51" s="27" t="s">
        <v>298</v>
      </c>
      <c r="H51" s="52" t="s">
        <v>429</v>
      </c>
      <c r="I51" s="52">
        <f>0</f>
        <v>0</v>
      </c>
      <c r="J51" s="52" t="str">
        <f t="shared" si="1"/>
        <v>Yes</v>
      </c>
      <c r="K51" s="52" t="str">
        <f t="shared" si="2"/>
        <v>No</v>
      </c>
      <c r="L51" s="52">
        <f>INT(ResourceEffects[[#This Row],[Time Factor]]*TimeInterval/60/60/24)</f>
        <v>0</v>
      </c>
      <c r="M51" s="52">
        <f>INT(ResourceEffects[[#This Row],[Time Factor]]*TimeInterval/60/60)-ResourceEffects[[#This Row],[Days]]*24</f>
        <v>0</v>
      </c>
      <c r="N51" s="52">
        <f>INT(ResourceEffects[[#This Row],[Time Factor]]*TimeInterval/60)-ResourceEffects[[#This Row],[Hours]]*60-ResourceEffects[[#This Row],[Days]]*60*24</f>
        <v>0</v>
      </c>
      <c r="O51" s="52">
        <f>ResourceEffects[[#This Row],[Time Factor]]*TimeInterval-ResourceEffects[[#This Row],[Min]]*60-ResourceEffects[[#This Row],[Hours]]*60*60-ResourceEffects[[#This Row],[Days]]*60*60*24</f>
        <v>0</v>
      </c>
      <c r="P51" s="29">
        <f t="shared" ca="1" si="3"/>
        <v>360137373</v>
      </c>
      <c r="Q51" s="29">
        <f>_xlfn.XLOOKUP(ResourceEffects[[#This Row],[Protocol Name]],ProtocolNamesCol,ProtocolIds,"")</f>
        <v>11130</v>
      </c>
      <c r="R51" s="29">
        <f>ResourceEffects[[#This Row],[Time Factor]]</f>
        <v>0</v>
      </c>
      <c r="S51" s="29">
        <f>ResourceEffects[[#This Row],[Drone ID]]</f>
        <v>0</v>
      </c>
      <c r="T51" s="29">
        <f>_xlfn.XLOOKUP(ResourceEffects[[#This Row],[Resource Name]],ResourceNames,ResourceIds,"")</f>
        <v>5131</v>
      </c>
      <c r="U51" s="29">
        <f>_xlfn.XLOOKUP(ResourceEffects[[#This Row],[Event Type]],EventTypeNames,EventTypeIds,"")</f>
        <v>2</v>
      </c>
      <c r="V51" s="29">
        <f>IF(ResourceEffects[[#This Row],[Is Local]]="Yes",1,0)</f>
        <v>1</v>
      </c>
      <c r="W51" s="29">
        <f>IF(ResourceEffects[[#This Row],[Is Installed]]="Yes",1,0)</f>
        <v>0</v>
      </c>
      <c r="X51" s="29">
        <f>IF(ResourceEffects[[#This Row],[Status]]="Locked",1,0)</f>
        <v>0</v>
      </c>
      <c r="Y51" s="29">
        <f>IF(ResourceEffects[[#This Row],[event_type]]=1,0,1)</f>
        <v>1</v>
      </c>
      <c r="Z51" s="29">
        <f>IF(ResourceEffects[[#This Row],[Use Abundancies]]="Yes",1,0)</f>
        <v>0</v>
      </c>
      <c r="AA51" s="29">
        <f>ResourceEffects[[#This Row],[∆]]</f>
        <v>1</v>
      </c>
    </row>
    <row r="52" spans="1:27" ht="14.4" customHeight="1" x14ac:dyDescent="0.3">
      <c r="A52" s="33">
        <v>0</v>
      </c>
      <c r="B52" s="27" t="s">
        <v>25</v>
      </c>
      <c r="C52" s="31" t="s">
        <v>430</v>
      </c>
      <c r="D52" s="26" t="s">
        <v>394</v>
      </c>
      <c r="E52" s="26">
        <v>1</v>
      </c>
      <c r="F52" s="50" t="s">
        <v>383</v>
      </c>
      <c r="G52" s="27" t="s">
        <v>298</v>
      </c>
      <c r="H52" s="52" t="str">
        <f>"No"</f>
        <v>No</v>
      </c>
      <c r="I52" s="52">
        <f>0</f>
        <v>0</v>
      </c>
      <c r="J52" s="52" t="str">
        <f t="shared" si="1"/>
        <v>Yes</v>
      </c>
      <c r="K52" s="52" t="str">
        <f t="shared" si="2"/>
        <v>No</v>
      </c>
      <c r="L52" s="52">
        <f>INT(ResourceEffects[[#This Row],[Time Factor]]*TimeInterval/60/60/24)</f>
        <v>0</v>
      </c>
      <c r="M52" s="52">
        <f>INT(ResourceEffects[[#This Row],[Time Factor]]*TimeInterval/60/60)-ResourceEffects[[#This Row],[Days]]*24</f>
        <v>0</v>
      </c>
      <c r="N52" s="52">
        <f>INT(ResourceEffects[[#This Row],[Time Factor]]*TimeInterval/60)-ResourceEffects[[#This Row],[Hours]]*60-ResourceEffects[[#This Row],[Days]]*60*24</f>
        <v>0</v>
      </c>
      <c r="O52" s="52">
        <f>ResourceEffects[[#This Row],[Time Factor]]*TimeInterval-ResourceEffects[[#This Row],[Min]]*60-ResourceEffects[[#This Row],[Hours]]*60*60-ResourceEffects[[#This Row],[Days]]*60*60*24</f>
        <v>0</v>
      </c>
      <c r="P52" s="29">
        <f t="shared" ca="1" si="3"/>
        <v>559755764</v>
      </c>
      <c r="Q52" s="29">
        <f>_xlfn.XLOOKUP(ResourceEffects[[#This Row],[Protocol Name]],ProtocolNamesCol,ProtocolIds,"")</f>
        <v>11130</v>
      </c>
      <c r="R52" s="29">
        <f>ResourceEffects[[#This Row],[Time Factor]]</f>
        <v>0</v>
      </c>
      <c r="S52" s="29">
        <f>ResourceEffects[[#This Row],[Drone ID]]</f>
        <v>0</v>
      </c>
      <c r="T52" s="29">
        <f>_xlfn.XLOOKUP(ResourceEffects[[#This Row],[Resource Name]],ResourceNames,ResourceIds,"")</f>
        <v>5131</v>
      </c>
      <c r="U52" s="29">
        <f>_xlfn.XLOOKUP(ResourceEffects[[#This Row],[Event Type]],EventTypeNames,EventTypeIds,"")</f>
        <v>1</v>
      </c>
      <c r="V52" s="29">
        <f>IF(ResourceEffects[[#This Row],[Is Local]]="Yes",1,0)</f>
        <v>1</v>
      </c>
      <c r="W52" s="29">
        <f>IF(ResourceEffects[[#This Row],[Is Installed]]="Yes",1,0)</f>
        <v>0</v>
      </c>
      <c r="X52" s="29">
        <f>IF(ResourceEffects[[#This Row],[Status]]="Locked",1,0)</f>
        <v>1</v>
      </c>
      <c r="Y52" s="29">
        <f>IF(ResourceEffects[[#This Row],[event_type]]=1,0,1)</f>
        <v>0</v>
      </c>
      <c r="Z52" s="29">
        <f>IF(ResourceEffects[[#This Row],[Use Abundancies]]="Yes",1,0)</f>
        <v>0</v>
      </c>
      <c r="AA52" s="29">
        <f>ResourceEffects[[#This Row],[∆]]</f>
        <v>1</v>
      </c>
    </row>
    <row r="53" spans="1:27" ht="14.4" customHeight="1" x14ac:dyDescent="0.3">
      <c r="A53" s="33">
        <v>10</v>
      </c>
      <c r="B53" s="27" t="s">
        <v>25</v>
      </c>
      <c r="C53" s="31" t="s">
        <v>432</v>
      </c>
      <c r="D53" s="26" t="s">
        <v>395</v>
      </c>
      <c r="E53" s="26">
        <v>1</v>
      </c>
      <c r="F53" s="50" t="s">
        <v>383</v>
      </c>
      <c r="G53" s="27" t="s">
        <v>298</v>
      </c>
      <c r="H53" s="52" t="str">
        <f>"No"</f>
        <v>No</v>
      </c>
      <c r="I53" s="52">
        <f>0</f>
        <v>0</v>
      </c>
      <c r="J53" s="52" t="str">
        <f t="shared" si="1"/>
        <v>Yes</v>
      </c>
      <c r="K53" s="52" t="str">
        <f t="shared" si="2"/>
        <v>No</v>
      </c>
      <c r="L53" s="52">
        <f>INT(ResourceEffects[[#This Row],[Time Factor]]*TimeInterval/60/60/24)</f>
        <v>0</v>
      </c>
      <c r="M53" s="52">
        <f>INT(ResourceEffects[[#This Row],[Time Factor]]*TimeInterval/60/60)-ResourceEffects[[#This Row],[Days]]*24</f>
        <v>0</v>
      </c>
      <c r="N53" s="52">
        <f>INT(ResourceEffects[[#This Row],[Time Factor]]*TimeInterval/60)-ResourceEffects[[#This Row],[Hours]]*60-ResourceEffects[[#This Row],[Days]]*60*24</f>
        <v>0</v>
      </c>
      <c r="O53" s="52">
        <f>ResourceEffects[[#This Row],[Time Factor]]*TimeInterval-ResourceEffects[[#This Row],[Min]]*60-ResourceEffects[[#This Row],[Hours]]*60*60-ResourceEffects[[#This Row],[Days]]*60*60*24</f>
        <v>10</v>
      </c>
      <c r="P53" s="29">
        <f t="shared" ca="1" si="3"/>
        <v>869713834</v>
      </c>
      <c r="Q53" s="29">
        <f>_xlfn.XLOOKUP(ResourceEffects[[#This Row],[Protocol Name]],ProtocolNamesCol,ProtocolIds,"")</f>
        <v>11130</v>
      </c>
      <c r="R53" s="29">
        <f>ResourceEffects[[#This Row],[Time Factor]]</f>
        <v>10</v>
      </c>
      <c r="S53" s="29">
        <f>ResourceEffects[[#This Row],[Drone ID]]</f>
        <v>0</v>
      </c>
      <c r="T53" s="29">
        <f>_xlfn.XLOOKUP(ResourceEffects[[#This Row],[Resource Name]],ResourceNames,ResourceIds,"")</f>
        <v>5131</v>
      </c>
      <c r="U53" s="29">
        <f>_xlfn.XLOOKUP(ResourceEffects[[#This Row],[Event Type]],EventTypeNames,EventTypeIds,"")</f>
        <v>2</v>
      </c>
      <c r="V53" s="29">
        <f>IF(ResourceEffects[[#This Row],[Is Local]]="Yes",1,0)</f>
        <v>1</v>
      </c>
      <c r="W53" s="29">
        <f>IF(ResourceEffects[[#This Row],[Is Installed]]="Yes",1,0)</f>
        <v>0</v>
      </c>
      <c r="X53" s="29">
        <f>IF(ResourceEffects[[#This Row],[Status]]="Locked",1,0)</f>
        <v>1</v>
      </c>
      <c r="Y53" s="29">
        <f>IF(ResourceEffects[[#This Row],[event_type]]=1,0,1)</f>
        <v>1</v>
      </c>
      <c r="Z53" s="29">
        <f>IF(ResourceEffects[[#This Row],[Use Abundancies]]="Yes",1,0)</f>
        <v>0</v>
      </c>
      <c r="AA53" s="29">
        <f>ResourceEffects[[#This Row],[∆]]</f>
        <v>1</v>
      </c>
    </row>
    <row r="54" spans="1:27" ht="14.4" customHeight="1" x14ac:dyDescent="0.3">
      <c r="A54" s="33">
        <v>10</v>
      </c>
      <c r="B54" s="27" t="s">
        <v>25</v>
      </c>
      <c r="C54" s="31" t="s">
        <v>432</v>
      </c>
      <c r="D54" s="26" t="s">
        <v>394</v>
      </c>
      <c r="E54" s="26">
        <v>1</v>
      </c>
      <c r="F54" s="50" t="s">
        <v>387</v>
      </c>
      <c r="G54" s="27" t="s">
        <v>298</v>
      </c>
      <c r="H54" s="52" t="s">
        <v>429</v>
      </c>
      <c r="I54" s="52">
        <f>0</f>
        <v>0</v>
      </c>
      <c r="J54" s="52" t="str">
        <f t="shared" si="1"/>
        <v>Yes</v>
      </c>
      <c r="K54" s="52" t="str">
        <f t="shared" si="2"/>
        <v>No</v>
      </c>
      <c r="L54" s="52">
        <f>INT(ResourceEffects[[#This Row],[Time Factor]]*TimeInterval/60/60/24)</f>
        <v>0</v>
      </c>
      <c r="M54" s="52">
        <f>INT(ResourceEffects[[#This Row],[Time Factor]]*TimeInterval/60/60)-ResourceEffects[[#This Row],[Days]]*24</f>
        <v>0</v>
      </c>
      <c r="N54" s="52">
        <f>INT(ResourceEffects[[#This Row],[Time Factor]]*TimeInterval/60)-ResourceEffects[[#This Row],[Hours]]*60-ResourceEffects[[#This Row],[Days]]*60*24</f>
        <v>0</v>
      </c>
      <c r="O54" s="52">
        <f>ResourceEffects[[#This Row],[Time Factor]]*TimeInterval-ResourceEffects[[#This Row],[Min]]*60-ResourceEffects[[#This Row],[Hours]]*60*60-ResourceEffects[[#This Row],[Days]]*60*60*24</f>
        <v>10</v>
      </c>
      <c r="P54" s="29">
        <f t="shared" ca="1" si="3"/>
        <v>517059869</v>
      </c>
      <c r="Q54" s="29">
        <f>_xlfn.XLOOKUP(ResourceEffects[[#This Row],[Protocol Name]],ProtocolNamesCol,ProtocolIds,"")</f>
        <v>11130</v>
      </c>
      <c r="R54" s="29">
        <f>ResourceEffects[[#This Row],[Time Factor]]</f>
        <v>10</v>
      </c>
      <c r="S54" s="29">
        <f>ResourceEffects[[#This Row],[Drone ID]]</f>
        <v>0</v>
      </c>
      <c r="T54" s="29">
        <f>_xlfn.XLOOKUP(ResourceEffects[[#This Row],[Resource Name]],ResourceNames,ResourceIds,"")</f>
        <v>5131</v>
      </c>
      <c r="U54" s="29">
        <f>_xlfn.XLOOKUP(ResourceEffects[[#This Row],[Event Type]],EventTypeNames,EventTypeIds,"")</f>
        <v>1</v>
      </c>
      <c r="V54" s="29">
        <f>IF(ResourceEffects[[#This Row],[Is Local]]="Yes",1,0)</f>
        <v>1</v>
      </c>
      <c r="W54" s="29">
        <f>IF(ResourceEffects[[#This Row],[Is Installed]]="Yes",1,0)</f>
        <v>0</v>
      </c>
      <c r="X54" s="29">
        <f>IF(ResourceEffects[[#This Row],[Status]]="Locked",1,0)</f>
        <v>0</v>
      </c>
      <c r="Y54" s="29">
        <f>IF(ResourceEffects[[#This Row],[event_type]]=1,0,1)</f>
        <v>0</v>
      </c>
      <c r="Z54" s="29">
        <f>IF(ResourceEffects[[#This Row],[Use Abundancies]]="Yes",1,0)</f>
        <v>0</v>
      </c>
      <c r="AA54" s="29">
        <f>ResourceEffects[[#This Row],[∆]]</f>
        <v>1</v>
      </c>
    </row>
    <row r="55" spans="1:27" ht="14.4" customHeight="1" x14ac:dyDescent="0.3">
      <c r="A55" s="32">
        <v>11</v>
      </c>
      <c r="B55" s="27" t="s">
        <v>25</v>
      </c>
      <c r="C55" s="31" t="s">
        <v>431</v>
      </c>
      <c r="D55" s="26" t="s">
        <v>394</v>
      </c>
      <c r="E55" s="26">
        <v>1</v>
      </c>
      <c r="F55" s="50" t="s">
        <v>387</v>
      </c>
      <c r="G55" s="27" t="s">
        <v>172</v>
      </c>
      <c r="H55" s="52" t="s">
        <v>386</v>
      </c>
      <c r="I55" s="52">
        <f>0</f>
        <v>0</v>
      </c>
      <c r="J55" s="52" t="str">
        <f t="shared" si="1"/>
        <v>Yes</v>
      </c>
      <c r="K55" s="52" t="str">
        <f t="shared" si="2"/>
        <v>No</v>
      </c>
      <c r="L55" s="52">
        <f>INT(ResourceEffects[[#This Row],[Time Factor]]*TimeInterval/60/60/24)</f>
        <v>0</v>
      </c>
      <c r="M55" s="52">
        <f>INT(ResourceEffects[[#This Row],[Time Factor]]*TimeInterval/60/60)-ResourceEffects[[#This Row],[Days]]*24</f>
        <v>0</v>
      </c>
      <c r="N55" s="52">
        <f>INT(ResourceEffects[[#This Row],[Time Factor]]*TimeInterval/60)-ResourceEffects[[#This Row],[Hours]]*60-ResourceEffects[[#This Row],[Days]]*60*24</f>
        <v>0</v>
      </c>
      <c r="O55" s="52">
        <f>ResourceEffects[[#This Row],[Time Factor]]*TimeInterval-ResourceEffects[[#This Row],[Min]]*60-ResourceEffects[[#This Row],[Hours]]*60*60-ResourceEffects[[#This Row],[Days]]*60*60*24</f>
        <v>11</v>
      </c>
      <c r="P55" s="29">
        <f t="shared" ca="1" si="3"/>
        <v>277187982</v>
      </c>
      <c r="Q55" s="29">
        <f>_xlfn.XLOOKUP(ResourceEffects[[#This Row],[Protocol Name]],ProtocolNamesCol,ProtocolIds,"")</f>
        <v>11130</v>
      </c>
      <c r="R55" s="29">
        <f>ResourceEffects[[#This Row],[Time Factor]]</f>
        <v>11</v>
      </c>
      <c r="S55" s="29">
        <f>ResourceEffects[[#This Row],[Drone ID]]</f>
        <v>0</v>
      </c>
      <c r="T55" s="29">
        <f>_xlfn.XLOOKUP(ResourceEffects[[#This Row],[Resource Name]],ResourceNames,ResourceIds,"")</f>
        <v>1130</v>
      </c>
      <c r="U55" s="29">
        <f>_xlfn.XLOOKUP(ResourceEffects[[#This Row],[Event Type]],EventTypeNames,EventTypeIds,"")</f>
        <v>1</v>
      </c>
      <c r="V55" s="29">
        <f>IF(ResourceEffects[[#This Row],[Is Local]]="Yes",1,0)</f>
        <v>1</v>
      </c>
      <c r="W55" s="29">
        <f>IF(ResourceEffects[[#This Row],[Is Installed]]="Yes",1,0)</f>
        <v>0</v>
      </c>
      <c r="X55" s="29">
        <f>IF(ResourceEffects[[#This Row],[Status]]="Locked",1,0)</f>
        <v>0</v>
      </c>
      <c r="Y55" s="29">
        <f>IF(ResourceEffects[[#This Row],[event_type]]=1,0,1)</f>
        <v>0</v>
      </c>
      <c r="Z55" s="29">
        <f>IF(ResourceEffects[[#This Row],[Use Abundancies]]="Yes",1,0)</f>
        <v>1</v>
      </c>
      <c r="AA55" s="29">
        <f>ResourceEffects[[#This Row],[∆]]</f>
        <v>1</v>
      </c>
    </row>
    <row r="56" spans="1:27" ht="14.4" customHeight="1" x14ac:dyDescent="0.3">
      <c r="A56" s="33">
        <v>0</v>
      </c>
      <c r="B56" s="27" t="s">
        <v>26</v>
      </c>
      <c r="C56" s="31" t="s">
        <v>430</v>
      </c>
      <c r="D56" s="26" t="s">
        <v>395</v>
      </c>
      <c r="E56" s="26">
        <v>1</v>
      </c>
      <c r="F56" s="50" t="s">
        <v>387</v>
      </c>
      <c r="G56" s="27" t="s">
        <v>295</v>
      </c>
      <c r="H56" s="52" t="s">
        <v>429</v>
      </c>
      <c r="I56" s="52">
        <f>0</f>
        <v>0</v>
      </c>
      <c r="J56" s="52" t="str">
        <f t="shared" si="1"/>
        <v>Yes</v>
      </c>
      <c r="K56" s="52" t="str">
        <f t="shared" si="2"/>
        <v>No</v>
      </c>
      <c r="L56" s="52">
        <f>INT(ResourceEffects[[#This Row],[Time Factor]]*TimeInterval/60/60/24)</f>
        <v>0</v>
      </c>
      <c r="M56" s="52">
        <f>INT(ResourceEffects[[#This Row],[Time Factor]]*TimeInterval/60/60)-ResourceEffects[[#This Row],[Days]]*24</f>
        <v>0</v>
      </c>
      <c r="N56" s="52">
        <f>INT(ResourceEffects[[#This Row],[Time Factor]]*TimeInterval/60)-ResourceEffects[[#This Row],[Hours]]*60-ResourceEffects[[#This Row],[Days]]*60*24</f>
        <v>0</v>
      </c>
      <c r="O56" s="52">
        <f>ResourceEffects[[#This Row],[Time Factor]]*TimeInterval-ResourceEffects[[#This Row],[Min]]*60-ResourceEffects[[#This Row],[Hours]]*60*60-ResourceEffects[[#This Row],[Days]]*60*60*24</f>
        <v>0</v>
      </c>
      <c r="P56" s="29">
        <f t="shared" ca="1" si="3"/>
        <v>415808254</v>
      </c>
      <c r="Q56" s="29">
        <f>_xlfn.XLOOKUP(ResourceEffects[[#This Row],[Protocol Name]],ProtocolNamesCol,ProtocolIds,"")</f>
        <v>11200</v>
      </c>
      <c r="R56" s="29">
        <f>ResourceEffects[[#This Row],[Time Factor]]</f>
        <v>0</v>
      </c>
      <c r="S56" s="29">
        <f>ResourceEffects[[#This Row],[Drone ID]]</f>
        <v>0</v>
      </c>
      <c r="T56" s="29">
        <f>_xlfn.XLOOKUP(ResourceEffects[[#This Row],[Resource Name]],ResourceNames,ResourceIds,"")</f>
        <v>5111</v>
      </c>
      <c r="U56" s="29">
        <f>_xlfn.XLOOKUP(ResourceEffects[[#This Row],[Event Type]],EventTypeNames,EventTypeIds,"")</f>
        <v>2</v>
      </c>
      <c r="V56" s="29">
        <f>IF(ResourceEffects[[#This Row],[Is Local]]="Yes",1,0)</f>
        <v>1</v>
      </c>
      <c r="W56" s="29">
        <f>IF(ResourceEffects[[#This Row],[Is Installed]]="Yes",1,0)</f>
        <v>0</v>
      </c>
      <c r="X56" s="29">
        <f>IF(ResourceEffects[[#This Row],[Status]]="Locked",1,0)</f>
        <v>0</v>
      </c>
      <c r="Y56" s="29">
        <f>IF(ResourceEffects[[#This Row],[event_type]]=1,0,1)</f>
        <v>1</v>
      </c>
      <c r="Z56" s="29">
        <f>IF(ResourceEffects[[#This Row],[Use Abundancies]]="Yes",1,0)</f>
        <v>0</v>
      </c>
      <c r="AA56" s="29">
        <f>ResourceEffects[[#This Row],[∆]]</f>
        <v>1</v>
      </c>
    </row>
    <row r="57" spans="1:27" ht="14.4" customHeight="1" x14ac:dyDescent="0.3">
      <c r="A57" s="33">
        <v>0</v>
      </c>
      <c r="B57" s="27" t="s">
        <v>26</v>
      </c>
      <c r="C57" s="31" t="s">
        <v>430</v>
      </c>
      <c r="D57" s="26" t="s">
        <v>394</v>
      </c>
      <c r="E57" s="26">
        <v>1</v>
      </c>
      <c r="F57" s="50" t="s">
        <v>383</v>
      </c>
      <c r="G57" s="27" t="s">
        <v>295</v>
      </c>
      <c r="H57" s="52" t="str">
        <f>"No"</f>
        <v>No</v>
      </c>
      <c r="I57" s="52">
        <f>0</f>
        <v>0</v>
      </c>
      <c r="J57" s="52" t="str">
        <f t="shared" si="1"/>
        <v>Yes</v>
      </c>
      <c r="K57" s="52" t="str">
        <f t="shared" si="2"/>
        <v>No</v>
      </c>
      <c r="L57" s="52">
        <f>INT(ResourceEffects[[#This Row],[Time Factor]]*TimeInterval/60/60/24)</f>
        <v>0</v>
      </c>
      <c r="M57" s="52">
        <f>INT(ResourceEffects[[#This Row],[Time Factor]]*TimeInterval/60/60)-ResourceEffects[[#This Row],[Days]]*24</f>
        <v>0</v>
      </c>
      <c r="N57" s="52">
        <f>INT(ResourceEffects[[#This Row],[Time Factor]]*TimeInterval/60)-ResourceEffects[[#This Row],[Hours]]*60-ResourceEffects[[#This Row],[Days]]*60*24</f>
        <v>0</v>
      </c>
      <c r="O57" s="52">
        <f>ResourceEffects[[#This Row],[Time Factor]]*TimeInterval-ResourceEffects[[#This Row],[Min]]*60-ResourceEffects[[#This Row],[Hours]]*60*60-ResourceEffects[[#This Row],[Days]]*60*60*24</f>
        <v>0</v>
      </c>
      <c r="P57" s="29">
        <f t="shared" ca="1" si="3"/>
        <v>97827312</v>
      </c>
      <c r="Q57" s="29">
        <f>_xlfn.XLOOKUP(ResourceEffects[[#This Row],[Protocol Name]],ProtocolNamesCol,ProtocolIds,"")</f>
        <v>11200</v>
      </c>
      <c r="R57" s="29">
        <f>ResourceEffects[[#This Row],[Time Factor]]</f>
        <v>0</v>
      </c>
      <c r="S57" s="29">
        <f>ResourceEffects[[#This Row],[Drone ID]]</f>
        <v>0</v>
      </c>
      <c r="T57" s="29">
        <f>_xlfn.XLOOKUP(ResourceEffects[[#This Row],[Resource Name]],ResourceNames,ResourceIds,"")</f>
        <v>5111</v>
      </c>
      <c r="U57" s="29">
        <f>_xlfn.XLOOKUP(ResourceEffects[[#This Row],[Event Type]],EventTypeNames,EventTypeIds,"")</f>
        <v>1</v>
      </c>
      <c r="V57" s="29">
        <f>IF(ResourceEffects[[#This Row],[Is Local]]="Yes",1,0)</f>
        <v>1</v>
      </c>
      <c r="W57" s="29">
        <f>IF(ResourceEffects[[#This Row],[Is Installed]]="Yes",1,0)</f>
        <v>0</v>
      </c>
      <c r="X57" s="29">
        <f>IF(ResourceEffects[[#This Row],[Status]]="Locked",1,0)</f>
        <v>1</v>
      </c>
      <c r="Y57" s="29">
        <f>IF(ResourceEffects[[#This Row],[event_type]]=1,0,1)</f>
        <v>0</v>
      </c>
      <c r="Z57" s="29">
        <f>IF(ResourceEffects[[#This Row],[Use Abundancies]]="Yes",1,0)</f>
        <v>0</v>
      </c>
      <c r="AA57" s="29">
        <f>ResourceEffects[[#This Row],[∆]]</f>
        <v>1</v>
      </c>
    </row>
    <row r="58" spans="1:27" ht="14.4" customHeight="1" x14ac:dyDescent="0.3">
      <c r="A58" s="33">
        <v>10</v>
      </c>
      <c r="B58" s="27" t="s">
        <v>26</v>
      </c>
      <c r="C58" s="31" t="s">
        <v>432</v>
      </c>
      <c r="D58" s="26" t="s">
        <v>395</v>
      </c>
      <c r="E58" s="26">
        <v>1</v>
      </c>
      <c r="F58" s="50" t="s">
        <v>383</v>
      </c>
      <c r="G58" s="27" t="s">
        <v>295</v>
      </c>
      <c r="H58" s="52" t="str">
        <f>"No"</f>
        <v>No</v>
      </c>
      <c r="I58" s="52">
        <f>0</f>
        <v>0</v>
      </c>
      <c r="J58" s="52" t="str">
        <f t="shared" si="1"/>
        <v>Yes</v>
      </c>
      <c r="K58" s="52" t="str">
        <f t="shared" si="2"/>
        <v>No</v>
      </c>
      <c r="L58" s="52">
        <f>INT(ResourceEffects[[#This Row],[Time Factor]]*TimeInterval/60/60/24)</f>
        <v>0</v>
      </c>
      <c r="M58" s="52">
        <f>INT(ResourceEffects[[#This Row],[Time Factor]]*TimeInterval/60/60)-ResourceEffects[[#This Row],[Days]]*24</f>
        <v>0</v>
      </c>
      <c r="N58" s="52">
        <f>INT(ResourceEffects[[#This Row],[Time Factor]]*TimeInterval/60)-ResourceEffects[[#This Row],[Hours]]*60-ResourceEffects[[#This Row],[Days]]*60*24</f>
        <v>0</v>
      </c>
      <c r="O58" s="52">
        <f>ResourceEffects[[#This Row],[Time Factor]]*TimeInterval-ResourceEffects[[#This Row],[Min]]*60-ResourceEffects[[#This Row],[Hours]]*60*60-ResourceEffects[[#This Row],[Days]]*60*60*24</f>
        <v>10</v>
      </c>
      <c r="P58" s="29">
        <f t="shared" ca="1" si="3"/>
        <v>239528680</v>
      </c>
      <c r="Q58" s="29">
        <f>_xlfn.XLOOKUP(ResourceEffects[[#This Row],[Protocol Name]],ProtocolNamesCol,ProtocolIds,"")</f>
        <v>11200</v>
      </c>
      <c r="R58" s="29">
        <f>ResourceEffects[[#This Row],[Time Factor]]</f>
        <v>10</v>
      </c>
      <c r="S58" s="29">
        <f>ResourceEffects[[#This Row],[Drone ID]]</f>
        <v>0</v>
      </c>
      <c r="T58" s="29">
        <f>_xlfn.XLOOKUP(ResourceEffects[[#This Row],[Resource Name]],ResourceNames,ResourceIds,"")</f>
        <v>5111</v>
      </c>
      <c r="U58" s="29">
        <f>_xlfn.XLOOKUP(ResourceEffects[[#This Row],[Event Type]],EventTypeNames,EventTypeIds,"")</f>
        <v>2</v>
      </c>
      <c r="V58" s="29">
        <f>IF(ResourceEffects[[#This Row],[Is Local]]="Yes",1,0)</f>
        <v>1</v>
      </c>
      <c r="W58" s="29">
        <f>IF(ResourceEffects[[#This Row],[Is Installed]]="Yes",1,0)</f>
        <v>0</v>
      </c>
      <c r="X58" s="29">
        <f>IF(ResourceEffects[[#This Row],[Status]]="Locked",1,0)</f>
        <v>1</v>
      </c>
      <c r="Y58" s="29">
        <f>IF(ResourceEffects[[#This Row],[event_type]]=1,0,1)</f>
        <v>1</v>
      </c>
      <c r="Z58" s="29">
        <f>IF(ResourceEffects[[#This Row],[Use Abundancies]]="Yes",1,0)</f>
        <v>0</v>
      </c>
      <c r="AA58" s="29">
        <f>ResourceEffects[[#This Row],[∆]]</f>
        <v>1</v>
      </c>
    </row>
    <row r="59" spans="1:27" ht="14.4" customHeight="1" x14ac:dyDescent="0.3">
      <c r="A59" s="33">
        <v>10</v>
      </c>
      <c r="B59" s="27" t="s">
        <v>26</v>
      </c>
      <c r="C59" s="31" t="s">
        <v>432</v>
      </c>
      <c r="D59" s="26" t="s">
        <v>394</v>
      </c>
      <c r="E59" s="26">
        <v>1</v>
      </c>
      <c r="F59" s="50" t="s">
        <v>387</v>
      </c>
      <c r="G59" s="27" t="s">
        <v>295</v>
      </c>
      <c r="H59" s="52" t="s">
        <v>429</v>
      </c>
      <c r="I59" s="52">
        <f>0</f>
        <v>0</v>
      </c>
      <c r="J59" s="52" t="str">
        <f t="shared" si="1"/>
        <v>Yes</v>
      </c>
      <c r="K59" s="52" t="str">
        <f t="shared" si="2"/>
        <v>No</v>
      </c>
      <c r="L59" s="52">
        <f>INT(ResourceEffects[[#This Row],[Time Factor]]*TimeInterval/60/60/24)</f>
        <v>0</v>
      </c>
      <c r="M59" s="52">
        <f>INT(ResourceEffects[[#This Row],[Time Factor]]*TimeInterval/60/60)-ResourceEffects[[#This Row],[Days]]*24</f>
        <v>0</v>
      </c>
      <c r="N59" s="52">
        <f>INT(ResourceEffects[[#This Row],[Time Factor]]*TimeInterval/60)-ResourceEffects[[#This Row],[Hours]]*60-ResourceEffects[[#This Row],[Days]]*60*24</f>
        <v>0</v>
      </c>
      <c r="O59" s="52">
        <f>ResourceEffects[[#This Row],[Time Factor]]*TimeInterval-ResourceEffects[[#This Row],[Min]]*60-ResourceEffects[[#This Row],[Hours]]*60*60-ResourceEffects[[#This Row],[Days]]*60*60*24</f>
        <v>10</v>
      </c>
      <c r="P59" s="29">
        <f t="shared" ca="1" si="3"/>
        <v>807653237</v>
      </c>
      <c r="Q59" s="29">
        <f>_xlfn.XLOOKUP(ResourceEffects[[#This Row],[Protocol Name]],ProtocolNamesCol,ProtocolIds,"")</f>
        <v>11200</v>
      </c>
      <c r="R59" s="29">
        <f>ResourceEffects[[#This Row],[Time Factor]]</f>
        <v>10</v>
      </c>
      <c r="S59" s="29">
        <f>ResourceEffects[[#This Row],[Drone ID]]</f>
        <v>0</v>
      </c>
      <c r="T59" s="29">
        <f>_xlfn.XLOOKUP(ResourceEffects[[#This Row],[Resource Name]],ResourceNames,ResourceIds,"")</f>
        <v>5111</v>
      </c>
      <c r="U59" s="29">
        <f>_xlfn.XLOOKUP(ResourceEffects[[#This Row],[Event Type]],EventTypeNames,EventTypeIds,"")</f>
        <v>1</v>
      </c>
      <c r="V59" s="29">
        <f>IF(ResourceEffects[[#This Row],[Is Local]]="Yes",1,0)</f>
        <v>1</v>
      </c>
      <c r="W59" s="29">
        <f>IF(ResourceEffects[[#This Row],[Is Installed]]="Yes",1,0)</f>
        <v>0</v>
      </c>
      <c r="X59" s="29">
        <f>IF(ResourceEffects[[#This Row],[Status]]="Locked",1,0)</f>
        <v>0</v>
      </c>
      <c r="Y59" s="29">
        <f>IF(ResourceEffects[[#This Row],[event_type]]=1,0,1)</f>
        <v>0</v>
      </c>
      <c r="Z59" s="29">
        <f>IF(ResourceEffects[[#This Row],[Use Abundancies]]="Yes",1,0)</f>
        <v>0</v>
      </c>
      <c r="AA59" s="29">
        <f>ResourceEffects[[#This Row],[∆]]</f>
        <v>1</v>
      </c>
    </row>
    <row r="60" spans="1:27" ht="14.4" customHeight="1" x14ac:dyDescent="0.3">
      <c r="A60" s="32">
        <v>11</v>
      </c>
      <c r="B60" s="27" t="s">
        <v>26</v>
      </c>
      <c r="C60" s="31" t="s">
        <v>431</v>
      </c>
      <c r="D60" s="26" t="s">
        <v>394</v>
      </c>
      <c r="E60" s="26">
        <v>1</v>
      </c>
      <c r="F60" s="50" t="s">
        <v>387</v>
      </c>
      <c r="G60" s="27" t="s">
        <v>173</v>
      </c>
      <c r="H60" s="52" t="s">
        <v>386</v>
      </c>
      <c r="I60" s="52">
        <f>0</f>
        <v>0</v>
      </c>
      <c r="J60" s="52" t="str">
        <f t="shared" si="1"/>
        <v>Yes</v>
      </c>
      <c r="K60" s="52" t="str">
        <f t="shared" si="2"/>
        <v>No</v>
      </c>
      <c r="L60" s="52">
        <f>INT(ResourceEffects[[#This Row],[Time Factor]]*TimeInterval/60/60/24)</f>
        <v>0</v>
      </c>
      <c r="M60" s="52">
        <f>INT(ResourceEffects[[#This Row],[Time Factor]]*TimeInterval/60/60)-ResourceEffects[[#This Row],[Days]]*24</f>
        <v>0</v>
      </c>
      <c r="N60" s="52">
        <f>INT(ResourceEffects[[#This Row],[Time Factor]]*TimeInterval/60)-ResourceEffects[[#This Row],[Hours]]*60-ResourceEffects[[#This Row],[Days]]*60*24</f>
        <v>0</v>
      </c>
      <c r="O60" s="52">
        <f>ResourceEffects[[#This Row],[Time Factor]]*TimeInterval-ResourceEffects[[#This Row],[Min]]*60-ResourceEffects[[#This Row],[Hours]]*60*60-ResourceEffects[[#This Row],[Days]]*60*60*24</f>
        <v>11</v>
      </c>
      <c r="P60" s="29">
        <f t="shared" ca="1" si="3"/>
        <v>528772232</v>
      </c>
      <c r="Q60" s="29">
        <f>_xlfn.XLOOKUP(ResourceEffects[[#This Row],[Protocol Name]],ProtocolNamesCol,ProtocolIds,"")</f>
        <v>11200</v>
      </c>
      <c r="R60" s="29">
        <f>ResourceEffects[[#This Row],[Time Factor]]</f>
        <v>11</v>
      </c>
      <c r="S60" s="29">
        <f>ResourceEffects[[#This Row],[Drone ID]]</f>
        <v>0</v>
      </c>
      <c r="T60" s="29">
        <f>_xlfn.XLOOKUP(ResourceEffects[[#This Row],[Resource Name]],ResourceNames,ResourceIds,"")</f>
        <v>1200</v>
      </c>
      <c r="U60" s="29">
        <f>_xlfn.XLOOKUP(ResourceEffects[[#This Row],[Event Type]],EventTypeNames,EventTypeIds,"")</f>
        <v>1</v>
      </c>
      <c r="V60" s="29">
        <f>IF(ResourceEffects[[#This Row],[Is Local]]="Yes",1,0)</f>
        <v>1</v>
      </c>
      <c r="W60" s="29">
        <f>IF(ResourceEffects[[#This Row],[Is Installed]]="Yes",1,0)</f>
        <v>0</v>
      </c>
      <c r="X60" s="29">
        <f>IF(ResourceEffects[[#This Row],[Status]]="Locked",1,0)</f>
        <v>0</v>
      </c>
      <c r="Y60" s="29">
        <f>IF(ResourceEffects[[#This Row],[event_type]]=1,0,1)</f>
        <v>0</v>
      </c>
      <c r="Z60" s="29">
        <f>IF(ResourceEffects[[#This Row],[Use Abundancies]]="Yes",1,0)</f>
        <v>1</v>
      </c>
      <c r="AA60" s="29">
        <f>ResourceEffects[[#This Row],[∆]]</f>
        <v>1</v>
      </c>
    </row>
    <row r="61" spans="1:27" ht="14.4" customHeight="1" x14ac:dyDescent="0.3">
      <c r="A61" s="33">
        <v>0</v>
      </c>
      <c r="B61" s="27" t="s">
        <v>435</v>
      </c>
      <c r="C61" s="31" t="s">
        <v>430</v>
      </c>
      <c r="D61" s="26" t="s">
        <v>395</v>
      </c>
      <c r="E61" s="26">
        <v>1</v>
      </c>
      <c r="F61" s="50" t="s">
        <v>387</v>
      </c>
      <c r="G61" s="27" t="s">
        <v>295</v>
      </c>
      <c r="H61" s="52" t="s">
        <v>429</v>
      </c>
      <c r="I61" s="52">
        <f>0</f>
        <v>0</v>
      </c>
      <c r="J61" s="52" t="str">
        <f t="shared" si="1"/>
        <v>Yes</v>
      </c>
      <c r="K61" s="52" t="str">
        <f t="shared" si="2"/>
        <v>No</v>
      </c>
      <c r="L61" s="52">
        <f>INT(ResourceEffects[[#This Row],[Time Factor]]*TimeInterval/60/60/24)</f>
        <v>0</v>
      </c>
      <c r="M61" s="52">
        <f>INT(ResourceEffects[[#This Row],[Time Factor]]*TimeInterval/60/60)-ResourceEffects[[#This Row],[Days]]*24</f>
        <v>0</v>
      </c>
      <c r="N61" s="52">
        <f>INT(ResourceEffects[[#This Row],[Time Factor]]*TimeInterval/60)-ResourceEffects[[#This Row],[Hours]]*60-ResourceEffects[[#This Row],[Days]]*60*24</f>
        <v>0</v>
      </c>
      <c r="O61" s="52">
        <f>ResourceEffects[[#This Row],[Time Factor]]*TimeInterval-ResourceEffects[[#This Row],[Min]]*60-ResourceEffects[[#This Row],[Hours]]*60*60-ResourceEffects[[#This Row],[Days]]*60*60*24</f>
        <v>0</v>
      </c>
      <c r="P61" s="29">
        <f t="shared" ca="1" si="3"/>
        <v>105991885</v>
      </c>
      <c r="Q61" s="29">
        <f>_xlfn.XLOOKUP(ResourceEffects[[#This Row],[Protocol Name]],ProtocolNamesCol,ProtocolIds,"")</f>
        <v>11210</v>
      </c>
      <c r="R61" s="29">
        <f>ResourceEffects[[#This Row],[Time Factor]]</f>
        <v>0</v>
      </c>
      <c r="S61" s="29">
        <f>ResourceEffects[[#This Row],[Drone ID]]</f>
        <v>0</v>
      </c>
      <c r="T61" s="29">
        <f>_xlfn.XLOOKUP(ResourceEffects[[#This Row],[Resource Name]],ResourceNames,ResourceIds,"")</f>
        <v>5111</v>
      </c>
      <c r="U61" s="29">
        <f>_xlfn.XLOOKUP(ResourceEffects[[#This Row],[Event Type]],EventTypeNames,EventTypeIds,"")</f>
        <v>2</v>
      </c>
      <c r="V61" s="29">
        <f>IF(ResourceEffects[[#This Row],[Is Local]]="Yes",1,0)</f>
        <v>1</v>
      </c>
      <c r="W61" s="29">
        <f>IF(ResourceEffects[[#This Row],[Is Installed]]="Yes",1,0)</f>
        <v>0</v>
      </c>
      <c r="X61" s="29">
        <f>IF(ResourceEffects[[#This Row],[Status]]="Locked",1,0)</f>
        <v>0</v>
      </c>
      <c r="Y61" s="29">
        <f>IF(ResourceEffects[[#This Row],[event_type]]=1,0,1)</f>
        <v>1</v>
      </c>
      <c r="Z61" s="29">
        <f>IF(ResourceEffects[[#This Row],[Use Abundancies]]="Yes",1,0)</f>
        <v>0</v>
      </c>
      <c r="AA61" s="29">
        <f>ResourceEffects[[#This Row],[∆]]</f>
        <v>1</v>
      </c>
    </row>
    <row r="62" spans="1:27" ht="14.4" customHeight="1" x14ac:dyDescent="0.3">
      <c r="A62" s="33">
        <v>0</v>
      </c>
      <c r="B62" s="27" t="s">
        <v>435</v>
      </c>
      <c r="C62" s="31" t="s">
        <v>430</v>
      </c>
      <c r="D62" s="26" t="s">
        <v>394</v>
      </c>
      <c r="E62" s="26">
        <v>1</v>
      </c>
      <c r="F62" s="50" t="s">
        <v>383</v>
      </c>
      <c r="G62" s="27" t="s">
        <v>295</v>
      </c>
      <c r="H62" s="52" t="str">
        <f>"No"</f>
        <v>No</v>
      </c>
      <c r="I62" s="52">
        <f>0</f>
        <v>0</v>
      </c>
      <c r="J62" s="52" t="str">
        <f t="shared" si="1"/>
        <v>Yes</v>
      </c>
      <c r="K62" s="52" t="str">
        <f t="shared" si="2"/>
        <v>No</v>
      </c>
      <c r="L62" s="52">
        <f>INT(ResourceEffects[[#This Row],[Time Factor]]*TimeInterval/60/60/24)</f>
        <v>0</v>
      </c>
      <c r="M62" s="52">
        <f>INT(ResourceEffects[[#This Row],[Time Factor]]*TimeInterval/60/60)-ResourceEffects[[#This Row],[Days]]*24</f>
        <v>0</v>
      </c>
      <c r="N62" s="52">
        <f>INT(ResourceEffects[[#This Row],[Time Factor]]*TimeInterval/60)-ResourceEffects[[#This Row],[Hours]]*60-ResourceEffects[[#This Row],[Days]]*60*24</f>
        <v>0</v>
      </c>
      <c r="O62" s="52">
        <f>ResourceEffects[[#This Row],[Time Factor]]*TimeInterval-ResourceEffects[[#This Row],[Min]]*60-ResourceEffects[[#This Row],[Hours]]*60*60-ResourceEffects[[#This Row],[Days]]*60*60*24</f>
        <v>0</v>
      </c>
      <c r="P62" s="29">
        <f t="shared" ca="1" si="3"/>
        <v>646321434</v>
      </c>
      <c r="Q62" s="29">
        <f>_xlfn.XLOOKUP(ResourceEffects[[#This Row],[Protocol Name]],ProtocolNamesCol,ProtocolIds,"")</f>
        <v>11210</v>
      </c>
      <c r="R62" s="29">
        <f>ResourceEffects[[#This Row],[Time Factor]]</f>
        <v>0</v>
      </c>
      <c r="S62" s="29">
        <f>ResourceEffects[[#This Row],[Drone ID]]</f>
        <v>0</v>
      </c>
      <c r="T62" s="29">
        <f>_xlfn.XLOOKUP(ResourceEffects[[#This Row],[Resource Name]],ResourceNames,ResourceIds,"")</f>
        <v>5111</v>
      </c>
      <c r="U62" s="29">
        <f>_xlfn.XLOOKUP(ResourceEffects[[#This Row],[Event Type]],EventTypeNames,EventTypeIds,"")</f>
        <v>1</v>
      </c>
      <c r="V62" s="29">
        <f>IF(ResourceEffects[[#This Row],[Is Local]]="Yes",1,0)</f>
        <v>1</v>
      </c>
      <c r="W62" s="29">
        <f>IF(ResourceEffects[[#This Row],[Is Installed]]="Yes",1,0)</f>
        <v>0</v>
      </c>
      <c r="X62" s="29">
        <f>IF(ResourceEffects[[#This Row],[Status]]="Locked",1,0)</f>
        <v>1</v>
      </c>
      <c r="Y62" s="29">
        <f>IF(ResourceEffects[[#This Row],[event_type]]=1,0,1)</f>
        <v>0</v>
      </c>
      <c r="Z62" s="29">
        <f>IF(ResourceEffects[[#This Row],[Use Abundancies]]="Yes",1,0)</f>
        <v>0</v>
      </c>
      <c r="AA62" s="29">
        <f>ResourceEffects[[#This Row],[∆]]</f>
        <v>1</v>
      </c>
    </row>
    <row r="63" spans="1:27" ht="14.4" customHeight="1" x14ac:dyDescent="0.3">
      <c r="A63" s="33">
        <v>10</v>
      </c>
      <c r="B63" s="27" t="s">
        <v>435</v>
      </c>
      <c r="C63" s="31" t="s">
        <v>432</v>
      </c>
      <c r="D63" s="26" t="s">
        <v>395</v>
      </c>
      <c r="E63" s="26">
        <v>1</v>
      </c>
      <c r="F63" s="50" t="s">
        <v>383</v>
      </c>
      <c r="G63" s="27" t="s">
        <v>295</v>
      </c>
      <c r="H63" s="52" t="str">
        <f>"No"</f>
        <v>No</v>
      </c>
      <c r="I63" s="52">
        <f>0</f>
        <v>0</v>
      </c>
      <c r="J63" s="52" t="str">
        <f t="shared" si="1"/>
        <v>Yes</v>
      </c>
      <c r="K63" s="52" t="str">
        <f t="shared" si="2"/>
        <v>No</v>
      </c>
      <c r="L63" s="52">
        <f>INT(ResourceEffects[[#This Row],[Time Factor]]*TimeInterval/60/60/24)</f>
        <v>0</v>
      </c>
      <c r="M63" s="52">
        <f>INT(ResourceEffects[[#This Row],[Time Factor]]*TimeInterval/60/60)-ResourceEffects[[#This Row],[Days]]*24</f>
        <v>0</v>
      </c>
      <c r="N63" s="52">
        <f>INT(ResourceEffects[[#This Row],[Time Factor]]*TimeInterval/60)-ResourceEffects[[#This Row],[Hours]]*60-ResourceEffects[[#This Row],[Days]]*60*24</f>
        <v>0</v>
      </c>
      <c r="O63" s="52">
        <f>ResourceEffects[[#This Row],[Time Factor]]*TimeInterval-ResourceEffects[[#This Row],[Min]]*60-ResourceEffects[[#This Row],[Hours]]*60*60-ResourceEffects[[#This Row],[Days]]*60*60*24</f>
        <v>10</v>
      </c>
      <c r="P63" s="29">
        <f t="shared" ca="1" si="3"/>
        <v>517370166</v>
      </c>
      <c r="Q63" s="29">
        <f>_xlfn.XLOOKUP(ResourceEffects[[#This Row],[Protocol Name]],ProtocolNamesCol,ProtocolIds,"")</f>
        <v>11210</v>
      </c>
      <c r="R63" s="29">
        <f>ResourceEffects[[#This Row],[Time Factor]]</f>
        <v>10</v>
      </c>
      <c r="S63" s="29">
        <f>ResourceEffects[[#This Row],[Drone ID]]</f>
        <v>0</v>
      </c>
      <c r="T63" s="29">
        <f>_xlfn.XLOOKUP(ResourceEffects[[#This Row],[Resource Name]],ResourceNames,ResourceIds,"")</f>
        <v>5111</v>
      </c>
      <c r="U63" s="29">
        <f>_xlfn.XLOOKUP(ResourceEffects[[#This Row],[Event Type]],EventTypeNames,EventTypeIds,"")</f>
        <v>2</v>
      </c>
      <c r="V63" s="29">
        <f>IF(ResourceEffects[[#This Row],[Is Local]]="Yes",1,0)</f>
        <v>1</v>
      </c>
      <c r="W63" s="29">
        <f>IF(ResourceEffects[[#This Row],[Is Installed]]="Yes",1,0)</f>
        <v>0</v>
      </c>
      <c r="X63" s="29">
        <f>IF(ResourceEffects[[#This Row],[Status]]="Locked",1,0)</f>
        <v>1</v>
      </c>
      <c r="Y63" s="29">
        <f>IF(ResourceEffects[[#This Row],[event_type]]=1,0,1)</f>
        <v>1</v>
      </c>
      <c r="Z63" s="29">
        <f>IF(ResourceEffects[[#This Row],[Use Abundancies]]="Yes",1,0)</f>
        <v>0</v>
      </c>
      <c r="AA63" s="29">
        <f>ResourceEffects[[#This Row],[∆]]</f>
        <v>1</v>
      </c>
    </row>
    <row r="64" spans="1:27" ht="14.4" customHeight="1" x14ac:dyDescent="0.3">
      <c r="A64" s="33">
        <v>10</v>
      </c>
      <c r="B64" s="27" t="s">
        <v>435</v>
      </c>
      <c r="C64" s="31" t="s">
        <v>432</v>
      </c>
      <c r="D64" s="26" t="s">
        <v>394</v>
      </c>
      <c r="E64" s="26">
        <v>1</v>
      </c>
      <c r="F64" s="50" t="s">
        <v>387</v>
      </c>
      <c r="G64" s="27" t="s">
        <v>295</v>
      </c>
      <c r="H64" s="52" t="s">
        <v>429</v>
      </c>
      <c r="I64" s="52">
        <f>0</f>
        <v>0</v>
      </c>
      <c r="J64" s="52" t="str">
        <f t="shared" si="1"/>
        <v>Yes</v>
      </c>
      <c r="K64" s="52" t="str">
        <f t="shared" si="2"/>
        <v>No</v>
      </c>
      <c r="L64" s="52">
        <f>INT(ResourceEffects[[#This Row],[Time Factor]]*TimeInterval/60/60/24)</f>
        <v>0</v>
      </c>
      <c r="M64" s="52">
        <f>INT(ResourceEffects[[#This Row],[Time Factor]]*TimeInterval/60/60)-ResourceEffects[[#This Row],[Days]]*24</f>
        <v>0</v>
      </c>
      <c r="N64" s="52">
        <f>INT(ResourceEffects[[#This Row],[Time Factor]]*TimeInterval/60)-ResourceEffects[[#This Row],[Hours]]*60-ResourceEffects[[#This Row],[Days]]*60*24</f>
        <v>0</v>
      </c>
      <c r="O64" s="52">
        <f>ResourceEffects[[#This Row],[Time Factor]]*TimeInterval-ResourceEffects[[#This Row],[Min]]*60-ResourceEffects[[#This Row],[Hours]]*60*60-ResourceEffects[[#This Row],[Days]]*60*60*24</f>
        <v>10</v>
      </c>
      <c r="P64" s="29">
        <f t="shared" ca="1" si="3"/>
        <v>612698619</v>
      </c>
      <c r="Q64" s="29">
        <f>_xlfn.XLOOKUP(ResourceEffects[[#This Row],[Protocol Name]],ProtocolNamesCol,ProtocolIds,"")</f>
        <v>11210</v>
      </c>
      <c r="R64" s="29">
        <f>ResourceEffects[[#This Row],[Time Factor]]</f>
        <v>10</v>
      </c>
      <c r="S64" s="29">
        <f>ResourceEffects[[#This Row],[Drone ID]]</f>
        <v>0</v>
      </c>
      <c r="T64" s="29">
        <f>_xlfn.XLOOKUP(ResourceEffects[[#This Row],[Resource Name]],ResourceNames,ResourceIds,"")</f>
        <v>5111</v>
      </c>
      <c r="U64" s="29">
        <f>_xlfn.XLOOKUP(ResourceEffects[[#This Row],[Event Type]],EventTypeNames,EventTypeIds,"")</f>
        <v>1</v>
      </c>
      <c r="V64" s="29">
        <f>IF(ResourceEffects[[#This Row],[Is Local]]="Yes",1,0)</f>
        <v>1</v>
      </c>
      <c r="W64" s="29">
        <f>IF(ResourceEffects[[#This Row],[Is Installed]]="Yes",1,0)</f>
        <v>0</v>
      </c>
      <c r="X64" s="29">
        <f>IF(ResourceEffects[[#This Row],[Status]]="Locked",1,0)</f>
        <v>0</v>
      </c>
      <c r="Y64" s="29">
        <f>IF(ResourceEffects[[#This Row],[event_type]]=1,0,1)</f>
        <v>0</v>
      </c>
      <c r="Z64" s="29">
        <f>IF(ResourceEffects[[#This Row],[Use Abundancies]]="Yes",1,0)</f>
        <v>0</v>
      </c>
      <c r="AA64" s="29">
        <f>ResourceEffects[[#This Row],[∆]]</f>
        <v>1</v>
      </c>
    </row>
    <row r="65" spans="1:27" ht="14.4" customHeight="1" x14ac:dyDescent="0.3">
      <c r="A65" s="32">
        <v>11</v>
      </c>
      <c r="B65" s="27" t="s">
        <v>435</v>
      </c>
      <c r="C65" s="31" t="s">
        <v>431</v>
      </c>
      <c r="D65" s="26" t="s">
        <v>394</v>
      </c>
      <c r="E65" s="26">
        <v>1</v>
      </c>
      <c r="F65" s="50" t="s">
        <v>387</v>
      </c>
      <c r="G65" s="27" t="s">
        <v>175</v>
      </c>
      <c r="H65" s="52" t="s">
        <v>386</v>
      </c>
      <c r="I65" s="52">
        <f>0</f>
        <v>0</v>
      </c>
      <c r="J65" s="52" t="str">
        <f t="shared" si="1"/>
        <v>Yes</v>
      </c>
      <c r="K65" s="52" t="str">
        <f t="shared" si="2"/>
        <v>No</v>
      </c>
      <c r="L65" s="52">
        <f>INT(ResourceEffects[[#This Row],[Time Factor]]*TimeInterval/60/60/24)</f>
        <v>0</v>
      </c>
      <c r="M65" s="52">
        <f>INT(ResourceEffects[[#This Row],[Time Factor]]*TimeInterval/60/60)-ResourceEffects[[#This Row],[Days]]*24</f>
        <v>0</v>
      </c>
      <c r="N65" s="52">
        <f>INT(ResourceEffects[[#This Row],[Time Factor]]*TimeInterval/60)-ResourceEffects[[#This Row],[Hours]]*60-ResourceEffects[[#This Row],[Days]]*60*24</f>
        <v>0</v>
      </c>
      <c r="O65" s="52">
        <f>ResourceEffects[[#This Row],[Time Factor]]*TimeInterval-ResourceEffects[[#This Row],[Min]]*60-ResourceEffects[[#This Row],[Hours]]*60*60-ResourceEffects[[#This Row],[Days]]*60*60*24</f>
        <v>11</v>
      </c>
      <c r="P65" s="29">
        <f t="shared" ca="1" si="3"/>
        <v>838772904</v>
      </c>
      <c r="Q65" s="29">
        <f>_xlfn.XLOOKUP(ResourceEffects[[#This Row],[Protocol Name]],ProtocolNamesCol,ProtocolIds,"")</f>
        <v>11210</v>
      </c>
      <c r="R65" s="29">
        <f>ResourceEffects[[#This Row],[Time Factor]]</f>
        <v>11</v>
      </c>
      <c r="S65" s="29">
        <f>ResourceEffects[[#This Row],[Drone ID]]</f>
        <v>0</v>
      </c>
      <c r="T65" s="29">
        <f>_xlfn.XLOOKUP(ResourceEffects[[#This Row],[Resource Name]],ResourceNames,ResourceIds,"")</f>
        <v>1210</v>
      </c>
      <c r="U65" s="29">
        <f>_xlfn.XLOOKUP(ResourceEffects[[#This Row],[Event Type]],EventTypeNames,EventTypeIds,"")</f>
        <v>1</v>
      </c>
      <c r="V65" s="29">
        <f>IF(ResourceEffects[[#This Row],[Is Local]]="Yes",1,0)</f>
        <v>1</v>
      </c>
      <c r="W65" s="29">
        <f>IF(ResourceEffects[[#This Row],[Is Installed]]="Yes",1,0)</f>
        <v>0</v>
      </c>
      <c r="X65" s="29">
        <f>IF(ResourceEffects[[#This Row],[Status]]="Locked",1,0)</f>
        <v>0</v>
      </c>
      <c r="Y65" s="29">
        <f>IF(ResourceEffects[[#This Row],[event_type]]=1,0,1)</f>
        <v>0</v>
      </c>
      <c r="Z65" s="29">
        <f>IF(ResourceEffects[[#This Row],[Use Abundancies]]="Yes",1,0)</f>
        <v>1</v>
      </c>
      <c r="AA65" s="29">
        <f>ResourceEffects[[#This Row],[∆]]</f>
        <v>1</v>
      </c>
    </row>
    <row r="66" spans="1:27" ht="14.4" customHeight="1" x14ac:dyDescent="0.3">
      <c r="A66" s="33">
        <v>0</v>
      </c>
      <c r="B66" s="27" t="s">
        <v>27</v>
      </c>
      <c r="C66" s="31" t="s">
        <v>430</v>
      </c>
      <c r="D66" s="26" t="s">
        <v>395</v>
      </c>
      <c r="E66" s="26">
        <v>1</v>
      </c>
      <c r="F66" s="50" t="s">
        <v>387</v>
      </c>
      <c r="G66" s="27" t="s">
        <v>295</v>
      </c>
      <c r="H66" s="52" t="s">
        <v>429</v>
      </c>
      <c r="I66" s="52">
        <f>0</f>
        <v>0</v>
      </c>
      <c r="J66" s="52" t="str">
        <f t="shared" si="1"/>
        <v>Yes</v>
      </c>
      <c r="K66" s="52" t="str">
        <f t="shared" si="2"/>
        <v>No</v>
      </c>
      <c r="L66" s="52">
        <f>INT(ResourceEffects[[#This Row],[Time Factor]]*TimeInterval/60/60/24)</f>
        <v>0</v>
      </c>
      <c r="M66" s="52">
        <f>INT(ResourceEffects[[#This Row],[Time Factor]]*TimeInterval/60/60)-ResourceEffects[[#This Row],[Days]]*24</f>
        <v>0</v>
      </c>
      <c r="N66" s="52">
        <f>INT(ResourceEffects[[#This Row],[Time Factor]]*TimeInterval/60)-ResourceEffects[[#This Row],[Hours]]*60-ResourceEffects[[#This Row],[Days]]*60*24</f>
        <v>0</v>
      </c>
      <c r="O66" s="52">
        <f>ResourceEffects[[#This Row],[Time Factor]]*TimeInterval-ResourceEffects[[#This Row],[Min]]*60-ResourceEffects[[#This Row],[Hours]]*60*60-ResourceEffects[[#This Row],[Days]]*60*60*24</f>
        <v>0</v>
      </c>
      <c r="P66" s="29">
        <f t="shared" ca="1" si="3"/>
        <v>29376537</v>
      </c>
      <c r="Q66" s="29">
        <f>_xlfn.XLOOKUP(ResourceEffects[[#This Row],[Protocol Name]],ProtocolNamesCol,ProtocolIds,"")</f>
        <v>11220</v>
      </c>
      <c r="R66" s="29">
        <f>ResourceEffects[[#This Row],[Time Factor]]</f>
        <v>0</v>
      </c>
      <c r="S66" s="29">
        <f>ResourceEffects[[#This Row],[Drone ID]]</f>
        <v>0</v>
      </c>
      <c r="T66" s="29">
        <f>_xlfn.XLOOKUP(ResourceEffects[[#This Row],[Resource Name]],ResourceNames,ResourceIds,"")</f>
        <v>5111</v>
      </c>
      <c r="U66" s="29">
        <f>_xlfn.XLOOKUP(ResourceEffects[[#This Row],[Event Type]],EventTypeNames,EventTypeIds,"")</f>
        <v>2</v>
      </c>
      <c r="V66" s="29">
        <f>IF(ResourceEffects[[#This Row],[Is Local]]="Yes",1,0)</f>
        <v>1</v>
      </c>
      <c r="W66" s="29">
        <f>IF(ResourceEffects[[#This Row],[Is Installed]]="Yes",1,0)</f>
        <v>0</v>
      </c>
      <c r="X66" s="29">
        <f>IF(ResourceEffects[[#This Row],[Status]]="Locked",1,0)</f>
        <v>0</v>
      </c>
      <c r="Y66" s="29">
        <f>IF(ResourceEffects[[#This Row],[event_type]]=1,0,1)</f>
        <v>1</v>
      </c>
      <c r="Z66" s="29">
        <f>IF(ResourceEffects[[#This Row],[Use Abundancies]]="Yes",1,0)</f>
        <v>0</v>
      </c>
      <c r="AA66" s="29">
        <f>ResourceEffects[[#This Row],[∆]]</f>
        <v>1</v>
      </c>
    </row>
    <row r="67" spans="1:27" ht="14.4" customHeight="1" x14ac:dyDescent="0.3">
      <c r="A67" s="33">
        <v>0</v>
      </c>
      <c r="B67" s="27" t="s">
        <v>27</v>
      </c>
      <c r="C67" s="31" t="s">
        <v>430</v>
      </c>
      <c r="D67" s="26" t="s">
        <v>394</v>
      </c>
      <c r="E67" s="26">
        <v>1</v>
      </c>
      <c r="F67" s="50" t="s">
        <v>383</v>
      </c>
      <c r="G67" s="27" t="s">
        <v>295</v>
      </c>
      <c r="H67" s="52" t="str">
        <f>"No"</f>
        <v>No</v>
      </c>
      <c r="I67" s="52">
        <f>0</f>
        <v>0</v>
      </c>
      <c r="J67" s="52" t="str">
        <f t="shared" si="1"/>
        <v>Yes</v>
      </c>
      <c r="K67" s="52" t="str">
        <f t="shared" si="2"/>
        <v>No</v>
      </c>
      <c r="L67" s="52">
        <f>INT(ResourceEffects[[#This Row],[Time Factor]]*TimeInterval/60/60/24)</f>
        <v>0</v>
      </c>
      <c r="M67" s="52">
        <f>INT(ResourceEffects[[#This Row],[Time Factor]]*TimeInterval/60/60)-ResourceEffects[[#This Row],[Days]]*24</f>
        <v>0</v>
      </c>
      <c r="N67" s="52">
        <f>INT(ResourceEffects[[#This Row],[Time Factor]]*TimeInterval/60)-ResourceEffects[[#This Row],[Hours]]*60-ResourceEffects[[#This Row],[Days]]*60*24</f>
        <v>0</v>
      </c>
      <c r="O67" s="52">
        <f>ResourceEffects[[#This Row],[Time Factor]]*TimeInterval-ResourceEffects[[#This Row],[Min]]*60-ResourceEffects[[#This Row],[Hours]]*60*60-ResourceEffects[[#This Row],[Days]]*60*60*24</f>
        <v>0</v>
      </c>
      <c r="P67" s="29">
        <f t="shared" ca="1" si="3"/>
        <v>278123610</v>
      </c>
      <c r="Q67" s="29">
        <f>_xlfn.XLOOKUP(ResourceEffects[[#This Row],[Protocol Name]],ProtocolNamesCol,ProtocolIds,"")</f>
        <v>11220</v>
      </c>
      <c r="R67" s="29">
        <f>ResourceEffects[[#This Row],[Time Factor]]</f>
        <v>0</v>
      </c>
      <c r="S67" s="29">
        <f>ResourceEffects[[#This Row],[Drone ID]]</f>
        <v>0</v>
      </c>
      <c r="T67" s="29">
        <f>_xlfn.XLOOKUP(ResourceEffects[[#This Row],[Resource Name]],ResourceNames,ResourceIds,"")</f>
        <v>5111</v>
      </c>
      <c r="U67" s="29">
        <f>_xlfn.XLOOKUP(ResourceEffects[[#This Row],[Event Type]],EventTypeNames,EventTypeIds,"")</f>
        <v>1</v>
      </c>
      <c r="V67" s="29">
        <f>IF(ResourceEffects[[#This Row],[Is Local]]="Yes",1,0)</f>
        <v>1</v>
      </c>
      <c r="W67" s="29">
        <f>IF(ResourceEffects[[#This Row],[Is Installed]]="Yes",1,0)</f>
        <v>0</v>
      </c>
      <c r="X67" s="29">
        <f>IF(ResourceEffects[[#This Row],[Status]]="Locked",1,0)</f>
        <v>1</v>
      </c>
      <c r="Y67" s="29">
        <f>IF(ResourceEffects[[#This Row],[event_type]]=1,0,1)</f>
        <v>0</v>
      </c>
      <c r="Z67" s="29">
        <f>IF(ResourceEffects[[#This Row],[Use Abundancies]]="Yes",1,0)</f>
        <v>0</v>
      </c>
      <c r="AA67" s="29">
        <f>ResourceEffects[[#This Row],[∆]]</f>
        <v>1</v>
      </c>
    </row>
    <row r="68" spans="1:27" ht="14.4" customHeight="1" x14ac:dyDescent="0.3">
      <c r="A68" s="33">
        <v>10</v>
      </c>
      <c r="B68" s="27" t="s">
        <v>27</v>
      </c>
      <c r="C68" s="31" t="s">
        <v>432</v>
      </c>
      <c r="D68" s="26" t="s">
        <v>395</v>
      </c>
      <c r="E68" s="26">
        <v>1</v>
      </c>
      <c r="F68" s="50" t="s">
        <v>383</v>
      </c>
      <c r="G68" s="27" t="s">
        <v>295</v>
      </c>
      <c r="H68" s="52" t="str">
        <f>"No"</f>
        <v>No</v>
      </c>
      <c r="I68" s="52">
        <f>0</f>
        <v>0</v>
      </c>
      <c r="J68" s="52" t="str">
        <f t="shared" ref="J68:J131" si="4">"Yes"</f>
        <v>Yes</v>
      </c>
      <c r="K68" s="52" t="str">
        <f t="shared" ref="K68:K131" si="5">"No"</f>
        <v>No</v>
      </c>
      <c r="L68" s="52">
        <f>INT(ResourceEffects[[#This Row],[Time Factor]]*TimeInterval/60/60/24)</f>
        <v>0</v>
      </c>
      <c r="M68" s="52">
        <f>INT(ResourceEffects[[#This Row],[Time Factor]]*TimeInterval/60/60)-ResourceEffects[[#This Row],[Days]]*24</f>
        <v>0</v>
      </c>
      <c r="N68" s="52">
        <f>INT(ResourceEffects[[#This Row],[Time Factor]]*TimeInterval/60)-ResourceEffects[[#This Row],[Hours]]*60-ResourceEffects[[#This Row],[Days]]*60*24</f>
        <v>0</v>
      </c>
      <c r="O68" s="52">
        <f>ResourceEffects[[#This Row],[Time Factor]]*TimeInterval-ResourceEffects[[#This Row],[Min]]*60-ResourceEffects[[#This Row],[Hours]]*60*60-ResourceEffects[[#This Row],[Days]]*60*60*24</f>
        <v>10</v>
      </c>
      <c r="P68" s="29">
        <f t="shared" ref="P68:P131" ca="1" si="6">INT(RAND()*999999999)</f>
        <v>537484410</v>
      </c>
      <c r="Q68" s="29">
        <f>_xlfn.XLOOKUP(ResourceEffects[[#This Row],[Protocol Name]],ProtocolNamesCol,ProtocolIds,"")</f>
        <v>11220</v>
      </c>
      <c r="R68" s="29">
        <f>ResourceEffects[[#This Row],[Time Factor]]</f>
        <v>10</v>
      </c>
      <c r="S68" s="29">
        <f>ResourceEffects[[#This Row],[Drone ID]]</f>
        <v>0</v>
      </c>
      <c r="T68" s="29">
        <f>_xlfn.XLOOKUP(ResourceEffects[[#This Row],[Resource Name]],ResourceNames,ResourceIds,"")</f>
        <v>5111</v>
      </c>
      <c r="U68" s="29">
        <f>_xlfn.XLOOKUP(ResourceEffects[[#This Row],[Event Type]],EventTypeNames,EventTypeIds,"")</f>
        <v>2</v>
      </c>
      <c r="V68" s="29">
        <f>IF(ResourceEffects[[#This Row],[Is Local]]="Yes",1,0)</f>
        <v>1</v>
      </c>
      <c r="W68" s="29">
        <f>IF(ResourceEffects[[#This Row],[Is Installed]]="Yes",1,0)</f>
        <v>0</v>
      </c>
      <c r="X68" s="29">
        <f>IF(ResourceEffects[[#This Row],[Status]]="Locked",1,0)</f>
        <v>1</v>
      </c>
      <c r="Y68" s="29">
        <f>IF(ResourceEffects[[#This Row],[event_type]]=1,0,1)</f>
        <v>1</v>
      </c>
      <c r="Z68" s="29">
        <f>IF(ResourceEffects[[#This Row],[Use Abundancies]]="Yes",1,0)</f>
        <v>0</v>
      </c>
      <c r="AA68" s="29">
        <f>ResourceEffects[[#This Row],[∆]]</f>
        <v>1</v>
      </c>
    </row>
    <row r="69" spans="1:27" ht="14.4" customHeight="1" x14ac:dyDescent="0.3">
      <c r="A69" s="33">
        <v>10</v>
      </c>
      <c r="B69" s="27" t="s">
        <v>27</v>
      </c>
      <c r="C69" s="31" t="s">
        <v>432</v>
      </c>
      <c r="D69" s="26" t="s">
        <v>394</v>
      </c>
      <c r="E69" s="26">
        <v>1</v>
      </c>
      <c r="F69" s="50" t="s">
        <v>387</v>
      </c>
      <c r="G69" s="27" t="s">
        <v>295</v>
      </c>
      <c r="H69" s="52" t="s">
        <v>429</v>
      </c>
      <c r="I69" s="52">
        <f>0</f>
        <v>0</v>
      </c>
      <c r="J69" s="52" t="str">
        <f t="shared" si="4"/>
        <v>Yes</v>
      </c>
      <c r="K69" s="52" t="str">
        <f t="shared" si="5"/>
        <v>No</v>
      </c>
      <c r="L69" s="52">
        <f>INT(ResourceEffects[[#This Row],[Time Factor]]*TimeInterval/60/60/24)</f>
        <v>0</v>
      </c>
      <c r="M69" s="52">
        <f>INT(ResourceEffects[[#This Row],[Time Factor]]*TimeInterval/60/60)-ResourceEffects[[#This Row],[Days]]*24</f>
        <v>0</v>
      </c>
      <c r="N69" s="52">
        <f>INT(ResourceEffects[[#This Row],[Time Factor]]*TimeInterval/60)-ResourceEffects[[#This Row],[Hours]]*60-ResourceEffects[[#This Row],[Days]]*60*24</f>
        <v>0</v>
      </c>
      <c r="O69" s="52">
        <f>ResourceEffects[[#This Row],[Time Factor]]*TimeInterval-ResourceEffects[[#This Row],[Min]]*60-ResourceEffects[[#This Row],[Hours]]*60*60-ResourceEffects[[#This Row],[Days]]*60*60*24</f>
        <v>10</v>
      </c>
      <c r="P69" s="29">
        <f t="shared" ca="1" si="6"/>
        <v>385053236</v>
      </c>
      <c r="Q69" s="29">
        <f>_xlfn.XLOOKUP(ResourceEffects[[#This Row],[Protocol Name]],ProtocolNamesCol,ProtocolIds,"")</f>
        <v>11220</v>
      </c>
      <c r="R69" s="29">
        <f>ResourceEffects[[#This Row],[Time Factor]]</f>
        <v>10</v>
      </c>
      <c r="S69" s="29">
        <f>ResourceEffects[[#This Row],[Drone ID]]</f>
        <v>0</v>
      </c>
      <c r="T69" s="29">
        <f>_xlfn.XLOOKUP(ResourceEffects[[#This Row],[Resource Name]],ResourceNames,ResourceIds,"")</f>
        <v>5111</v>
      </c>
      <c r="U69" s="29">
        <f>_xlfn.XLOOKUP(ResourceEffects[[#This Row],[Event Type]],EventTypeNames,EventTypeIds,"")</f>
        <v>1</v>
      </c>
      <c r="V69" s="29">
        <f>IF(ResourceEffects[[#This Row],[Is Local]]="Yes",1,0)</f>
        <v>1</v>
      </c>
      <c r="W69" s="29">
        <f>IF(ResourceEffects[[#This Row],[Is Installed]]="Yes",1,0)</f>
        <v>0</v>
      </c>
      <c r="X69" s="29">
        <f>IF(ResourceEffects[[#This Row],[Status]]="Locked",1,0)</f>
        <v>0</v>
      </c>
      <c r="Y69" s="29">
        <f>IF(ResourceEffects[[#This Row],[event_type]]=1,0,1)</f>
        <v>0</v>
      </c>
      <c r="Z69" s="29">
        <f>IF(ResourceEffects[[#This Row],[Use Abundancies]]="Yes",1,0)</f>
        <v>0</v>
      </c>
      <c r="AA69" s="29">
        <f>ResourceEffects[[#This Row],[∆]]</f>
        <v>1</v>
      </c>
    </row>
    <row r="70" spans="1:27" ht="14.4" customHeight="1" x14ac:dyDescent="0.3">
      <c r="A70" s="32">
        <v>11</v>
      </c>
      <c r="B70" s="27" t="s">
        <v>27</v>
      </c>
      <c r="C70" s="31" t="s">
        <v>431</v>
      </c>
      <c r="D70" s="26" t="s">
        <v>394</v>
      </c>
      <c r="E70" s="26">
        <v>1</v>
      </c>
      <c r="F70" s="50" t="s">
        <v>387</v>
      </c>
      <c r="G70" s="27" t="s">
        <v>176</v>
      </c>
      <c r="H70" s="52" t="s">
        <v>386</v>
      </c>
      <c r="I70" s="52">
        <f>0</f>
        <v>0</v>
      </c>
      <c r="J70" s="52" t="str">
        <f t="shared" si="4"/>
        <v>Yes</v>
      </c>
      <c r="K70" s="52" t="str">
        <f t="shared" si="5"/>
        <v>No</v>
      </c>
      <c r="L70" s="52">
        <f>INT(ResourceEffects[[#This Row],[Time Factor]]*TimeInterval/60/60/24)</f>
        <v>0</v>
      </c>
      <c r="M70" s="52">
        <f>INT(ResourceEffects[[#This Row],[Time Factor]]*TimeInterval/60/60)-ResourceEffects[[#This Row],[Days]]*24</f>
        <v>0</v>
      </c>
      <c r="N70" s="52">
        <f>INT(ResourceEffects[[#This Row],[Time Factor]]*TimeInterval/60)-ResourceEffects[[#This Row],[Hours]]*60-ResourceEffects[[#This Row],[Days]]*60*24</f>
        <v>0</v>
      </c>
      <c r="O70" s="52">
        <f>ResourceEffects[[#This Row],[Time Factor]]*TimeInterval-ResourceEffects[[#This Row],[Min]]*60-ResourceEffects[[#This Row],[Hours]]*60*60-ResourceEffects[[#This Row],[Days]]*60*60*24</f>
        <v>11</v>
      </c>
      <c r="P70" s="29">
        <f t="shared" ca="1" si="6"/>
        <v>729541966</v>
      </c>
      <c r="Q70" s="29">
        <f>_xlfn.XLOOKUP(ResourceEffects[[#This Row],[Protocol Name]],ProtocolNamesCol,ProtocolIds,"")</f>
        <v>11220</v>
      </c>
      <c r="R70" s="29">
        <f>ResourceEffects[[#This Row],[Time Factor]]</f>
        <v>11</v>
      </c>
      <c r="S70" s="29">
        <f>ResourceEffects[[#This Row],[Drone ID]]</f>
        <v>0</v>
      </c>
      <c r="T70" s="29">
        <f>_xlfn.XLOOKUP(ResourceEffects[[#This Row],[Resource Name]],ResourceNames,ResourceIds,"")</f>
        <v>1220</v>
      </c>
      <c r="U70" s="29">
        <f>_xlfn.XLOOKUP(ResourceEffects[[#This Row],[Event Type]],EventTypeNames,EventTypeIds,"")</f>
        <v>1</v>
      </c>
      <c r="V70" s="29">
        <f>IF(ResourceEffects[[#This Row],[Is Local]]="Yes",1,0)</f>
        <v>1</v>
      </c>
      <c r="W70" s="29">
        <f>IF(ResourceEffects[[#This Row],[Is Installed]]="Yes",1,0)</f>
        <v>0</v>
      </c>
      <c r="X70" s="29">
        <f>IF(ResourceEffects[[#This Row],[Status]]="Locked",1,0)</f>
        <v>0</v>
      </c>
      <c r="Y70" s="29">
        <f>IF(ResourceEffects[[#This Row],[event_type]]=1,0,1)</f>
        <v>0</v>
      </c>
      <c r="Z70" s="29">
        <f>IF(ResourceEffects[[#This Row],[Use Abundancies]]="Yes",1,0)</f>
        <v>1</v>
      </c>
      <c r="AA70" s="29">
        <f>ResourceEffects[[#This Row],[∆]]</f>
        <v>1</v>
      </c>
    </row>
    <row r="71" spans="1:27" ht="14.4" customHeight="1" x14ac:dyDescent="0.3">
      <c r="A71" s="33">
        <v>0</v>
      </c>
      <c r="B71" s="27" t="s">
        <v>28</v>
      </c>
      <c r="C71" s="31" t="s">
        <v>430</v>
      </c>
      <c r="D71" s="26" t="s">
        <v>395</v>
      </c>
      <c r="E71" s="26">
        <v>1</v>
      </c>
      <c r="F71" s="50" t="s">
        <v>387</v>
      </c>
      <c r="G71" s="27" t="s">
        <v>295</v>
      </c>
      <c r="H71" s="52" t="s">
        <v>429</v>
      </c>
      <c r="I71" s="52">
        <f>0</f>
        <v>0</v>
      </c>
      <c r="J71" s="52" t="str">
        <f t="shared" si="4"/>
        <v>Yes</v>
      </c>
      <c r="K71" s="52" t="str">
        <f t="shared" si="5"/>
        <v>No</v>
      </c>
      <c r="L71" s="52">
        <f>INT(ResourceEffects[[#This Row],[Time Factor]]*TimeInterval/60/60/24)</f>
        <v>0</v>
      </c>
      <c r="M71" s="52">
        <f>INT(ResourceEffects[[#This Row],[Time Factor]]*TimeInterval/60/60)-ResourceEffects[[#This Row],[Days]]*24</f>
        <v>0</v>
      </c>
      <c r="N71" s="52">
        <f>INT(ResourceEffects[[#This Row],[Time Factor]]*TimeInterval/60)-ResourceEffects[[#This Row],[Hours]]*60-ResourceEffects[[#This Row],[Days]]*60*24</f>
        <v>0</v>
      </c>
      <c r="O71" s="52">
        <f>ResourceEffects[[#This Row],[Time Factor]]*TimeInterval-ResourceEffects[[#This Row],[Min]]*60-ResourceEffects[[#This Row],[Hours]]*60*60-ResourceEffects[[#This Row],[Days]]*60*60*24</f>
        <v>0</v>
      </c>
      <c r="P71" s="29">
        <f t="shared" ca="1" si="6"/>
        <v>941074429</v>
      </c>
      <c r="Q71" s="29">
        <f>_xlfn.XLOOKUP(ResourceEffects[[#This Row],[Protocol Name]],ProtocolNamesCol,ProtocolIds,"")</f>
        <v>11230</v>
      </c>
      <c r="R71" s="29">
        <f>ResourceEffects[[#This Row],[Time Factor]]</f>
        <v>0</v>
      </c>
      <c r="S71" s="29">
        <f>ResourceEffects[[#This Row],[Drone ID]]</f>
        <v>0</v>
      </c>
      <c r="T71" s="29">
        <f>_xlfn.XLOOKUP(ResourceEffects[[#This Row],[Resource Name]],ResourceNames,ResourceIds,"")</f>
        <v>5111</v>
      </c>
      <c r="U71" s="29">
        <f>_xlfn.XLOOKUP(ResourceEffects[[#This Row],[Event Type]],EventTypeNames,EventTypeIds,"")</f>
        <v>2</v>
      </c>
      <c r="V71" s="29">
        <f>IF(ResourceEffects[[#This Row],[Is Local]]="Yes",1,0)</f>
        <v>1</v>
      </c>
      <c r="W71" s="29">
        <f>IF(ResourceEffects[[#This Row],[Is Installed]]="Yes",1,0)</f>
        <v>0</v>
      </c>
      <c r="X71" s="29">
        <f>IF(ResourceEffects[[#This Row],[Status]]="Locked",1,0)</f>
        <v>0</v>
      </c>
      <c r="Y71" s="29">
        <f>IF(ResourceEffects[[#This Row],[event_type]]=1,0,1)</f>
        <v>1</v>
      </c>
      <c r="Z71" s="29">
        <f>IF(ResourceEffects[[#This Row],[Use Abundancies]]="Yes",1,0)</f>
        <v>0</v>
      </c>
      <c r="AA71" s="29">
        <f>ResourceEffects[[#This Row],[∆]]</f>
        <v>1</v>
      </c>
    </row>
    <row r="72" spans="1:27" ht="14.4" customHeight="1" x14ac:dyDescent="0.3">
      <c r="A72" s="33">
        <v>0</v>
      </c>
      <c r="B72" s="27" t="s">
        <v>28</v>
      </c>
      <c r="C72" s="31" t="s">
        <v>430</v>
      </c>
      <c r="D72" s="26" t="s">
        <v>394</v>
      </c>
      <c r="E72" s="26">
        <v>1</v>
      </c>
      <c r="F72" s="50" t="s">
        <v>383</v>
      </c>
      <c r="G72" s="27" t="s">
        <v>295</v>
      </c>
      <c r="H72" s="52" t="str">
        <f>"No"</f>
        <v>No</v>
      </c>
      <c r="I72" s="52">
        <f>0</f>
        <v>0</v>
      </c>
      <c r="J72" s="52" t="str">
        <f t="shared" si="4"/>
        <v>Yes</v>
      </c>
      <c r="K72" s="52" t="str">
        <f t="shared" si="5"/>
        <v>No</v>
      </c>
      <c r="L72" s="52">
        <f>INT(ResourceEffects[[#This Row],[Time Factor]]*TimeInterval/60/60/24)</f>
        <v>0</v>
      </c>
      <c r="M72" s="52">
        <f>INT(ResourceEffects[[#This Row],[Time Factor]]*TimeInterval/60/60)-ResourceEffects[[#This Row],[Days]]*24</f>
        <v>0</v>
      </c>
      <c r="N72" s="52">
        <f>INT(ResourceEffects[[#This Row],[Time Factor]]*TimeInterval/60)-ResourceEffects[[#This Row],[Hours]]*60-ResourceEffects[[#This Row],[Days]]*60*24</f>
        <v>0</v>
      </c>
      <c r="O72" s="52">
        <f>ResourceEffects[[#This Row],[Time Factor]]*TimeInterval-ResourceEffects[[#This Row],[Min]]*60-ResourceEffects[[#This Row],[Hours]]*60*60-ResourceEffects[[#This Row],[Days]]*60*60*24</f>
        <v>0</v>
      </c>
      <c r="P72" s="29">
        <f t="shared" ca="1" si="6"/>
        <v>207248808</v>
      </c>
      <c r="Q72" s="29">
        <f>_xlfn.XLOOKUP(ResourceEffects[[#This Row],[Protocol Name]],ProtocolNamesCol,ProtocolIds,"")</f>
        <v>11230</v>
      </c>
      <c r="R72" s="29">
        <f>ResourceEffects[[#This Row],[Time Factor]]</f>
        <v>0</v>
      </c>
      <c r="S72" s="29">
        <f>ResourceEffects[[#This Row],[Drone ID]]</f>
        <v>0</v>
      </c>
      <c r="T72" s="29">
        <f>_xlfn.XLOOKUP(ResourceEffects[[#This Row],[Resource Name]],ResourceNames,ResourceIds,"")</f>
        <v>5111</v>
      </c>
      <c r="U72" s="29">
        <f>_xlfn.XLOOKUP(ResourceEffects[[#This Row],[Event Type]],EventTypeNames,EventTypeIds,"")</f>
        <v>1</v>
      </c>
      <c r="V72" s="29">
        <f>IF(ResourceEffects[[#This Row],[Is Local]]="Yes",1,0)</f>
        <v>1</v>
      </c>
      <c r="W72" s="29">
        <f>IF(ResourceEffects[[#This Row],[Is Installed]]="Yes",1,0)</f>
        <v>0</v>
      </c>
      <c r="X72" s="29">
        <f>IF(ResourceEffects[[#This Row],[Status]]="Locked",1,0)</f>
        <v>1</v>
      </c>
      <c r="Y72" s="29">
        <f>IF(ResourceEffects[[#This Row],[event_type]]=1,0,1)</f>
        <v>0</v>
      </c>
      <c r="Z72" s="29">
        <f>IF(ResourceEffects[[#This Row],[Use Abundancies]]="Yes",1,0)</f>
        <v>0</v>
      </c>
      <c r="AA72" s="29">
        <f>ResourceEffects[[#This Row],[∆]]</f>
        <v>1</v>
      </c>
    </row>
    <row r="73" spans="1:27" ht="14.4" customHeight="1" x14ac:dyDescent="0.3">
      <c r="A73" s="33">
        <v>10</v>
      </c>
      <c r="B73" s="27" t="s">
        <v>28</v>
      </c>
      <c r="C73" s="31" t="s">
        <v>432</v>
      </c>
      <c r="D73" s="26" t="s">
        <v>395</v>
      </c>
      <c r="E73" s="26">
        <v>1</v>
      </c>
      <c r="F73" s="50" t="s">
        <v>383</v>
      </c>
      <c r="G73" s="27" t="s">
        <v>295</v>
      </c>
      <c r="H73" s="52" t="str">
        <f>"No"</f>
        <v>No</v>
      </c>
      <c r="I73" s="52">
        <f>0</f>
        <v>0</v>
      </c>
      <c r="J73" s="52" t="str">
        <f t="shared" si="4"/>
        <v>Yes</v>
      </c>
      <c r="K73" s="52" t="str">
        <f t="shared" si="5"/>
        <v>No</v>
      </c>
      <c r="L73" s="52">
        <f>INT(ResourceEffects[[#This Row],[Time Factor]]*TimeInterval/60/60/24)</f>
        <v>0</v>
      </c>
      <c r="M73" s="52">
        <f>INT(ResourceEffects[[#This Row],[Time Factor]]*TimeInterval/60/60)-ResourceEffects[[#This Row],[Days]]*24</f>
        <v>0</v>
      </c>
      <c r="N73" s="52">
        <f>INT(ResourceEffects[[#This Row],[Time Factor]]*TimeInterval/60)-ResourceEffects[[#This Row],[Hours]]*60-ResourceEffects[[#This Row],[Days]]*60*24</f>
        <v>0</v>
      </c>
      <c r="O73" s="52">
        <f>ResourceEffects[[#This Row],[Time Factor]]*TimeInterval-ResourceEffects[[#This Row],[Min]]*60-ResourceEffects[[#This Row],[Hours]]*60*60-ResourceEffects[[#This Row],[Days]]*60*60*24</f>
        <v>10</v>
      </c>
      <c r="P73" s="29">
        <f t="shared" ca="1" si="6"/>
        <v>185746</v>
      </c>
      <c r="Q73" s="29">
        <f>_xlfn.XLOOKUP(ResourceEffects[[#This Row],[Protocol Name]],ProtocolNamesCol,ProtocolIds,"")</f>
        <v>11230</v>
      </c>
      <c r="R73" s="29">
        <f>ResourceEffects[[#This Row],[Time Factor]]</f>
        <v>10</v>
      </c>
      <c r="S73" s="29">
        <f>ResourceEffects[[#This Row],[Drone ID]]</f>
        <v>0</v>
      </c>
      <c r="T73" s="29">
        <f>_xlfn.XLOOKUP(ResourceEffects[[#This Row],[Resource Name]],ResourceNames,ResourceIds,"")</f>
        <v>5111</v>
      </c>
      <c r="U73" s="29">
        <f>_xlfn.XLOOKUP(ResourceEffects[[#This Row],[Event Type]],EventTypeNames,EventTypeIds,"")</f>
        <v>2</v>
      </c>
      <c r="V73" s="29">
        <f>IF(ResourceEffects[[#This Row],[Is Local]]="Yes",1,0)</f>
        <v>1</v>
      </c>
      <c r="W73" s="29">
        <f>IF(ResourceEffects[[#This Row],[Is Installed]]="Yes",1,0)</f>
        <v>0</v>
      </c>
      <c r="X73" s="29">
        <f>IF(ResourceEffects[[#This Row],[Status]]="Locked",1,0)</f>
        <v>1</v>
      </c>
      <c r="Y73" s="29">
        <f>IF(ResourceEffects[[#This Row],[event_type]]=1,0,1)</f>
        <v>1</v>
      </c>
      <c r="Z73" s="29">
        <f>IF(ResourceEffects[[#This Row],[Use Abundancies]]="Yes",1,0)</f>
        <v>0</v>
      </c>
      <c r="AA73" s="29">
        <f>ResourceEffects[[#This Row],[∆]]</f>
        <v>1</v>
      </c>
    </row>
    <row r="74" spans="1:27" ht="14.4" customHeight="1" x14ac:dyDescent="0.3">
      <c r="A74" s="33">
        <v>10</v>
      </c>
      <c r="B74" s="27" t="s">
        <v>28</v>
      </c>
      <c r="C74" s="31" t="s">
        <v>432</v>
      </c>
      <c r="D74" s="26" t="s">
        <v>394</v>
      </c>
      <c r="E74" s="26">
        <v>1</v>
      </c>
      <c r="F74" s="50" t="s">
        <v>387</v>
      </c>
      <c r="G74" s="27" t="s">
        <v>295</v>
      </c>
      <c r="H74" s="52" t="s">
        <v>429</v>
      </c>
      <c r="I74" s="52">
        <f>0</f>
        <v>0</v>
      </c>
      <c r="J74" s="52" t="str">
        <f t="shared" si="4"/>
        <v>Yes</v>
      </c>
      <c r="K74" s="52" t="str">
        <f t="shared" si="5"/>
        <v>No</v>
      </c>
      <c r="L74" s="52">
        <f>INT(ResourceEffects[[#This Row],[Time Factor]]*TimeInterval/60/60/24)</f>
        <v>0</v>
      </c>
      <c r="M74" s="52">
        <f>INT(ResourceEffects[[#This Row],[Time Factor]]*TimeInterval/60/60)-ResourceEffects[[#This Row],[Days]]*24</f>
        <v>0</v>
      </c>
      <c r="N74" s="52">
        <f>INT(ResourceEffects[[#This Row],[Time Factor]]*TimeInterval/60)-ResourceEffects[[#This Row],[Hours]]*60-ResourceEffects[[#This Row],[Days]]*60*24</f>
        <v>0</v>
      </c>
      <c r="O74" s="52">
        <f>ResourceEffects[[#This Row],[Time Factor]]*TimeInterval-ResourceEffects[[#This Row],[Min]]*60-ResourceEffects[[#This Row],[Hours]]*60*60-ResourceEffects[[#This Row],[Days]]*60*60*24</f>
        <v>10</v>
      </c>
      <c r="P74" s="29">
        <f t="shared" ca="1" si="6"/>
        <v>347628418</v>
      </c>
      <c r="Q74" s="29">
        <f>_xlfn.XLOOKUP(ResourceEffects[[#This Row],[Protocol Name]],ProtocolNamesCol,ProtocolIds,"")</f>
        <v>11230</v>
      </c>
      <c r="R74" s="29">
        <f>ResourceEffects[[#This Row],[Time Factor]]</f>
        <v>10</v>
      </c>
      <c r="S74" s="29">
        <f>ResourceEffects[[#This Row],[Drone ID]]</f>
        <v>0</v>
      </c>
      <c r="T74" s="29">
        <f>_xlfn.XLOOKUP(ResourceEffects[[#This Row],[Resource Name]],ResourceNames,ResourceIds,"")</f>
        <v>5111</v>
      </c>
      <c r="U74" s="29">
        <f>_xlfn.XLOOKUP(ResourceEffects[[#This Row],[Event Type]],EventTypeNames,EventTypeIds,"")</f>
        <v>1</v>
      </c>
      <c r="V74" s="29">
        <f>IF(ResourceEffects[[#This Row],[Is Local]]="Yes",1,0)</f>
        <v>1</v>
      </c>
      <c r="W74" s="29">
        <f>IF(ResourceEffects[[#This Row],[Is Installed]]="Yes",1,0)</f>
        <v>0</v>
      </c>
      <c r="X74" s="29">
        <f>IF(ResourceEffects[[#This Row],[Status]]="Locked",1,0)</f>
        <v>0</v>
      </c>
      <c r="Y74" s="29">
        <f>IF(ResourceEffects[[#This Row],[event_type]]=1,0,1)</f>
        <v>0</v>
      </c>
      <c r="Z74" s="29">
        <f>IF(ResourceEffects[[#This Row],[Use Abundancies]]="Yes",1,0)</f>
        <v>0</v>
      </c>
      <c r="AA74" s="29">
        <f>ResourceEffects[[#This Row],[∆]]</f>
        <v>1</v>
      </c>
    </row>
    <row r="75" spans="1:27" ht="14.4" customHeight="1" x14ac:dyDescent="0.3">
      <c r="A75" s="32">
        <v>11</v>
      </c>
      <c r="B75" s="27" t="s">
        <v>28</v>
      </c>
      <c r="C75" s="31" t="s">
        <v>431</v>
      </c>
      <c r="D75" s="26" t="s">
        <v>394</v>
      </c>
      <c r="E75" s="26">
        <v>1</v>
      </c>
      <c r="F75" s="50" t="s">
        <v>387</v>
      </c>
      <c r="G75" s="27" t="s">
        <v>177</v>
      </c>
      <c r="H75" s="52" t="s">
        <v>386</v>
      </c>
      <c r="I75" s="52">
        <f>0</f>
        <v>0</v>
      </c>
      <c r="J75" s="52" t="str">
        <f t="shared" si="4"/>
        <v>Yes</v>
      </c>
      <c r="K75" s="52" t="str">
        <f t="shared" si="5"/>
        <v>No</v>
      </c>
      <c r="L75" s="52">
        <f>INT(ResourceEffects[[#This Row],[Time Factor]]*TimeInterval/60/60/24)</f>
        <v>0</v>
      </c>
      <c r="M75" s="52">
        <f>INT(ResourceEffects[[#This Row],[Time Factor]]*TimeInterval/60/60)-ResourceEffects[[#This Row],[Days]]*24</f>
        <v>0</v>
      </c>
      <c r="N75" s="52">
        <f>INT(ResourceEffects[[#This Row],[Time Factor]]*TimeInterval/60)-ResourceEffects[[#This Row],[Hours]]*60-ResourceEffects[[#This Row],[Days]]*60*24</f>
        <v>0</v>
      </c>
      <c r="O75" s="52">
        <f>ResourceEffects[[#This Row],[Time Factor]]*TimeInterval-ResourceEffects[[#This Row],[Min]]*60-ResourceEffects[[#This Row],[Hours]]*60*60-ResourceEffects[[#This Row],[Days]]*60*60*24</f>
        <v>11</v>
      </c>
      <c r="P75" s="29">
        <f t="shared" ca="1" si="6"/>
        <v>3700319</v>
      </c>
      <c r="Q75" s="29">
        <f>_xlfn.XLOOKUP(ResourceEffects[[#This Row],[Protocol Name]],ProtocolNamesCol,ProtocolIds,"")</f>
        <v>11230</v>
      </c>
      <c r="R75" s="29">
        <f>ResourceEffects[[#This Row],[Time Factor]]</f>
        <v>11</v>
      </c>
      <c r="S75" s="29">
        <f>ResourceEffects[[#This Row],[Drone ID]]</f>
        <v>0</v>
      </c>
      <c r="T75" s="29">
        <f>_xlfn.XLOOKUP(ResourceEffects[[#This Row],[Resource Name]],ResourceNames,ResourceIds,"")</f>
        <v>1230</v>
      </c>
      <c r="U75" s="29">
        <f>_xlfn.XLOOKUP(ResourceEffects[[#This Row],[Event Type]],EventTypeNames,EventTypeIds,"")</f>
        <v>1</v>
      </c>
      <c r="V75" s="29">
        <f>IF(ResourceEffects[[#This Row],[Is Local]]="Yes",1,0)</f>
        <v>1</v>
      </c>
      <c r="W75" s="29">
        <f>IF(ResourceEffects[[#This Row],[Is Installed]]="Yes",1,0)</f>
        <v>0</v>
      </c>
      <c r="X75" s="29">
        <f>IF(ResourceEffects[[#This Row],[Status]]="Locked",1,0)</f>
        <v>0</v>
      </c>
      <c r="Y75" s="29">
        <f>IF(ResourceEffects[[#This Row],[event_type]]=1,0,1)</f>
        <v>0</v>
      </c>
      <c r="Z75" s="29">
        <f>IF(ResourceEffects[[#This Row],[Use Abundancies]]="Yes",1,0)</f>
        <v>1</v>
      </c>
      <c r="AA75" s="29">
        <f>ResourceEffects[[#This Row],[∆]]</f>
        <v>1</v>
      </c>
    </row>
    <row r="76" spans="1:27" ht="14.4" customHeight="1" x14ac:dyDescent="0.3">
      <c r="A76" s="33">
        <v>0</v>
      </c>
      <c r="B76" s="27" t="s">
        <v>29</v>
      </c>
      <c r="C76" s="31" t="s">
        <v>430</v>
      </c>
      <c r="D76" s="26" t="s">
        <v>395</v>
      </c>
      <c r="E76" s="26">
        <v>1</v>
      </c>
      <c r="F76" s="50" t="s">
        <v>387</v>
      </c>
      <c r="G76" s="27" t="s">
        <v>295</v>
      </c>
      <c r="H76" s="52" t="s">
        <v>429</v>
      </c>
      <c r="I76" s="52">
        <f>0</f>
        <v>0</v>
      </c>
      <c r="J76" s="52" t="str">
        <f t="shared" si="4"/>
        <v>Yes</v>
      </c>
      <c r="K76" s="52" t="str">
        <f t="shared" si="5"/>
        <v>No</v>
      </c>
      <c r="L76" s="52">
        <f>INT(ResourceEffects[[#This Row],[Time Factor]]*TimeInterval/60/60/24)</f>
        <v>0</v>
      </c>
      <c r="M76" s="52">
        <f>INT(ResourceEffects[[#This Row],[Time Factor]]*TimeInterval/60/60)-ResourceEffects[[#This Row],[Days]]*24</f>
        <v>0</v>
      </c>
      <c r="N76" s="52">
        <f>INT(ResourceEffects[[#This Row],[Time Factor]]*TimeInterval/60)-ResourceEffects[[#This Row],[Hours]]*60-ResourceEffects[[#This Row],[Days]]*60*24</f>
        <v>0</v>
      </c>
      <c r="O76" s="52">
        <f>ResourceEffects[[#This Row],[Time Factor]]*TimeInterval-ResourceEffects[[#This Row],[Min]]*60-ResourceEffects[[#This Row],[Hours]]*60*60-ResourceEffects[[#This Row],[Days]]*60*60*24</f>
        <v>0</v>
      </c>
      <c r="P76" s="29">
        <f t="shared" ca="1" si="6"/>
        <v>427543147</v>
      </c>
      <c r="Q76" s="29">
        <f>_xlfn.XLOOKUP(ResourceEffects[[#This Row],[Protocol Name]],ProtocolNamesCol,ProtocolIds,"")</f>
        <v>11300</v>
      </c>
      <c r="R76" s="29">
        <f>ResourceEffects[[#This Row],[Time Factor]]</f>
        <v>0</v>
      </c>
      <c r="S76" s="29">
        <f>ResourceEffects[[#This Row],[Drone ID]]</f>
        <v>0</v>
      </c>
      <c r="T76" s="29">
        <f>_xlfn.XLOOKUP(ResourceEffects[[#This Row],[Resource Name]],ResourceNames,ResourceIds,"")</f>
        <v>5111</v>
      </c>
      <c r="U76" s="29">
        <f>_xlfn.XLOOKUP(ResourceEffects[[#This Row],[Event Type]],EventTypeNames,EventTypeIds,"")</f>
        <v>2</v>
      </c>
      <c r="V76" s="29">
        <f>IF(ResourceEffects[[#This Row],[Is Local]]="Yes",1,0)</f>
        <v>1</v>
      </c>
      <c r="W76" s="29">
        <f>IF(ResourceEffects[[#This Row],[Is Installed]]="Yes",1,0)</f>
        <v>0</v>
      </c>
      <c r="X76" s="29">
        <f>IF(ResourceEffects[[#This Row],[Status]]="Locked",1,0)</f>
        <v>0</v>
      </c>
      <c r="Y76" s="29">
        <f>IF(ResourceEffects[[#This Row],[event_type]]=1,0,1)</f>
        <v>1</v>
      </c>
      <c r="Z76" s="29">
        <f>IF(ResourceEffects[[#This Row],[Use Abundancies]]="Yes",1,0)</f>
        <v>0</v>
      </c>
      <c r="AA76" s="29">
        <f>ResourceEffects[[#This Row],[∆]]</f>
        <v>1</v>
      </c>
    </row>
    <row r="77" spans="1:27" ht="14.4" customHeight="1" x14ac:dyDescent="0.3">
      <c r="A77" s="33">
        <v>0</v>
      </c>
      <c r="B77" s="27" t="s">
        <v>29</v>
      </c>
      <c r="C77" s="31" t="s">
        <v>430</v>
      </c>
      <c r="D77" s="26" t="s">
        <v>394</v>
      </c>
      <c r="E77" s="26">
        <v>1</v>
      </c>
      <c r="F77" s="50" t="s">
        <v>383</v>
      </c>
      <c r="G77" s="27" t="s">
        <v>295</v>
      </c>
      <c r="H77" s="52" t="str">
        <f>"No"</f>
        <v>No</v>
      </c>
      <c r="I77" s="52">
        <f>0</f>
        <v>0</v>
      </c>
      <c r="J77" s="52" t="str">
        <f t="shared" si="4"/>
        <v>Yes</v>
      </c>
      <c r="K77" s="52" t="str">
        <f t="shared" si="5"/>
        <v>No</v>
      </c>
      <c r="L77" s="52">
        <f>INT(ResourceEffects[[#This Row],[Time Factor]]*TimeInterval/60/60/24)</f>
        <v>0</v>
      </c>
      <c r="M77" s="52">
        <f>INT(ResourceEffects[[#This Row],[Time Factor]]*TimeInterval/60/60)-ResourceEffects[[#This Row],[Days]]*24</f>
        <v>0</v>
      </c>
      <c r="N77" s="52">
        <f>INT(ResourceEffects[[#This Row],[Time Factor]]*TimeInterval/60)-ResourceEffects[[#This Row],[Hours]]*60-ResourceEffects[[#This Row],[Days]]*60*24</f>
        <v>0</v>
      </c>
      <c r="O77" s="52">
        <f>ResourceEffects[[#This Row],[Time Factor]]*TimeInterval-ResourceEffects[[#This Row],[Min]]*60-ResourceEffects[[#This Row],[Hours]]*60*60-ResourceEffects[[#This Row],[Days]]*60*60*24</f>
        <v>0</v>
      </c>
      <c r="P77" s="29">
        <f t="shared" ca="1" si="6"/>
        <v>941720584</v>
      </c>
      <c r="Q77" s="29">
        <f>_xlfn.XLOOKUP(ResourceEffects[[#This Row],[Protocol Name]],ProtocolNamesCol,ProtocolIds,"")</f>
        <v>11300</v>
      </c>
      <c r="R77" s="29">
        <f>ResourceEffects[[#This Row],[Time Factor]]</f>
        <v>0</v>
      </c>
      <c r="S77" s="29">
        <f>ResourceEffects[[#This Row],[Drone ID]]</f>
        <v>0</v>
      </c>
      <c r="T77" s="29">
        <f>_xlfn.XLOOKUP(ResourceEffects[[#This Row],[Resource Name]],ResourceNames,ResourceIds,"")</f>
        <v>5111</v>
      </c>
      <c r="U77" s="29">
        <f>_xlfn.XLOOKUP(ResourceEffects[[#This Row],[Event Type]],EventTypeNames,EventTypeIds,"")</f>
        <v>1</v>
      </c>
      <c r="V77" s="29">
        <f>IF(ResourceEffects[[#This Row],[Is Local]]="Yes",1,0)</f>
        <v>1</v>
      </c>
      <c r="W77" s="29">
        <f>IF(ResourceEffects[[#This Row],[Is Installed]]="Yes",1,0)</f>
        <v>0</v>
      </c>
      <c r="X77" s="29">
        <f>IF(ResourceEffects[[#This Row],[Status]]="Locked",1,0)</f>
        <v>1</v>
      </c>
      <c r="Y77" s="29">
        <f>IF(ResourceEffects[[#This Row],[event_type]]=1,0,1)</f>
        <v>0</v>
      </c>
      <c r="Z77" s="29">
        <f>IF(ResourceEffects[[#This Row],[Use Abundancies]]="Yes",1,0)</f>
        <v>0</v>
      </c>
      <c r="AA77" s="29">
        <f>ResourceEffects[[#This Row],[∆]]</f>
        <v>1</v>
      </c>
    </row>
    <row r="78" spans="1:27" ht="14.4" customHeight="1" x14ac:dyDescent="0.3">
      <c r="A78" s="33">
        <v>10</v>
      </c>
      <c r="B78" s="27" t="s">
        <v>29</v>
      </c>
      <c r="C78" s="31" t="s">
        <v>432</v>
      </c>
      <c r="D78" s="26" t="s">
        <v>395</v>
      </c>
      <c r="E78" s="26">
        <v>1</v>
      </c>
      <c r="F78" s="50" t="s">
        <v>383</v>
      </c>
      <c r="G78" s="27" t="s">
        <v>295</v>
      </c>
      <c r="H78" s="52" t="str">
        <f>"No"</f>
        <v>No</v>
      </c>
      <c r="I78" s="52">
        <f>0</f>
        <v>0</v>
      </c>
      <c r="J78" s="52" t="str">
        <f t="shared" si="4"/>
        <v>Yes</v>
      </c>
      <c r="K78" s="52" t="str">
        <f t="shared" si="5"/>
        <v>No</v>
      </c>
      <c r="L78" s="52">
        <f>INT(ResourceEffects[[#This Row],[Time Factor]]*TimeInterval/60/60/24)</f>
        <v>0</v>
      </c>
      <c r="M78" s="52">
        <f>INT(ResourceEffects[[#This Row],[Time Factor]]*TimeInterval/60/60)-ResourceEffects[[#This Row],[Days]]*24</f>
        <v>0</v>
      </c>
      <c r="N78" s="52">
        <f>INT(ResourceEffects[[#This Row],[Time Factor]]*TimeInterval/60)-ResourceEffects[[#This Row],[Hours]]*60-ResourceEffects[[#This Row],[Days]]*60*24</f>
        <v>0</v>
      </c>
      <c r="O78" s="52">
        <f>ResourceEffects[[#This Row],[Time Factor]]*TimeInterval-ResourceEffects[[#This Row],[Min]]*60-ResourceEffects[[#This Row],[Hours]]*60*60-ResourceEffects[[#This Row],[Days]]*60*60*24</f>
        <v>10</v>
      </c>
      <c r="P78" s="29">
        <f t="shared" ca="1" si="6"/>
        <v>318796940</v>
      </c>
      <c r="Q78" s="29">
        <f>_xlfn.XLOOKUP(ResourceEffects[[#This Row],[Protocol Name]],ProtocolNamesCol,ProtocolIds,"")</f>
        <v>11300</v>
      </c>
      <c r="R78" s="29">
        <f>ResourceEffects[[#This Row],[Time Factor]]</f>
        <v>10</v>
      </c>
      <c r="S78" s="29">
        <f>ResourceEffects[[#This Row],[Drone ID]]</f>
        <v>0</v>
      </c>
      <c r="T78" s="29">
        <f>_xlfn.XLOOKUP(ResourceEffects[[#This Row],[Resource Name]],ResourceNames,ResourceIds,"")</f>
        <v>5111</v>
      </c>
      <c r="U78" s="29">
        <f>_xlfn.XLOOKUP(ResourceEffects[[#This Row],[Event Type]],EventTypeNames,EventTypeIds,"")</f>
        <v>2</v>
      </c>
      <c r="V78" s="29">
        <f>IF(ResourceEffects[[#This Row],[Is Local]]="Yes",1,0)</f>
        <v>1</v>
      </c>
      <c r="W78" s="29">
        <f>IF(ResourceEffects[[#This Row],[Is Installed]]="Yes",1,0)</f>
        <v>0</v>
      </c>
      <c r="X78" s="29">
        <f>IF(ResourceEffects[[#This Row],[Status]]="Locked",1,0)</f>
        <v>1</v>
      </c>
      <c r="Y78" s="29">
        <f>IF(ResourceEffects[[#This Row],[event_type]]=1,0,1)</f>
        <v>1</v>
      </c>
      <c r="Z78" s="29">
        <f>IF(ResourceEffects[[#This Row],[Use Abundancies]]="Yes",1,0)</f>
        <v>0</v>
      </c>
      <c r="AA78" s="29">
        <f>ResourceEffects[[#This Row],[∆]]</f>
        <v>1</v>
      </c>
    </row>
    <row r="79" spans="1:27" ht="14.4" customHeight="1" x14ac:dyDescent="0.3">
      <c r="A79" s="33">
        <v>10</v>
      </c>
      <c r="B79" s="27" t="s">
        <v>29</v>
      </c>
      <c r="C79" s="31" t="s">
        <v>432</v>
      </c>
      <c r="D79" s="26" t="s">
        <v>394</v>
      </c>
      <c r="E79" s="26">
        <v>1</v>
      </c>
      <c r="F79" s="50" t="s">
        <v>387</v>
      </c>
      <c r="G79" s="27" t="s">
        <v>295</v>
      </c>
      <c r="H79" s="52" t="s">
        <v>429</v>
      </c>
      <c r="I79" s="52">
        <f>0</f>
        <v>0</v>
      </c>
      <c r="J79" s="52" t="str">
        <f t="shared" si="4"/>
        <v>Yes</v>
      </c>
      <c r="K79" s="52" t="str">
        <f t="shared" si="5"/>
        <v>No</v>
      </c>
      <c r="L79" s="52">
        <f>INT(ResourceEffects[[#This Row],[Time Factor]]*TimeInterval/60/60/24)</f>
        <v>0</v>
      </c>
      <c r="M79" s="52">
        <f>INT(ResourceEffects[[#This Row],[Time Factor]]*TimeInterval/60/60)-ResourceEffects[[#This Row],[Days]]*24</f>
        <v>0</v>
      </c>
      <c r="N79" s="52">
        <f>INT(ResourceEffects[[#This Row],[Time Factor]]*TimeInterval/60)-ResourceEffects[[#This Row],[Hours]]*60-ResourceEffects[[#This Row],[Days]]*60*24</f>
        <v>0</v>
      </c>
      <c r="O79" s="52">
        <f>ResourceEffects[[#This Row],[Time Factor]]*TimeInterval-ResourceEffects[[#This Row],[Min]]*60-ResourceEffects[[#This Row],[Hours]]*60*60-ResourceEffects[[#This Row],[Days]]*60*60*24</f>
        <v>10</v>
      </c>
      <c r="P79" s="29">
        <f t="shared" ca="1" si="6"/>
        <v>53704412</v>
      </c>
      <c r="Q79" s="29">
        <f>_xlfn.XLOOKUP(ResourceEffects[[#This Row],[Protocol Name]],ProtocolNamesCol,ProtocolIds,"")</f>
        <v>11300</v>
      </c>
      <c r="R79" s="29">
        <f>ResourceEffects[[#This Row],[Time Factor]]</f>
        <v>10</v>
      </c>
      <c r="S79" s="29">
        <f>ResourceEffects[[#This Row],[Drone ID]]</f>
        <v>0</v>
      </c>
      <c r="T79" s="29">
        <f>_xlfn.XLOOKUP(ResourceEffects[[#This Row],[Resource Name]],ResourceNames,ResourceIds,"")</f>
        <v>5111</v>
      </c>
      <c r="U79" s="29">
        <f>_xlfn.XLOOKUP(ResourceEffects[[#This Row],[Event Type]],EventTypeNames,EventTypeIds,"")</f>
        <v>1</v>
      </c>
      <c r="V79" s="29">
        <f>IF(ResourceEffects[[#This Row],[Is Local]]="Yes",1,0)</f>
        <v>1</v>
      </c>
      <c r="W79" s="29">
        <f>IF(ResourceEffects[[#This Row],[Is Installed]]="Yes",1,0)</f>
        <v>0</v>
      </c>
      <c r="X79" s="29">
        <f>IF(ResourceEffects[[#This Row],[Status]]="Locked",1,0)</f>
        <v>0</v>
      </c>
      <c r="Y79" s="29">
        <f>IF(ResourceEffects[[#This Row],[event_type]]=1,0,1)</f>
        <v>0</v>
      </c>
      <c r="Z79" s="29">
        <f>IF(ResourceEffects[[#This Row],[Use Abundancies]]="Yes",1,0)</f>
        <v>0</v>
      </c>
      <c r="AA79" s="29">
        <f>ResourceEffects[[#This Row],[∆]]</f>
        <v>1</v>
      </c>
    </row>
    <row r="80" spans="1:27" ht="14.4" customHeight="1" x14ac:dyDescent="0.3">
      <c r="A80" s="32">
        <v>11</v>
      </c>
      <c r="B80" s="27" t="s">
        <v>29</v>
      </c>
      <c r="C80" s="31" t="s">
        <v>431</v>
      </c>
      <c r="D80" s="26" t="s">
        <v>394</v>
      </c>
      <c r="E80" s="26">
        <v>1</v>
      </c>
      <c r="F80" s="50" t="s">
        <v>387</v>
      </c>
      <c r="G80" s="27" t="s">
        <v>178</v>
      </c>
      <c r="H80" s="52" t="s">
        <v>386</v>
      </c>
      <c r="I80" s="52">
        <f>0</f>
        <v>0</v>
      </c>
      <c r="J80" s="52" t="str">
        <f t="shared" si="4"/>
        <v>Yes</v>
      </c>
      <c r="K80" s="52" t="str">
        <f t="shared" si="5"/>
        <v>No</v>
      </c>
      <c r="L80" s="52">
        <f>INT(ResourceEffects[[#This Row],[Time Factor]]*TimeInterval/60/60/24)</f>
        <v>0</v>
      </c>
      <c r="M80" s="52">
        <f>INT(ResourceEffects[[#This Row],[Time Factor]]*TimeInterval/60/60)-ResourceEffects[[#This Row],[Days]]*24</f>
        <v>0</v>
      </c>
      <c r="N80" s="52">
        <f>INT(ResourceEffects[[#This Row],[Time Factor]]*TimeInterval/60)-ResourceEffects[[#This Row],[Hours]]*60-ResourceEffects[[#This Row],[Days]]*60*24</f>
        <v>0</v>
      </c>
      <c r="O80" s="52">
        <f>ResourceEffects[[#This Row],[Time Factor]]*TimeInterval-ResourceEffects[[#This Row],[Min]]*60-ResourceEffects[[#This Row],[Hours]]*60*60-ResourceEffects[[#This Row],[Days]]*60*60*24</f>
        <v>11</v>
      </c>
      <c r="P80" s="29">
        <f t="shared" ca="1" si="6"/>
        <v>347443678</v>
      </c>
      <c r="Q80" s="29">
        <f>_xlfn.XLOOKUP(ResourceEffects[[#This Row],[Protocol Name]],ProtocolNamesCol,ProtocolIds,"")</f>
        <v>11300</v>
      </c>
      <c r="R80" s="29">
        <f>ResourceEffects[[#This Row],[Time Factor]]</f>
        <v>11</v>
      </c>
      <c r="S80" s="29">
        <f>ResourceEffects[[#This Row],[Drone ID]]</f>
        <v>0</v>
      </c>
      <c r="T80" s="29">
        <f>_xlfn.XLOOKUP(ResourceEffects[[#This Row],[Resource Name]],ResourceNames,ResourceIds,"")</f>
        <v>1300</v>
      </c>
      <c r="U80" s="29">
        <f>_xlfn.XLOOKUP(ResourceEffects[[#This Row],[Event Type]],EventTypeNames,EventTypeIds,"")</f>
        <v>1</v>
      </c>
      <c r="V80" s="29">
        <f>IF(ResourceEffects[[#This Row],[Is Local]]="Yes",1,0)</f>
        <v>1</v>
      </c>
      <c r="W80" s="29">
        <f>IF(ResourceEffects[[#This Row],[Is Installed]]="Yes",1,0)</f>
        <v>0</v>
      </c>
      <c r="X80" s="29">
        <f>IF(ResourceEffects[[#This Row],[Status]]="Locked",1,0)</f>
        <v>0</v>
      </c>
      <c r="Y80" s="29">
        <f>IF(ResourceEffects[[#This Row],[event_type]]=1,0,1)</f>
        <v>0</v>
      </c>
      <c r="Z80" s="29">
        <f>IF(ResourceEffects[[#This Row],[Use Abundancies]]="Yes",1,0)</f>
        <v>1</v>
      </c>
      <c r="AA80" s="29">
        <f>ResourceEffects[[#This Row],[∆]]</f>
        <v>1</v>
      </c>
    </row>
    <row r="81" spans="1:27" ht="14.4" customHeight="1" x14ac:dyDescent="0.3">
      <c r="A81" s="33">
        <v>0</v>
      </c>
      <c r="B81" s="27" t="s">
        <v>30</v>
      </c>
      <c r="C81" s="31" t="s">
        <v>430</v>
      </c>
      <c r="D81" s="26" t="s">
        <v>395</v>
      </c>
      <c r="E81" s="26">
        <v>1</v>
      </c>
      <c r="F81" s="50" t="s">
        <v>387</v>
      </c>
      <c r="G81" s="27" t="s">
        <v>295</v>
      </c>
      <c r="H81" s="52" t="s">
        <v>429</v>
      </c>
      <c r="I81" s="52">
        <f>0</f>
        <v>0</v>
      </c>
      <c r="J81" s="52" t="str">
        <f t="shared" si="4"/>
        <v>Yes</v>
      </c>
      <c r="K81" s="52" t="str">
        <f t="shared" si="5"/>
        <v>No</v>
      </c>
      <c r="L81" s="52">
        <f>INT(ResourceEffects[[#This Row],[Time Factor]]*TimeInterval/60/60/24)</f>
        <v>0</v>
      </c>
      <c r="M81" s="52">
        <f>INT(ResourceEffects[[#This Row],[Time Factor]]*TimeInterval/60/60)-ResourceEffects[[#This Row],[Days]]*24</f>
        <v>0</v>
      </c>
      <c r="N81" s="52">
        <f>INT(ResourceEffects[[#This Row],[Time Factor]]*TimeInterval/60)-ResourceEffects[[#This Row],[Hours]]*60-ResourceEffects[[#This Row],[Days]]*60*24</f>
        <v>0</v>
      </c>
      <c r="O81" s="52">
        <f>ResourceEffects[[#This Row],[Time Factor]]*TimeInterval-ResourceEffects[[#This Row],[Min]]*60-ResourceEffects[[#This Row],[Hours]]*60*60-ResourceEffects[[#This Row],[Days]]*60*60*24</f>
        <v>0</v>
      </c>
      <c r="P81" s="29">
        <f t="shared" ca="1" si="6"/>
        <v>537936960</v>
      </c>
      <c r="Q81" s="29">
        <f>_xlfn.XLOOKUP(ResourceEffects[[#This Row],[Protocol Name]],ProtocolNamesCol,ProtocolIds,"")</f>
        <v>11310</v>
      </c>
      <c r="R81" s="29">
        <f>ResourceEffects[[#This Row],[Time Factor]]</f>
        <v>0</v>
      </c>
      <c r="S81" s="29">
        <f>ResourceEffects[[#This Row],[Drone ID]]</f>
        <v>0</v>
      </c>
      <c r="T81" s="29">
        <f>_xlfn.XLOOKUP(ResourceEffects[[#This Row],[Resource Name]],ResourceNames,ResourceIds,"")</f>
        <v>5111</v>
      </c>
      <c r="U81" s="29">
        <f>_xlfn.XLOOKUP(ResourceEffects[[#This Row],[Event Type]],EventTypeNames,EventTypeIds,"")</f>
        <v>2</v>
      </c>
      <c r="V81" s="29">
        <f>IF(ResourceEffects[[#This Row],[Is Local]]="Yes",1,0)</f>
        <v>1</v>
      </c>
      <c r="W81" s="29">
        <f>IF(ResourceEffects[[#This Row],[Is Installed]]="Yes",1,0)</f>
        <v>0</v>
      </c>
      <c r="X81" s="29">
        <f>IF(ResourceEffects[[#This Row],[Status]]="Locked",1,0)</f>
        <v>0</v>
      </c>
      <c r="Y81" s="29">
        <f>IF(ResourceEffects[[#This Row],[event_type]]=1,0,1)</f>
        <v>1</v>
      </c>
      <c r="Z81" s="29">
        <f>IF(ResourceEffects[[#This Row],[Use Abundancies]]="Yes",1,0)</f>
        <v>0</v>
      </c>
      <c r="AA81" s="29">
        <f>ResourceEffects[[#This Row],[∆]]</f>
        <v>1</v>
      </c>
    </row>
    <row r="82" spans="1:27" ht="14.4" customHeight="1" x14ac:dyDescent="0.3">
      <c r="A82" s="33">
        <v>0</v>
      </c>
      <c r="B82" s="27" t="s">
        <v>30</v>
      </c>
      <c r="C82" s="31" t="s">
        <v>430</v>
      </c>
      <c r="D82" s="26" t="s">
        <v>394</v>
      </c>
      <c r="E82" s="26">
        <v>1</v>
      </c>
      <c r="F82" s="50" t="s">
        <v>383</v>
      </c>
      <c r="G82" s="27" t="s">
        <v>295</v>
      </c>
      <c r="H82" s="52" t="str">
        <f>"No"</f>
        <v>No</v>
      </c>
      <c r="I82" s="52">
        <f>0</f>
        <v>0</v>
      </c>
      <c r="J82" s="52" t="str">
        <f t="shared" si="4"/>
        <v>Yes</v>
      </c>
      <c r="K82" s="52" t="str">
        <f t="shared" si="5"/>
        <v>No</v>
      </c>
      <c r="L82" s="52">
        <f>INT(ResourceEffects[[#This Row],[Time Factor]]*TimeInterval/60/60/24)</f>
        <v>0</v>
      </c>
      <c r="M82" s="52">
        <f>INT(ResourceEffects[[#This Row],[Time Factor]]*TimeInterval/60/60)-ResourceEffects[[#This Row],[Days]]*24</f>
        <v>0</v>
      </c>
      <c r="N82" s="52">
        <f>INT(ResourceEffects[[#This Row],[Time Factor]]*TimeInterval/60)-ResourceEffects[[#This Row],[Hours]]*60-ResourceEffects[[#This Row],[Days]]*60*24</f>
        <v>0</v>
      </c>
      <c r="O82" s="52">
        <f>ResourceEffects[[#This Row],[Time Factor]]*TimeInterval-ResourceEffects[[#This Row],[Min]]*60-ResourceEffects[[#This Row],[Hours]]*60*60-ResourceEffects[[#This Row],[Days]]*60*60*24</f>
        <v>0</v>
      </c>
      <c r="P82" s="29">
        <f t="shared" ca="1" si="6"/>
        <v>374857857</v>
      </c>
      <c r="Q82" s="29">
        <f>_xlfn.XLOOKUP(ResourceEffects[[#This Row],[Protocol Name]],ProtocolNamesCol,ProtocolIds,"")</f>
        <v>11310</v>
      </c>
      <c r="R82" s="29">
        <f>ResourceEffects[[#This Row],[Time Factor]]</f>
        <v>0</v>
      </c>
      <c r="S82" s="29">
        <f>ResourceEffects[[#This Row],[Drone ID]]</f>
        <v>0</v>
      </c>
      <c r="T82" s="29">
        <f>_xlfn.XLOOKUP(ResourceEffects[[#This Row],[Resource Name]],ResourceNames,ResourceIds,"")</f>
        <v>5111</v>
      </c>
      <c r="U82" s="29">
        <f>_xlfn.XLOOKUP(ResourceEffects[[#This Row],[Event Type]],EventTypeNames,EventTypeIds,"")</f>
        <v>1</v>
      </c>
      <c r="V82" s="29">
        <f>IF(ResourceEffects[[#This Row],[Is Local]]="Yes",1,0)</f>
        <v>1</v>
      </c>
      <c r="W82" s="29">
        <f>IF(ResourceEffects[[#This Row],[Is Installed]]="Yes",1,0)</f>
        <v>0</v>
      </c>
      <c r="X82" s="29">
        <f>IF(ResourceEffects[[#This Row],[Status]]="Locked",1,0)</f>
        <v>1</v>
      </c>
      <c r="Y82" s="29">
        <f>IF(ResourceEffects[[#This Row],[event_type]]=1,0,1)</f>
        <v>0</v>
      </c>
      <c r="Z82" s="29">
        <f>IF(ResourceEffects[[#This Row],[Use Abundancies]]="Yes",1,0)</f>
        <v>0</v>
      </c>
      <c r="AA82" s="29">
        <f>ResourceEffects[[#This Row],[∆]]</f>
        <v>1</v>
      </c>
    </row>
    <row r="83" spans="1:27" ht="14.4" customHeight="1" x14ac:dyDescent="0.3">
      <c r="A83" s="33">
        <v>10</v>
      </c>
      <c r="B83" s="27" t="s">
        <v>30</v>
      </c>
      <c r="C83" s="31" t="s">
        <v>432</v>
      </c>
      <c r="D83" s="26" t="s">
        <v>395</v>
      </c>
      <c r="E83" s="26">
        <v>1</v>
      </c>
      <c r="F83" s="50" t="s">
        <v>383</v>
      </c>
      <c r="G83" s="27" t="s">
        <v>295</v>
      </c>
      <c r="H83" s="52" t="str">
        <f>"No"</f>
        <v>No</v>
      </c>
      <c r="I83" s="52">
        <f>0</f>
        <v>0</v>
      </c>
      <c r="J83" s="52" t="str">
        <f t="shared" si="4"/>
        <v>Yes</v>
      </c>
      <c r="K83" s="52" t="str">
        <f t="shared" si="5"/>
        <v>No</v>
      </c>
      <c r="L83" s="52">
        <f>INT(ResourceEffects[[#This Row],[Time Factor]]*TimeInterval/60/60/24)</f>
        <v>0</v>
      </c>
      <c r="M83" s="52">
        <f>INT(ResourceEffects[[#This Row],[Time Factor]]*TimeInterval/60/60)-ResourceEffects[[#This Row],[Days]]*24</f>
        <v>0</v>
      </c>
      <c r="N83" s="52">
        <f>INT(ResourceEffects[[#This Row],[Time Factor]]*TimeInterval/60)-ResourceEffects[[#This Row],[Hours]]*60-ResourceEffects[[#This Row],[Days]]*60*24</f>
        <v>0</v>
      </c>
      <c r="O83" s="52">
        <f>ResourceEffects[[#This Row],[Time Factor]]*TimeInterval-ResourceEffects[[#This Row],[Min]]*60-ResourceEffects[[#This Row],[Hours]]*60*60-ResourceEffects[[#This Row],[Days]]*60*60*24</f>
        <v>10</v>
      </c>
      <c r="P83" s="29">
        <f t="shared" ca="1" si="6"/>
        <v>957885450</v>
      </c>
      <c r="Q83" s="29">
        <f>_xlfn.XLOOKUP(ResourceEffects[[#This Row],[Protocol Name]],ProtocolNamesCol,ProtocolIds,"")</f>
        <v>11310</v>
      </c>
      <c r="R83" s="29">
        <f>ResourceEffects[[#This Row],[Time Factor]]</f>
        <v>10</v>
      </c>
      <c r="S83" s="29">
        <f>ResourceEffects[[#This Row],[Drone ID]]</f>
        <v>0</v>
      </c>
      <c r="T83" s="29">
        <f>_xlfn.XLOOKUP(ResourceEffects[[#This Row],[Resource Name]],ResourceNames,ResourceIds,"")</f>
        <v>5111</v>
      </c>
      <c r="U83" s="29">
        <f>_xlfn.XLOOKUP(ResourceEffects[[#This Row],[Event Type]],EventTypeNames,EventTypeIds,"")</f>
        <v>2</v>
      </c>
      <c r="V83" s="29">
        <f>IF(ResourceEffects[[#This Row],[Is Local]]="Yes",1,0)</f>
        <v>1</v>
      </c>
      <c r="W83" s="29">
        <f>IF(ResourceEffects[[#This Row],[Is Installed]]="Yes",1,0)</f>
        <v>0</v>
      </c>
      <c r="X83" s="29">
        <f>IF(ResourceEffects[[#This Row],[Status]]="Locked",1,0)</f>
        <v>1</v>
      </c>
      <c r="Y83" s="29">
        <f>IF(ResourceEffects[[#This Row],[event_type]]=1,0,1)</f>
        <v>1</v>
      </c>
      <c r="Z83" s="29">
        <f>IF(ResourceEffects[[#This Row],[Use Abundancies]]="Yes",1,0)</f>
        <v>0</v>
      </c>
      <c r="AA83" s="29">
        <f>ResourceEffects[[#This Row],[∆]]</f>
        <v>1</v>
      </c>
    </row>
    <row r="84" spans="1:27" ht="14.4" customHeight="1" x14ac:dyDescent="0.3">
      <c r="A84" s="33">
        <v>10</v>
      </c>
      <c r="B84" s="27" t="s">
        <v>30</v>
      </c>
      <c r="C84" s="31" t="s">
        <v>432</v>
      </c>
      <c r="D84" s="26" t="s">
        <v>394</v>
      </c>
      <c r="E84" s="26">
        <v>1</v>
      </c>
      <c r="F84" s="50" t="s">
        <v>387</v>
      </c>
      <c r="G84" s="27" t="s">
        <v>295</v>
      </c>
      <c r="H84" s="52" t="s">
        <v>429</v>
      </c>
      <c r="I84" s="52">
        <f>0</f>
        <v>0</v>
      </c>
      <c r="J84" s="52" t="str">
        <f t="shared" si="4"/>
        <v>Yes</v>
      </c>
      <c r="K84" s="52" t="str">
        <f t="shared" si="5"/>
        <v>No</v>
      </c>
      <c r="L84" s="52">
        <f>INT(ResourceEffects[[#This Row],[Time Factor]]*TimeInterval/60/60/24)</f>
        <v>0</v>
      </c>
      <c r="M84" s="52">
        <f>INT(ResourceEffects[[#This Row],[Time Factor]]*TimeInterval/60/60)-ResourceEffects[[#This Row],[Days]]*24</f>
        <v>0</v>
      </c>
      <c r="N84" s="52">
        <f>INT(ResourceEffects[[#This Row],[Time Factor]]*TimeInterval/60)-ResourceEffects[[#This Row],[Hours]]*60-ResourceEffects[[#This Row],[Days]]*60*24</f>
        <v>0</v>
      </c>
      <c r="O84" s="52">
        <f>ResourceEffects[[#This Row],[Time Factor]]*TimeInterval-ResourceEffects[[#This Row],[Min]]*60-ResourceEffects[[#This Row],[Hours]]*60*60-ResourceEffects[[#This Row],[Days]]*60*60*24</f>
        <v>10</v>
      </c>
      <c r="P84" s="29">
        <f t="shared" ca="1" si="6"/>
        <v>568571984</v>
      </c>
      <c r="Q84" s="29">
        <f>_xlfn.XLOOKUP(ResourceEffects[[#This Row],[Protocol Name]],ProtocolNamesCol,ProtocolIds,"")</f>
        <v>11310</v>
      </c>
      <c r="R84" s="29">
        <f>ResourceEffects[[#This Row],[Time Factor]]</f>
        <v>10</v>
      </c>
      <c r="S84" s="29">
        <f>ResourceEffects[[#This Row],[Drone ID]]</f>
        <v>0</v>
      </c>
      <c r="T84" s="29">
        <f>_xlfn.XLOOKUP(ResourceEffects[[#This Row],[Resource Name]],ResourceNames,ResourceIds,"")</f>
        <v>5111</v>
      </c>
      <c r="U84" s="29">
        <f>_xlfn.XLOOKUP(ResourceEffects[[#This Row],[Event Type]],EventTypeNames,EventTypeIds,"")</f>
        <v>1</v>
      </c>
      <c r="V84" s="29">
        <f>IF(ResourceEffects[[#This Row],[Is Local]]="Yes",1,0)</f>
        <v>1</v>
      </c>
      <c r="W84" s="29">
        <f>IF(ResourceEffects[[#This Row],[Is Installed]]="Yes",1,0)</f>
        <v>0</v>
      </c>
      <c r="X84" s="29">
        <f>IF(ResourceEffects[[#This Row],[Status]]="Locked",1,0)</f>
        <v>0</v>
      </c>
      <c r="Y84" s="29">
        <f>IF(ResourceEffects[[#This Row],[event_type]]=1,0,1)</f>
        <v>0</v>
      </c>
      <c r="Z84" s="29">
        <f>IF(ResourceEffects[[#This Row],[Use Abundancies]]="Yes",1,0)</f>
        <v>0</v>
      </c>
      <c r="AA84" s="29">
        <f>ResourceEffects[[#This Row],[∆]]</f>
        <v>1</v>
      </c>
    </row>
    <row r="85" spans="1:27" ht="14.4" customHeight="1" x14ac:dyDescent="0.3">
      <c r="A85" s="32">
        <v>11</v>
      </c>
      <c r="B85" s="27" t="s">
        <v>30</v>
      </c>
      <c r="C85" s="31" t="s">
        <v>431</v>
      </c>
      <c r="D85" s="26" t="s">
        <v>394</v>
      </c>
      <c r="E85" s="26">
        <v>1</v>
      </c>
      <c r="F85" s="50" t="s">
        <v>387</v>
      </c>
      <c r="G85" s="27" t="s">
        <v>180</v>
      </c>
      <c r="H85" s="52" t="s">
        <v>386</v>
      </c>
      <c r="I85" s="52">
        <f>0</f>
        <v>0</v>
      </c>
      <c r="J85" s="52" t="str">
        <f t="shared" si="4"/>
        <v>Yes</v>
      </c>
      <c r="K85" s="52" t="str">
        <f t="shared" si="5"/>
        <v>No</v>
      </c>
      <c r="L85" s="52">
        <f>INT(ResourceEffects[[#This Row],[Time Factor]]*TimeInterval/60/60/24)</f>
        <v>0</v>
      </c>
      <c r="M85" s="52">
        <f>INT(ResourceEffects[[#This Row],[Time Factor]]*TimeInterval/60/60)-ResourceEffects[[#This Row],[Days]]*24</f>
        <v>0</v>
      </c>
      <c r="N85" s="52">
        <f>INT(ResourceEffects[[#This Row],[Time Factor]]*TimeInterval/60)-ResourceEffects[[#This Row],[Hours]]*60-ResourceEffects[[#This Row],[Days]]*60*24</f>
        <v>0</v>
      </c>
      <c r="O85" s="52">
        <f>ResourceEffects[[#This Row],[Time Factor]]*TimeInterval-ResourceEffects[[#This Row],[Min]]*60-ResourceEffects[[#This Row],[Hours]]*60*60-ResourceEffects[[#This Row],[Days]]*60*60*24</f>
        <v>11</v>
      </c>
      <c r="P85" s="29">
        <f t="shared" ca="1" si="6"/>
        <v>789642613</v>
      </c>
      <c r="Q85" s="29">
        <f>_xlfn.XLOOKUP(ResourceEffects[[#This Row],[Protocol Name]],ProtocolNamesCol,ProtocolIds,"")</f>
        <v>11310</v>
      </c>
      <c r="R85" s="29">
        <f>ResourceEffects[[#This Row],[Time Factor]]</f>
        <v>11</v>
      </c>
      <c r="S85" s="29">
        <f>ResourceEffects[[#This Row],[Drone ID]]</f>
        <v>0</v>
      </c>
      <c r="T85" s="29">
        <f>_xlfn.XLOOKUP(ResourceEffects[[#This Row],[Resource Name]],ResourceNames,ResourceIds,"")</f>
        <v>1310</v>
      </c>
      <c r="U85" s="29">
        <f>_xlfn.XLOOKUP(ResourceEffects[[#This Row],[Event Type]],EventTypeNames,EventTypeIds,"")</f>
        <v>1</v>
      </c>
      <c r="V85" s="29">
        <f>IF(ResourceEffects[[#This Row],[Is Local]]="Yes",1,0)</f>
        <v>1</v>
      </c>
      <c r="W85" s="29">
        <f>IF(ResourceEffects[[#This Row],[Is Installed]]="Yes",1,0)</f>
        <v>0</v>
      </c>
      <c r="X85" s="29">
        <f>IF(ResourceEffects[[#This Row],[Status]]="Locked",1,0)</f>
        <v>0</v>
      </c>
      <c r="Y85" s="29">
        <f>IF(ResourceEffects[[#This Row],[event_type]]=1,0,1)</f>
        <v>0</v>
      </c>
      <c r="Z85" s="29">
        <f>IF(ResourceEffects[[#This Row],[Use Abundancies]]="Yes",1,0)</f>
        <v>1</v>
      </c>
      <c r="AA85" s="29">
        <f>ResourceEffects[[#This Row],[∆]]</f>
        <v>1</v>
      </c>
    </row>
    <row r="86" spans="1:27" ht="14.4" customHeight="1" x14ac:dyDescent="0.3">
      <c r="A86" s="33">
        <v>0</v>
      </c>
      <c r="B86" s="27" t="s">
        <v>31</v>
      </c>
      <c r="C86" s="31" t="s">
        <v>430</v>
      </c>
      <c r="D86" s="26" t="s">
        <v>395</v>
      </c>
      <c r="E86" s="26">
        <v>1</v>
      </c>
      <c r="F86" s="50" t="s">
        <v>387</v>
      </c>
      <c r="G86" s="27" t="s">
        <v>295</v>
      </c>
      <c r="H86" s="52" t="s">
        <v>429</v>
      </c>
      <c r="I86" s="52">
        <f>0</f>
        <v>0</v>
      </c>
      <c r="J86" s="52" t="str">
        <f t="shared" si="4"/>
        <v>Yes</v>
      </c>
      <c r="K86" s="52" t="str">
        <f t="shared" si="5"/>
        <v>No</v>
      </c>
      <c r="L86" s="52">
        <f>INT(ResourceEffects[[#This Row],[Time Factor]]*TimeInterval/60/60/24)</f>
        <v>0</v>
      </c>
      <c r="M86" s="52">
        <f>INT(ResourceEffects[[#This Row],[Time Factor]]*TimeInterval/60/60)-ResourceEffects[[#This Row],[Days]]*24</f>
        <v>0</v>
      </c>
      <c r="N86" s="52">
        <f>INT(ResourceEffects[[#This Row],[Time Factor]]*TimeInterval/60)-ResourceEffects[[#This Row],[Hours]]*60-ResourceEffects[[#This Row],[Days]]*60*24</f>
        <v>0</v>
      </c>
      <c r="O86" s="52">
        <f>ResourceEffects[[#This Row],[Time Factor]]*TimeInterval-ResourceEffects[[#This Row],[Min]]*60-ResourceEffects[[#This Row],[Hours]]*60*60-ResourceEffects[[#This Row],[Days]]*60*60*24</f>
        <v>0</v>
      </c>
      <c r="P86" s="29">
        <f t="shared" ca="1" si="6"/>
        <v>265551149</v>
      </c>
      <c r="Q86" s="29">
        <f>_xlfn.XLOOKUP(ResourceEffects[[#This Row],[Protocol Name]],ProtocolNamesCol,ProtocolIds,"")</f>
        <v>11320</v>
      </c>
      <c r="R86" s="29">
        <f>ResourceEffects[[#This Row],[Time Factor]]</f>
        <v>0</v>
      </c>
      <c r="S86" s="29">
        <f>ResourceEffects[[#This Row],[Drone ID]]</f>
        <v>0</v>
      </c>
      <c r="T86" s="29">
        <f>_xlfn.XLOOKUP(ResourceEffects[[#This Row],[Resource Name]],ResourceNames,ResourceIds,"")</f>
        <v>5111</v>
      </c>
      <c r="U86" s="29">
        <f>_xlfn.XLOOKUP(ResourceEffects[[#This Row],[Event Type]],EventTypeNames,EventTypeIds,"")</f>
        <v>2</v>
      </c>
      <c r="V86" s="29">
        <f>IF(ResourceEffects[[#This Row],[Is Local]]="Yes",1,0)</f>
        <v>1</v>
      </c>
      <c r="W86" s="29">
        <f>IF(ResourceEffects[[#This Row],[Is Installed]]="Yes",1,0)</f>
        <v>0</v>
      </c>
      <c r="X86" s="29">
        <f>IF(ResourceEffects[[#This Row],[Status]]="Locked",1,0)</f>
        <v>0</v>
      </c>
      <c r="Y86" s="29">
        <f>IF(ResourceEffects[[#This Row],[event_type]]=1,0,1)</f>
        <v>1</v>
      </c>
      <c r="Z86" s="29">
        <f>IF(ResourceEffects[[#This Row],[Use Abundancies]]="Yes",1,0)</f>
        <v>0</v>
      </c>
      <c r="AA86" s="29">
        <f>ResourceEffects[[#This Row],[∆]]</f>
        <v>1</v>
      </c>
    </row>
    <row r="87" spans="1:27" ht="14.4" customHeight="1" x14ac:dyDescent="0.3">
      <c r="A87" s="33">
        <v>0</v>
      </c>
      <c r="B87" s="27" t="s">
        <v>31</v>
      </c>
      <c r="C87" s="31" t="s">
        <v>430</v>
      </c>
      <c r="D87" s="26" t="s">
        <v>394</v>
      </c>
      <c r="E87" s="26">
        <v>1</v>
      </c>
      <c r="F87" s="50" t="s">
        <v>383</v>
      </c>
      <c r="G87" s="27" t="s">
        <v>295</v>
      </c>
      <c r="H87" s="52" t="str">
        <f>"No"</f>
        <v>No</v>
      </c>
      <c r="I87" s="52">
        <f>0</f>
        <v>0</v>
      </c>
      <c r="J87" s="52" t="str">
        <f t="shared" si="4"/>
        <v>Yes</v>
      </c>
      <c r="K87" s="52" t="str">
        <f t="shared" si="5"/>
        <v>No</v>
      </c>
      <c r="L87" s="52">
        <f>INT(ResourceEffects[[#This Row],[Time Factor]]*TimeInterval/60/60/24)</f>
        <v>0</v>
      </c>
      <c r="M87" s="52">
        <f>INT(ResourceEffects[[#This Row],[Time Factor]]*TimeInterval/60/60)-ResourceEffects[[#This Row],[Days]]*24</f>
        <v>0</v>
      </c>
      <c r="N87" s="52">
        <f>INT(ResourceEffects[[#This Row],[Time Factor]]*TimeInterval/60)-ResourceEffects[[#This Row],[Hours]]*60-ResourceEffects[[#This Row],[Days]]*60*24</f>
        <v>0</v>
      </c>
      <c r="O87" s="52">
        <f>ResourceEffects[[#This Row],[Time Factor]]*TimeInterval-ResourceEffects[[#This Row],[Min]]*60-ResourceEffects[[#This Row],[Hours]]*60*60-ResourceEffects[[#This Row],[Days]]*60*60*24</f>
        <v>0</v>
      </c>
      <c r="P87" s="29">
        <f t="shared" ca="1" si="6"/>
        <v>945565554</v>
      </c>
      <c r="Q87" s="29">
        <f>_xlfn.XLOOKUP(ResourceEffects[[#This Row],[Protocol Name]],ProtocolNamesCol,ProtocolIds,"")</f>
        <v>11320</v>
      </c>
      <c r="R87" s="29">
        <f>ResourceEffects[[#This Row],[Time Factor]]</f>
        <v>0</v>
      </c>
      <c r="S87" s="29">
        <f>ResourceEffects[[#This Row],[Drone ID]]</f>
        <v>0</v>
      </c>
      <c r="T87" s="29">
        <f>_xlfn.XLOOKUP(ResourceEffects[[#This Row],[Resource Name]],ResourceNames,ResourceIds,"")</f>
        <v>5111</v>
      </c>
      <c r="U87" s="29">
        <f>_xlfn.XLOOKUP(ResourceEffects[[#This Row],[Event Type]],EventTypeNames,EventTypeIds,"")</f>
        <v>1</v>
      </c>
      <c r="V87" s="29">
        <f>IF(ResourceEffects[[#This Row],[Is Local]]="Yes",1,0)</f>
        <v>1</v>
      </c>
      <c r="W87" s="29">
        <f>IF(ResourceEffects[[#This Row],[Is Installed]]="Yes",1,0)</f>
        <v>0</v>
      </c>
      <c r="X87" s="29">
        <f>IF(ResourceEffects[[#This Row],[Status]]="Locked",1,0)</f>
        <v>1</v>
      </c>
      <c r="Y87" s="29">
        <f>IF(ResourceEffects[[#This Row],[event_type]]=1,0,1)</f>
        <v>0</v>
      </c>
      <c r="Z87" s="29">
        <f>IF(ResourceEffects[[#This Row],[Use Abundancies]]="Yes",1,0)</f>
        <v>0</v>
      </c>
      <c r="AA87" s="29">
        <f>ResourceEffects[[#This Row],[∆]]</f>
        <v>1</v>
      </c>
    </row>
    <row r="88" spans="1:27" ht="14.4" customHeight="1" x14ac:dyDescent="0.3">
      <c r="A88" s="33">
        <v>10</v>
      </c>
      <c r="B88" s="27" t="s">
        <v>31</v>
      </c>
      <c r="C88" s="31" t="s">
        <v>432</v>
      </c>
      <c r="D88" s="26" t="s">
        <v>395</v>
      </c>
      <c r="E88" s="26">
        <v>1</v>
      </c>
      <c r="F88" s="50" t="s">
        <v>383</v>
      </c>
      <c r="G88" s="27" t="s">
        <v>295</v>
      </c>
      <c r="H88" s="52" t="str">
        <f>"No"</f>
        <v>No</v>
      </c>
      <c r="I88" s="52">
        <f>0</f>
        <v>0</v>
      </c>
      <c r="J88" s="52" t="str">
        <f t="shared" si="4"/>
        <v>Yes</v>
      </c>
      <c r="K88" s="52" t="str">
        <f t="shared" si="5"/>
        <v>No</v>
      </c>
      <c r="L88" s="52">
        <f>INT(ResourceEffects[[#This Row],[Time Factor]]*TimeInterval/60/60/24)</f>
        <v>0</v>
      </c>
      <c r="M88" s="52">
        <f>INT(ResourceEffects[[#This Row],[Time Factor]]*TimeInterval/60/60)-ResourceEffects[[#This Row],[Days]]*24</f>
        <v>0</v>
      </c>
      <c r="N88" s="52">
        <f>INT(ResourceEffects[[#This Row],[Time Factor]]*TimeInterval/60)-ResourceEffects[[#This Row],[Hours]]*60-ResourceEffects[[#This Row],[Days]]*60*24</f>
        <v>0</v>
      </c>
      <c r="O88" s="52">
        <f>ResourceEffects[[#This Row],[Time Factor]]*TimeInterval-ResourceEffects[[#This Row],[Min]]*60-ResourceEffects[[#This Row],[Hours]]*60*60-ResourceEffects[[#This Row],[Days]]*60*60*24</f>
        <v>10</v>
      </c>
      <c r="P88" s="29">
        <f t="shared" ca="1" si="6"/>
        <v>349470167</v>
      </c>
      <c r="Q88" s="29">
        <f>_xlfn.XLOOKUP(ResourceEffects[[#This Row],[Protocol Name]],ProtocolNamesCol,ProtocolIds,"")</f>
        <v>11320</v>
      </c>
      <c r="R88" s="29">
        <f>ResourceEffects[[#This Row],[Time Factor]]</f>
        <v>10</v>
      </c>
      <c r="S88" s="29">
        <f>ResourceEffects[[#This Row],[Drone ID]]</f>
        <v>0</v>
      </c>
      <c r="T88" s="29">
        <f>_xlfn.XLOOKUP(ResourceEffects[[#This Row],[Resource Name]],ResourceNames,ResourceIds,"")</f>
        <v>5111</v>
      </c>
      <c r="U88" s="29">
        <f>_xlfn.XLOOKUP(ResourceEffects[[#This Row],[Event Type]],EventTypeNames,EventTypeIds,"")</f>
        <v>2</v>
      </c>
      <c r="V88" s="29">
        <f>IF(ResourceEffects[[#This Row],[Is Local]]="Yes",1,0)</f>
        <v>1</v>
      </c>
      <c r="W88" s="29">
        <f>IF(ResourceEffects[[#This Row],[Is Installed]]="Yes",1,0)</f>
        <v>0</v>
      </c>
      <c r="X88" s="29">
        <f>IF(ResourceEffects[[#This Row],[Status]]="Locked",1,0)</f>
        <v>1</v>
      </c>
      <c r="Y88" s="29">
        <f>IF(ResourceEffects[[#This Row],[event_type]]=1,0,1)</f>
        <v>1</v>
      </c>
      <c r="Z88" s="29">
        <f>IF(ResourceEffects[[#This Row],[Use Abundancies]]="Yes",1,0)</f>
        <v>0</v>
      </c>
      <c r="AA88" s="29">
        <f>ResourceEffects[[#This Row],[∆]]</f>
        <v>1</v>
      </c>
    </row>
    <row r="89" spans="1:27" ht="14.4" customHeight="1" x14ac:dyDescent="0.3">
      <c r="A89" s="33">
        <v>10</v>
      </c>
      <c r="B89" s="27" t="s">
        <v>31</v>
      </c>
      <c r="C89" s="31" t="s">
        <v>432</v>
      </c>
      <c r="D89" s="26" t="s">
        <v>394</v>
      </c>
      <c r="E89" s="26">
        <v>1</v>
      </c>
      <c r="F89" s="50" t="s">
        <v>387</v>
      </c>
      <c r="G89" s="27" t="s">
        <v>295</v>
      </c>
      <c r="H89" s="52" t="s">
        <v>429</v>
      </c>
      <c r="I89" s="52">
        <f>0</f>
        <v>0</v>
      </c>
      <c r="J89" s="52" t="str">
        <f t="shared" si="4"/>
        <v>Yes</v>
      </c>
      <c r="K89" s="52" t="str">
        <f t="shared" si="5"/>
        <v>No</v>
      </c>
      <c r="L89" s="52">
        <f>INT(ResourceEffects[[#This Row],[Time Factor]]*TimeInterval/60/60/24)</f>
        <v>0</v>
      </c>
      <c r="M89" s="52">
        <f>INT(ResourceEffects[[#This Row],[Time Factor]]*TimeInterval/60/60)-ResourceEffects[[#This Row],[Days]]*24</f>
        <v>0</v>
      </c>
      <c r="N89" s="52">
        <f>INT(ResourceEffects[[#This Row],[Time Factor]]*TimeInterval/60)-ResourceEffects[[#This Row],[Hours]]*60-ResourceEffects[[#This Row],[Days]]*60*24</f>
        <v>0</v>
      </c>
      <c r="O89" s="52">
        <f>ResourceEffects[[#This Row],[Time Factor]]*TimeInterval-ResourceEffects[[#This Row],[Min]]*60-ResourceEffects[[#This Row],[Hours]]*60*60-ResourceEffects[[#This Row],[Days]]*60*60*24</f>
        <v>10</v>
      </c>
      <c r="P89" s="29">
        <f t="shared" ca="1" si="6"/>
        <v>485783252</v>
      </c>
      <c r="Q89" s="29">
        <f>_xlfn.XLOOKUP(ResourceEffects[[#This Row],[Protocol Name]],ProtocolNamesCol,ProtocolIds,"")</f>
        <v>11320</v>
      </c>
      <c r="R89" s="29">
        <f>ResourceEffects[[#This Row],[Time Factor]]</f>
        <v>10</v>
      </c>
      <c r="S89" s="29">
        <f>ResourceEffects[[#This Row],[Drone ID]]</f>
        <v>0</v>
      </c>
      <c r="T89" s="29">
        <f>_xlfn.XLOOKUP(ResourceEffects[[#This Row],[Resource Name]],ResourceNames,ResourceIds,"")</f>
        <v>5111</v>
      </c>
      <c r="U89" s="29">
        <f>_xlfn.XLOOKUP(ResourceEffects[[#This Row],[Event Type]],EventTypeNames,EventTypeIds,"")</f>
        <v>1</v>
      </c>
      <c r="V89" s="29">
        <f>IF(ResourceEffects[[#This Row],[Is Local]]="Yes",1,0)</f>
        <v>1</v>
      </c>
      <c r="W89" s="29">
        <f>IF(ResourceEffects[[#This Row],[Is Installed]]="Yes",1,0)</f>
        <v>0</v>
      </c>
      <c r="X89" s="29">
        <f>IF(ResourceEffects[[#This Row],[Status]]="Locked",1,0)</f>
        <v>0</v>
      </c>
      <c r="Y89" s="29">
        <f>IF(ResourceEffects[[#This Row],[event_type]]=1,0,1)</f>
        <v>0</v>
      </c>
      <c r="Z89" s="29">
        <f>IF(ResourceEffects[[#This Row],[Use Abundancies]]="Yes",1,0)</f>
        <v>0</v>
      </c>
      <c r="AA89" s="29">
        <f>ResourceEffects[[#This Row],[∆]]</f>
        <v>1</v>
      </c>
    </row>
    <row r="90" spans="1:27" ht="14.4" customHeight="1" x14ac:dyDescent="0.3">
      <c r="A90" s="32">
        <v>11</v>
      </c>
      <c r="B90" s="27" t="s">
        <v>31</v>
      </c>
      <c r="C90" s="31" t="s">
        <v>431</v>
      </c>
      <c r="D90" s="26" t="s">
        <v>394</v>
      </c>
      <c r="E90" s="26">
        <v>1</v>
      </c>
      <c r="F90" s="50" t="s">
        <v>387</v>
      </c>
      <c r="G90" s="27" t="s">
        <v>181</v>
      </c>
      <c r="H90" s="52" t="s">
        <v>386</v>
      </c>
      <c r="I90" s="52">
        <f>0</f>
        <v>0</v>
      </c>
      <c r="J90" s="52" t="str">
        <f t="shared" si="4"/>
        <v>Yes</v>
      </c>
      <c r="K90" s="52" t="str">
        <f t="shared" si="5"/>
        <v>No</v>
      </c>
      <c r="L90" s="52">
        <f>INT(ResourceEffects[[#This Row],[Time Factor]]*TimeInterval/60/60/24)</f>
        <v>0</v>
      </c>
      <c r="M90" s="52">
        <f>INT(ResourceEffects[[#This Row],[Time Factor]]*TimeInterval/60/60)-ResourceEffects[[#This Row],[Days]]*24</f>
        <v>0</v>
      </c>
      <c r="N90" s="52">
        <f>INT(ResourceEffects[[#This Row],[Time Factor]]*TimeInterval/60)-ResourceEffects[[#This Row],[Hours]]*60-ResourceEffects[[#This Row],[Days]]*60*24</f>
        <v>0</v>
      </c>
      <c r="O90" s="52">
        <f>ResourceEffects[[#This Row],[Time Factor]]*TimeInterval-ResourceEffects[[#This Row],[Min]]*60-ResourceEffects[[#This Row],[Hours]]*60*60-ResourceEffects[[#This Row],[Days]]*60*60*24</f>
        <v>11</v>
      </c>
      <c r="P90" s="29">
        <f t="shared" ca="1" si="6"/>
        <v>456162040</v>
      </c>
      <c r="Q90" s="29">
        <f>_xlfn.XLOOKUP(ResourceEffects[[#This Row],[Protocol Name]],ProtocolNamesCol,ProtocolIds,"")</f>
        <v>11320</v>
      </c>
      <c r="R90" s="29">
        <f>ResourceEffects[[#This Row],[Time Factor]]</f>
        <v>11</v>
      </c>
      <c r="S90" s="29">
        <f>ResourceEffects[[#This Row],[Drone ID]]</f>
        <v>0</v>
      </c>
      <c r="T90" s="29">
        <f>_xlfn.XLOOKUP(ResourceEffects[[#This Row],[Resource Name]],ResourceNames,ResourceIds,"")</f>
        <v>1320</v>
      </c>
      <c r="U90" s="29">
        <f>_xlfn.XLOOKUP(ResourceEffects[[#This Row],[Event Type]],EventTypeNames,EventTypeIds,"")</f>
        <v>1</v>
      </c>
      <c r="V90" s="29">
        <f>IF(ResourceEffects[[#This Row],[Is Local]]="Yes",1,0)</f>
        <v>1</v>
      </c>
      <c r="W90" s="29">
        <f>IF(ResourceEffects[[#This Row],[Is Installed]]="Yes",1,0)</f>
        <v>0</v>
      </c>
      <c r="X90" s="29">
        <f>IF(ResourceEffects[[#This Row],[Status]]="Locked",1,0)</f>
        <v>0</v>
      </c>
      <c r="Y90" s="29">
        <f>IF(ResourceEffects[[#This Row],[event_type]]=1,0,1)</f>
        <v>0</v>
      </c>
      <c r="Z90" s="29">
        <f>IF(ResourceEffects[[#This Row],[Use Abundancies]]="Yes",1,0)</f>
        <v>1</v>
      </c>
      <c r="AA90" s="29">
        <f>ResourceEffects[[#This Row],[∆]]</f>
        <v>1</v>
      </c>
    </row>
    <row r="91" spans="1:27" ht="14.4" customHeight="1" x14ac:dyDescent="0.3">
      <c r="A91" s="33">
        <v>0</v>
      </c>
      <c r="B91" s="27" t="s">
        <v>32</v>
      </c>
      <c r="C91" s="31" t="s">
        <v>430</v>
      </c>
      <c r="D91" s="26" t="s">
        <v>395</v>
      </c>
      <c r="E91" s="26">
        <v>1</v>
      </c>
      <c r="F91" s="50" t="s">
        <v>387</v>
      </c>
      <c r="G91" s="27" t="s">
        <v>295</v>
      </c>
      <c r="H91" s="52" t="s">
        <v>429</v>
      </c>
      <c r="I91" s="52">
        <f>0</f>
        <v>0</v>
      </c>
      <c r="J91" s="52" t="str">
        <f t="shared" si="4"/>
        <v>Yes</v>
      </c>
      <c r="K91" s="52" t="str">
        <f t="shared" si="5"/>
        <v>No</v>
      </c>
      <c r="L91" s="52">
        <f>INT(ResourceEffects[[#This Row],[Time Factor]]*TimeInterval/60/60/24)</f>
        <v>0</v>
      </c>
      <c r="M91" s="52">
        <f>INT(ResourceEffects[[#This Row],[Time Factor]]*TimeInterval/60/60)-ResourceEffects[[#This Row],[Days]]*24</f>
        <v>0</v>
      </c>
      <c r="N91" s="52">
        <f>INT(ResourceEffects[[#This Row],[Time Factor]]*TimeInterval/60)-ResourceEffects[[#This Row],[Hours]]*60-ResourceEffects[[#This Row],[Days]]*60*24</f>
        <v>0</v>
      </c>
      <c r="O91" s="52">
        <f>ResourceEffects[[#This Row],[Time Factor]]*TimeInterval-ResourceEffects[[#This Row],[Min]]*60-ResourceEffects[[#This Row],[Hours]]*60*60-ResourceEffects[[#This Row],[Days]]*60*60*24</f>
        <v>0</v>
      </c>
      <c r="P91" s="29">
        <f t="shared" ca="1" si="6"/>
        <v>831093770</v>
      </c>
      <c r="Q91" s="29">
        <f>_xlfn.XLOOKUP(ResourceEffects[[#This Row],[Protocol Name]],ProtocolNamesCol,ProtocolIds,"")</f>
        <v>11330</v>
      </c>
      <c r="R91" s="29">
        <f>ResourceEffects[[#This Row],[Time Factor]]</f>
        <v>0</v>
      </c>
      <c r="S91" s="29">
        <f>ResourceEffects[[#This Row],[Drone ID]]</f>
        <v>0</v>
      </c>
      <c r="T91" s="29">
        <f>_xlfn.XLOOKUP(ResourceEffects[[#This Row],[Resource Name]],ResourceNames,ResourceIds,"")</f>
        <v>5111</v>
      </c>
      <c r="U91" s="29">
        <f>_xlfn.XLOOKUP(ResourceEffects[[#This Row],[Event Type]],EventTypeNames,EventTypeIds,"")</f>
        <v>2</v>
      </c>
      <c r="V91" s="29">
        <f>IF(ResourceEffects[[#This Row],[Is Local]]="Yes",1,0)</f>
        <v>1</v>
      </c>
      <c r="W91" s="29">
        <f>IF(ResourceEffects[[#This Row],[Is Installed]]="Yes",1,0)</f>
        <v>0</v>
      </c>
      <c r="X91" s="29">
        <f>IF(ResourceEffects[[#This Row],[Status]]="Locked",1,0)</f>
        <v>0</v>
      </c>
      <c r="Y91" s="29">
        <f>IF(ResourceEffects[[#This Row],[event_type]]=1,0,1)</f>
        <v>1</v>
      </c>
      <c r="Z91" s="29">
        <f>IF(ResourceEffects[[#This Row],[Use Abundancies]]="Yes",1,0)</f>
        <v>0</v>
      </c>
      <c r="AA91" s="29">
        <f>ResourceEffects[[#This Row],[∆]]</f>
        <v>1</v>
      </c>
    </row>
    <row r="92" spans="1:27" ht="14.4" customHeight="1" x14ac:dyDescent="0.3">
      <c r="A92" s="33">
        <v>0</v>
      </c>
      <c r="B92" s="27" t="s">
        <v>32</v>
      </c>
      <c r="C92" s="31" t="s">
        <v>430</v>
      </c>
      <c r="D92" s="26" t="s">
        <v>394</v>
      </c>
      <c r="E92" s="26">
        <v>1</v>
      </c>
      <c r="F92" s="50" t="s">
        <v>383</v>
      </c>
      <c r="G92" s="27" t="s">
        <v>295</v>
      </c>
      <c r="H92" s="52" t="str">
        <f>"No"</f>
        <v>No</v>
      </c>
      <c r="I92" s="52">
        <f>0</f>
        <v>0</v>
      </c>
      <c r="J92" s="52" t="str">
        <f t="shared" si="4"/>
        <v>Yes</v>
      </c>
      <c r="K92" s="52" t="str">
        <f t="shared" si="5"/>
        <v>No</v>
      </c>
      <c r="L92" s="52">
        <f>INT(ResourceEffects[[#This Row],[Time Factor]]*TimeInterval/60/60/24)</f>
        <v>0</v>
      </c>
      <c r="M92" s="52">
        <f>INT(ResourceEffects[[#This Row],[Time Factor]]*TimeInterval/60/60)-ResourceEffects[[#This Row],[Days]]*24</f>
        <v>0</v>
      </c>
      <c r="N92" s="52">
        <f>INT(ResourceEffects[[#This Row],[Time Factor]]*TimeInterval/60)-ResourceEffects[[#This Row],[Hours]]*60-ResourceEffects[[#This Row],[Days]]*60*24</f>
        <v>0</v>
      </c>
      <c r="O92" s="52">
        <f>ResourceEffects[[#This Row],[Time Factor]]*TimeInterval-ResourceEffects[[#This Row],[Min]]*60-ResourceEffects[[#This Row],[Hours]]*60*60-ResourceEffects[[#This Row],[Days]]*60*60*24</f>
        <v>0</v>
      </c>
      <c r="P92" s="29">
        <f t="shared" ca="1" si="6"/>
        <v>83656806</v>
      </c>
      <c r="Q92" s="29">
        <f>_xlfn.XLOOKUP(ResourceEffects[[#This Row],[Protocol Name]],ProtocolNamesCol,ProtocolIds,"")</f>
        <v>11330</v>
      </c>
      <c r="R92" s="29">
        <f>ResourceEffects[[#This Row],[Time Factor]]</f>
        <v>0</v>
      </c>
      <c r="S92" s="29">
        <f>ResourceEffects[[#This Row],[Drone ID]]</f>
        <v>0</v>
      </c>
      <c r="T92" s="29">
        <f>_xlfn.XLOOKUP(ResourceEffects[[#This Row],[Resource Name]],ResourceNames,ResourceIds,"")</f>
        <v>5111</v>
      </c>
      <c r="U92" s="29">
        <f>_xlfn.XLOOKUP(ResourceEffects[[#This Row],[Event Type]],EventTypeNames,EventTypeIds,"")</f>
        <v>1</v>
      </c>
      <c r="V92" s="29">
        <f>IF(ResourceEffects[[#This Row],[Is Local]]="Yes",1,0)</f>
        <v>1</v>
      </c>
      <c r="W92" s="29">
        <f>IF(ResourceEffects[[#This Row],[Is Installed]]="Yes",1,0)</f>
        <v>0</v>
      </c>
      <c r="X92" s="29">
        <f>IF(ResourceEffects[[#This Row],[Status]]="Locked",1,0)</f>
        <v>1</v>
      </c>
      <c r="Y92" s="29">
        <f>IF(ResourceEffects[[#This Row],[event_type]]=1,0,1)</f>
        <v>0</v>
      </c>
      <c r="Z92" s="29">
        <f>IF(ResourceEffects[[#This Row],[Use Abundancies]]="Yes",1,0)</f>
        <v>0</v>
      </c>
      <c r="AA92" s="29">
        <f>ResourceEffects[[#This Row],[∆]]</f>
        <v>1</v>
      </c>
    </row>
    <row r="93" spans="1:27" ht="14.4" customHeight="1" x14ac:dyDescent="0.3">
      <c r="A93" s="33">
        <v>10</v>
      </c>
      <c r="B93" s="27" t="s">
        <v>32</v>
      </c>
      <c r="C93" s="31" t="s">
        <v>432</v>
      </c>
      <c r="D93" s="26" t="s">
        <v>395</v>
      </c>
      <c r="E93" s="26">
        <v>1</v>
      </c>
      <c r="F93" s="50" t="s">
        <v>383</v>
      </c>
      <c r="G93" s="27" t="s">
        <v>295</v>
      </c>
      <c r="H93" s="52" t="str">
        <f>"No"</f>
        <v>No</v>
      </c>
      <c r="I93" s="52">
        <f>0</f>
        <v>0</v>
      </c>
      <c r="J93" s="52" t="str">
        <f t="shared" si="4"/>
        <v>Yes</v>
      </c>
      <c r="K93" s="52" t="str">
        <f t="shared" si="5"/>
        <v>No</v>
      </c>
      <c r="L93" s="52">
        <f>INT(ResourceEffects[[#This Row],[Time Factor]]*TimeInterval/60/60/24)</f>
        <v>0</v>
      </c>
      <c r="M93" s="52">
        <f>INT(ResourceEffects[[#This Row],[Time Factor]]*TimeInterval/60/60)-ResourceEffects[[#This Row],[Days]]*24</f>
        <v>0</v>
      </c>
      <c r="N93" s="52">
        <f>INT(ResourceEffects[[#This Row],[Time Factor]]*TimeInterval/60)-ResourceEffects[[#This Row],[Hours]]*60-ResourceEffects[[#This Row],[Days]]*60*24</f>
        <v>0</v>
      </c>
      <c r="O93" s="52">
        <f>ResourceEffects[[#This Row],[Time Factor]]*TimeInterval-ResourceEffects[[#This Row],[Min]]*60-ResourceEffects[[#This Row],[Hours]]*60*60-ResourceEffects[[#This Row],[Days]]*60*60*24</f>
        <v>10</v>
      </c>
      <c r="P93" s="29">
        <f t="shared" ca="1" si="6"/>
        <v>388625733</v>
      </c>
      <c r="Q93" s="29">
        <f>_xlfn.XLOOKUP(ResourceEffects[[#This Row],[Protocol Name]],ProtocolNamesCol,ProtocolIds,"")</f>
        <v>11330</v>
      </c>
      <c r="R93" s="29">
        <f>ResourceEffects[[#This Row],[Time Factor]]</f>
        <v>10</v>
      </c>
      <c r="S93" s="29">
        <f>ResourceEffects[[#This Row],[Drone ID]]</f>
        <v>0</v>
      </c>
      <c r="T93" s="29">
        <f>_xlfn.XLOOKUP(ResourceEffects[[#This Row],[Resource Name]],ResourceNames,ResourceIds,"")</f>
        <v>5111</v>
      </c>
      <c r="U93" s="29">
        <f>_xlfn.XLOOKUP(ResourceEffects[[#This Row],[Event Type]],EventTypeNames,EventTypeIds,"")</f>
        <v>2</v>
      </c>
      <c r="V93" s="29">
        <f>IF(ResourceEffects[[#This Row],[Is Local]]="Yes",1,0)</f>
        <v>1</v>
      </c>
      <c r="W93" s="29">
        <f>IF(ResourceEffects[[#This Row],[Is Installed]]="Yes",1,0)</f>
        <v>0</v>
      </c>
      <c r="X93" s="29">
        <f>IF(ResourceEffects[[#This Row],[Status]]="Locked",1,0)</f>
        <v>1</v>
      </c>
      <c r="Y93" s="29">
        <f>IF(ResourceEffects[[#This Row],[event_type]]=1,0,1)</f>
        <v>1</v>
      </c>
      <c r="Z93" s="29">
        <f>IF(ResourceEffects[[#This Row],[Use Abundancies]]="Yes",1,0)</f>
        <v>0</v>
      </c>
      <c r="AA93" s="29">
        <f>ResourceEffects[[#This Row],[∆]]</f>
        <v>1</v>
      </c>
    </row>
    <row r="94" spans="1:27" ht="14.4" customHeight="1" x14ac:dyDescent="0.3">
      <c r="A94" s="33">
        <v>10</v>
      </c>
      <c r="B94" s="27" t="s">
        <v>32</v>
      </c>
      <c r="C94" s="31" t="s">
        <v>432</v>
      </c>
      <c r="D94" s="26" t="s">
        <v>394</v>
      </c>
      <c r="E94" s="26">
        <v>1</v>
      </c>
      <c r="F94" s="50" t="s">
        <v>387</v>
      </c>
      <c r="G94" s="27" t="s">
        <v>295</v>
      </c>
      <c r="H94" s="52" t="s">
        <v>429</v>
      </c>
      <c r="I94" s="52">
        <f>0</f>
        <v>0</v>
      </c>
      <c r="J94" s="52" t="str">
        <f t="shared" si="4"/>
        <v>Yes</v>
      </c>
      <c r="K94" s="52" t="str">
        <f t="shared" si="5"/>
        <v>No</v>
      </c>
      <c r="L94" s="52">
        <f>INT(ResourceEffects[[#This Row],[Time Factor]]*TimeInterval/60/60/24)</f>
        <v>0</v>
      </c>
      <c r="M94" s="52">
        <f>INT(ResourceEffects[[#This Row],[Time Factor]]*TimeInterval/60/60)-ResourceEffects[[#This Row],[Days]]*24</f>
        <v>0</v>
      </c>
      <c r="N94" s="52">
        <f>INT(ResourceEffects[[#This Row],[Time Factor]]*TimeInterval/60)-ResourceEffects[[#This Row],[Hours]]*60-ResourceEffects[[#This Row],[Days]]*60*24</f>
        <v>0</v>
      </c>
      <c r="O94" s="52">
        <f>ResourceEffects[[#This Row],[Time Factor]]*TimeInterval-ResourceEffects[[#This Row],[Min]]*60-ResourceEffects[[#This Row],[Hours]]*60*60-ResourceEffects[[#This Row],[Days]]*60*60*24</f>
        <v>10</v>
      </c>
      <c r="P94" s="29">
        <f t="shared" ca="1" si="6"/>
        <v>889750928</v>
      </c>
      <c r="Q94" s="29">
        <f>_xlfn.XLOOKUP(ResourceEffects[[#This Row],[Protocol Name]],ProtocolNamesCol,ProtocolIds,"")</f>
        <v>11330</v>
      </c>
      <c r="R94" s="29">
        <f>ResourceEffects[[#This Row],[Time Factor]]</f>
        <v>10</v>
      </c>
      <c r="S94" s="29">
        <f>ResourceEffects[[#This Row],[Drone ID]]</f>
        <v>0</v>
      </c>
      <c r="T94" s="29">
        <f>_xlfn.XLOOKUP(ResourceEffects[[#This Row],[Resource Name]],ResourceNames,ResourceIds,"")</f>
        <v>5111</v>
      </c>
      <c r="U94" s="29">
        <f>_xlfn.XLOOKUP(ResourceEffects[[#This Row],[Event Type]],EventTypeNames,EventTypeIds,"")</f>
        <v>1</v>
      </c>
      <c r="V94" s="29">
        <f>IF(ResourceEffects[[#This Row],[Is Local]]="Yes",1,0)</f>
        <v>1</v>
      </c>
      <c r="W94" s="29">
        <f>IF(ResourceEffects[[#This Row],[Is Installed]]="Yes",1,0)</f>
        <v>0</v>
      </c>
      <c r="X94" s="29">
        <f>IF(ResourceEffects[[#This Row],[Status]]="Locked",1,0)</f>
        <v>0</v>
      </c>
      <c r="Y94" s="29">
        <f>IF(ResourceEffects[[#This Row],[event_type]]=1,0,1)</f>
        <v>0</v>
      </c>
      <c r="Z94" s="29">
        <f>IF(ResourceEffects[[#This Row],[Use Abundancies]]="Yes",1,0)</f>
        <v>0</v>
      </c>
      <c r="AA94" s="29">
        <f>ResourceEffects[[#This Row],[∆]]</f>
        <v>1</v>
      </c>
    </row>
    <row r="95" spans="1:27" ht="14.4" customHeight="1" x14ac:dyDescent="0.3">
      <c r="A95" s="32">
        <v>11</v>
      </c>
      <c r="B95" s="27" t="s">
        <v>32</v>
      </c>
      <c r="C95" s="31" t="s">
        <v>431</v>
      </c>
      <c r="D95" s="26" t="s">
        <v>394</v>
      </c>
      <c r="E95" s="26">
        <v>1</v>
      </c>
      <c r="F95" s="50" t="s">
        <v>387</v>
      </c>
      <c r="G95" s="27" t="s">
        <v>182</v>
      </c>
      <c r="H95" s="52" t="s">
        <v>386</v>
      </c>
      <c r="I95" s="52">
        <f>0</f>
        <v>0</v>
      </c>
      <c r="J95" s="52" t="str">
        <f t="shared" si="4"/>
        <v>Yes</v>
      </c>
      <c r="K95" s="52" t="str">
        <f t="shared" si="5"/>
        <v>No</v>
      </c>
      <c r="L95" s="52">
        <f>INT(ResourceEffects[[#This Row],[Time Factor]]*TimeInterval/60/60/24)</f>
        <v>0</v>
      </c>
      <c r="M95" s="52">
        <f>INT(ResourceEffects[[#This Row],[Time Factor]]*TimeInterval/60/60)-ResourceEffects[[#This Row],[Days]]*24</f>
        <v>0</v>
      </c>
      <c r="N95" s="52">
        <f>INT(ResourceEffects[[#This Row],[Time Factor]]*TimeInterval/60)-ResourceEffects[[#This Row],[Hours]]*60-ResourceEffects[[#This Row],[Days]]*60*24</f>
        <v>0</v>
      </c>
      <c r="O95" s="52">
        <f>ResourceEffects[[#This Row],[Time Factor]]*TimeInterval-ResourceEffects[[#This Row],[Min]]*60-ResourceEffects[[#This Row],[Hours]]*60*60-ResourceEffects[[#This Row],[Days]]*60*60*24</f>
        <v>11</v>
      </c>
      <c r="P95" s="29">
        <f t="shared" ca="1" si="6"/>
        <v>775007563</v>
      </c>
      <c r="Q95" s="29">
        <f>_xlfn.XLOOKUP(ResourceEffects[[#This Row],[Protocol Name]],ProtocolNamesCol,ProtocolIds,"")</f>
        <v>11330</v>
      </c>
      <c r="R95" s="29">
        <f>ResourceEffects[[#This Row],[Time Factor]]</f>
        <v>11</v>
      </c>
      <c r="S95" s="29">
        <f>ResourceEffects[[#This Row],[Drone ID]]</f>
        <v>0</v>
      </c>
      <c r="T95" s="29">
        <f>_xlfn.XLOOKUP(ResourceEffects[[#This Row],[Resource Name]],ResourceNames,ResourceIds,"")</f>
        <v>1330</v>
      </c>
      <c r="U95" s="29">
        <f>_xlfn.XLOOKUP(ResourceEffects[[#This Row],[Event Type]],EventTypeNames,EventTypeIds,"")</f>
        <v>1</v>
      </c>
      <c r="V95" s="29">
        <f>IF(ResourceEffects[[#This Row],[Is Local]]="Yes",1,0)</f>
        <v>1</v>
      </c>
      <c r="W95" s="29">
        <f>IF(ResourceEffects[[#This Row],[Is Installed]]="Yes",1,0)</f>
        <v>0</v>
      </c>
      <c r="X95" s="29">
        <f>IF(ResourceEffects[[#This Row],[Status]]="Locked",1,0)</f>
        <v>0</v>
      </c>
      <c r="Y95" s="29">
        <f>IF(ResourceEffects[[#This Row],[event_type]]=1,0,1)</f>
        <v>0</v>
      </c>
      <c r="Z95" s="29">
        <f>IF(ResourceEffects[[#This Row],[Use Abundancies]]="Yes",1,0)</f>
        <v>1</v>
      </c>
      <c r="AA95" s="29">
        <f>ResourceEffects[[#This Row],[∆]]</f>
        <v>1</v>
      </c>
    </row>
    <row r="96" spans="1:27" ht="14.4" customHeight="1" x14ac:dyDescent="0.3">
      <c r="A96" s="33">
        <v>0</v>
      </c>
      <c r="B96" s="27" t="s">
        <v>33</v>
      </c>
      <c r="C96" s="31" t="s">
        <v>430</v>
      </c>
      <c r="D96" s="26" t="s">
        <v>395</v>
      </c>
      <c r="E96" s="26">
        <v>1</v>
      </c>
      <c r="F96" s="50" t="s">
        <v>387</v>
      </c>
      <c r="G96" s="27" t="s">
        <v>295</v>
      </c>
      <c r="H96" s="52" t="s">
        <v>429</v>
      </c>
      <c r="I96" s="52">
        <f>0</f>
        <v>0</v>
      </c>
      <c r="J96" s="52" t="str">
        <f t="shared" si="4"/>
        <v>Yes</v>
      </c>
      <c r="K96" s="52" t="str">
        <f t="shared" si="5"/>
        <v>No</v>
      </c>
      <c r="L96" s="52">
        <f>INT(ResourceEffects[[#This Row],[Time Factor]]*TimeInterval/60/60/24)</f>
        <v>0</v>
      </c>
      <c r="M96" s="52">
        <f>INT(ResourceEffects[[#This Row],[Time Factor]]*TimeInterval/60/60)-ResourceEffects[[#This Row],[Days]]*24</f>
        <v>0</v>
      </c>
      <c r="N96" s="52">
        <f>INT(ResourceEffects[[#This Row],[Time Factor]]*TimeInterval/60)-ResourceEffects[[#This Row],[Hours]]*60-ResourceEffects[[#This Row],[Days]]*60*24</f>
        <v>0</v>
      </c>
      <c r="O96" s="52">
        <f>ResourceEffects[[#This Row],[Time Factor]]*TimeInterval-ResourceEffects[[#This Row],[Min]]*60-ResourceEffects[[#This Row],[Hours]]*60*60-ResourceEffects[[#This Row],[Days]]*60*60*24</f>
        <v>0</v>
      </c>
      <c r="P96" s="29">
        <f t="shared" ca="1" si="6"/>
        <v>637544511</v>
      </c>
      <c r="Q96" s="29">
        <f>_xlfn.XLOOKUP(ResourceEffects[[#This Row],[Protocol Name]],ProtocolNamesCol,ProtocolIds,"")</f>
        <v>11400</v>
      </c>
      <c r="R96" s="29">
        <f>ResourceEffects[[#This Row],[Time Factor]]</f>
        <v>0</v>
      </c>
      <c r="S96" s="29">
        <f>ResourceEffects[[#This Row],[Drone ID]]</f>
        <v>0</v>
      </c>
      <c r="T96" s="29">
        <f>_xlfn.XLOOKUP(ResourceEffects[[#This Row],[Resource Name]],ResourceNames,ResourceIds,"")</f>
        <v>5111</v>
      </c>
      <c r="U96" s="29">
        <f>_xlfn.XLOOKUP(ResourceEffects[[#This Row],[Event Type]],EventTypeNames,EventTypeIds,"")</f>
        <v>2</v>
      </c>
      <c r="V96" s="29">
        <f>IF(ResourceEffects[[#This Row],[Is Local]]="Yes",1,0)</f>
        <v>1</v>
      </c>
      <c r="W96" s="29">
        <f>IF(ResourceEffects[[#This Row],[Is Installed]]="Yes",1,0)</f>
        <v>0</v>
      </c>
      <c r="X96" s="29">
        <f>IF(ResourceEffects[[#This Row],[Status]]="Locked",1,0)</f>
        <v>0</v>
      </c>
      <c r="Y96" s="29">
        <f>IF(ResourceEffects[[#This Row],[event_type]]=1,0,1)</f>
        <v>1</v>
      </c>
      <c r="Z96" s="29">
        <f>IF(ResourceEffects[[#This Row],[Use Abundancies]]="Yes",1,0)</f>
        <v>0</v>
      </c>
      <c r="AA96" s="29">
        <f>ResourceEffects[[#This Row],[∆]]</f>
        <v>1</v>
      </c>
    </row>
    <row r="97" spans="1:27" ht="14.4" customHeight="1" x14ac:dyDescent="0.3">
      <c r="A97" s="33">
        <v>0</v>
      </c>
      <c r="B97" s="27" t="s">
        <v>33</v>
      </c>
      <c r="C97" s="31" t="s">
        <v>430</v>
      </c>
      <c r="D97" s="26" t="s">
        <v>394</v>
      </c>
      <c r="E97" s="26">
        <v>1</v>
      </c>
      <c r="F97" s="50" t="s">
        <v>383</v>
      </c>
      <c r="G97" s="27" t="s">
        <v>295</v>
      </c>
      <c r="H97" s="52" t="str">
        <f>"No"</f>
        <v>No</v>
      </c>
      <c r="I97" s="52">
        <f>0</f>
        <v>0</v>
      </c>
      <c r="J97" s="52" t="str">
        <f t="shared" si="4"/>
        <v>Yes</v>
      </c>
      <c r="K97" s="52" t="str">
        <f t="shared" si="5"/>
        <v>No</v>
      </c>
      <c r="L97" s="52">
        <f>INT(ResourceEffects[[#This Row],[Time Factor]]*TimeInterval/60/60/24)</f>
        <v>0</v>
      </c>
      <c r="M97" s="52">
        <f>INT(ResourceEffects[[#This Row],[Time Factor]]*TimeInterval/60/60)-ResourceEffects[[#This Row],[Days]]*24</f>
        <v>0</v>
      </c>
      <c r="N97" s="52">
        <f>INT(ResourceEffects[[#This Row],[Time Factor]]*TimeInterval/60)-ResourceEffects[[#This Row],[Hours]]*60-ResourceEffects[[#This Row],[Days]]*60*24</f>
        <v>0</v>
      </c>
      <c r="O97" s="52">
        <f>ResourceEffects[[#This Row],[Time Factor]]*TimeInterval-ResourceEffects[[#This Row],[Min]]*60-ResourceEffects[[#This Row],[Hours]]*60*60-ResourceEffects[[#This Row],[Days]]*60*60*24</f>
        <v>0</v>
      </c>
      <c r="P97" s="29">
        <f t="shared" ca="1" si="6"/>
        <v>77247265</v>
      </c>
      <c r="Q97" s="29">
        <f>_xlfn.XLOOKUP(ResourceEffects[[#This Row],[Protocol Name]],ProtocolNamesCol,ProtocolIds,"")</f>
        <v>11400</v>
      </c>
      <c r="R97" s="29">
        <f>ResourceEffects[[#This Row],[Time Factor]]</f>
        <v>0</v>
      </c>
      <c r="S97" s="29">
        <f>ResourceEffects[[#This Row],[Drone ID]]</f>
        <v>0</v>
      </c>
      <c r="T97" s="29">
        <f>_xlfn.XLOOKUP(ResourceEffects[[#This Row],[Resource Name]],ResourceNames,ResourceIds,"")</f>
        <v>5111</v>
      </c>
      <c r="U97" s="29">
        <f>_xlfn.XLOOKUP(ResourceEffects[[#This Row],[Event Type]],EventTypeNames,EventTypeIds,"")</f>
        <v>1</v>
      </c>
      <c r="V97" s="29">
        <f>IF(ResourceEffects[[#This Row],[Is Local]]="Yes",1,0)</f>
        <v>1</v>
      </c>
      <c r="W97" s="29">
        <f>IF(ResourceEffects[[#This Row],[Is Installed]]="Yes",1,0)</f>
        <v>0</v>
      </c>
      <c r="X97" s="29">
        <f>IF(ResourceEffects[[#This Row],[Status]]="Locked",1,0)</f>
        <v>1</v>
      </c>
      <c r="Y97" s="29">
        <f>IF(ResourceEffects[[#This Row],[event_type]]=1,0,1)</f>
        <v>0</v>
      </c>
      <c r="Z97" s="29">
        <f>IF(ResourceEffects[[#This Row],[Use Abundancies]]="Yes",1,0)</f>
        <v>0</v>
      </c>
      <c r="AA97" s="29">
        <f>ResourceEffects[[#This Row],[∆]]</f>
        <v>1</v>
      </c>
    </row>
    <row r="98" spans="1:27" ht="14.4" customHeight="1" x14ac:dyDescent="0.3">
      <c r="A98" s="33">
        <v>10</v>
      </c>
      <c r="B98" s="27" t="s">
        <v>33</v>
      </c>
      <c r="C98" s="31" t="s">
        <v>432</v>
      </c>
      <c r="D98" s="26" t="s">
        <v>395</v>
      </c>
      <c r="E98" s="26">
        <v>1</v>
      </c>
      <c r="F98" s="50" t="s">
        <v>383</v>
      </c>
      <c r="G98" s="27" t="s">
        <v>295</v>
      </c>
      <c r="H98" s="52" t="str">
        <f>"No"</f>
        <v>No</v>
      </c>
      <c r="I98" s="52">
        <f>0</f>
        <v>0</v>
      </c>
      <c r="J98" s="52" t="str">
        <f t="shared" si="4"/>
        <v>Yes</v>
      </c>
      <c r="K98" s="52" t="str">
        <f t="shared" si="5"/>
        <v>No</v>
      </c>
      <c r="L98" s="52">
        <f>INT(ResourceEffects[[#This Row],[Time Factor]]*TimeInterval/60/60/24)</f>
        <v>0</v>
      </c>
      <c r="M98" s="52">
        <f>INT(ResourceEffects[[#This Row],[Time Factor]]*TimeInterval/60/60)-ResourceEffects[[#This Row],[Days]]*24</f>
        <v>0</v>
      </c>
      <c r="N98" s="52">
        <f>INT(ResourceEffects[[#This Row],[Time Factor]]*TimeInterval/60)-ResourceEffects[[#This Row],[Hours]]*60-ResourceEffects[[#This Row],[Days]]*60*24</f>
        <v>0</v>
      </c>
      <c r="O98" s="52">
        <f>ResourceEffects[[#This Row],[Time Factor]]*TimeInterval-ResourceEffects[[#This Row],[Min]]*60-ResourceEffects[[#This Row],[Hours]]*60*60-ResourceEffects[[#This Row],[Days]]*60*60*24</f>
        <v>10</v>
      </c>
      <c r="P98" s="29">
        <f t="shared" ca="1" si="6"/>
        <v>27349858</v>
      </c>
      <c r="Q98" s="29">
        <f>_xlfn.XLOOKUP(ResourceEffects[[#This Row],[Protocol Name]],ProtocolNamesCol,ProtocolIds,"")</f>
        <v>11400</v>
      </c>
      <c r="R98" s="29">
        <f>ResourceEffects[[#This Row],[Time Factor]]</f>
        <v>10</v>
      </c>
      <c r="S98" s="29">
        <f>ResourceEffects[[#This Row],[Drone ID]]</f>
        <v>0</v>
      </c>
      <c r="T98" s="29">
        <f>_xlfn.XLOOKUP(ResourceEffects[[#This Row],[Resource Name]],ResourceNames,ResourceIds,"")</f>
        <v>5111</v>
      </c>
      <c r="U98" s="29">
        <f>_xlfn.XLOOKUP(ResourceEffects[[#This Row],[Event Type]],EventTypeNames,EventTypeIds,"")</f>
        <v>2</v>
      </c>
      <c r="V98" s="29">
        <f>IF(ResourceEffects[[#This Row],[Is Local]]="Yes",1,0)</f>
        <v>1</v>
      </c>
      <c r="W98" s="29">
        <f>IF(ResourceEffects[[#This Row],[Is Installed]]="Yes",1,0)</f>
        <v>0</v>
      </c>
      <c r="X98" s="29">
        <f>IF(ResourceEffects[[#This Row],[Status]]="Locked",1,0)</f>
        <v>1</v>
      </c>
      <c r="Y98" s="29">
        <f>IF(ResourceEffects[[#This Row],[event_type]]=1,0,1)</f>
        <v>1</v>
      </c>
      <c r="Z98" s="29">
        <f>IF(ResourceEffects[[#This Row],[Use Abundancies]]="Yes",1,0)</f>
        <v>0</v>
      </c>
      <c r="AA98" s="29">
        <f>ResourceEffects[[#This Row],[∆]]</f>
        <v>1</v>
      </c>
    </row>
    <row r="99" spans="1:27" ht="14.4" customHeight="1" x14ac:dyDescent="0.3">
      <c r="A99" s="33">
        <v>10</v>
      </c>
      <c r="B99" s="27" t="s">
        <v>33</v>
      </c>
      <c r="C99" s="31" t="s">
        <v>432</v>
      </c>
      <c r="D99" s="26" t="s">
        <v>394</v>
      </c>
      <c r="E99" s="26">
        <v>1</v>
      </c>
      <c r="F99" s="50" t="s">
        <v>387</v>
      </c>
      <c r="G99" s="27" t="s">
        <v>295</v>
      </c>
      <c r="H99" s="52" t="s">
        <v>429</v>
      </c>
      <c r="I99" s="52">
        <f>0</f>
        <v>0</v>
      </c>
      <c r="J99" s="52" t="str">
        <f t="shared" si="4"/>
        <v>Yes</v>
      </c>
      <c r="K99" s="52" t="str">
        <f t="shared" si="5"/>
        <v>No</v>
      </c>
      <c r="L99" s="52">
        <f>INT(ResourceEffects[[#This Row],[Time Factor]]*TimeInterval/60/60/24)</f>
        <v>0</v>
      </c>
      <c r="M99" s="52">
        <f>INT(ResourceEffects[[#This Row],[Time Factor]]*TimeInterval/60/60)-ResourceEffects[[#This Row],[Days]]*24</f>
        <v>0</v>
      </c>
      <c r="N99" s="52">
        <f>INT(ResourceEffects[[#This Row],[Time Factor]]*TimeInterval/60)-ResourceEffects[[#This Row],[Hours]]*60-ResourceEffects[[#This Row],[Days]]*60*24</f>
        <v>0</v>
      </c>
      <c r="O99" s="52">
        <f>ResourceEffects[[#This Row],[Time Factor]]*TimeInterval-ResourceEffects[[#This Row],[Min]]*60-ResourceEffects[[#This Row],[Hours]]*60*60-ResourceEffects[[#This Row],[Days]]*60*60*24</f>
        <v>10</v>
      </c>
      <c r="P99" s="29">
        <f t="shared" ca="1" si="6"/>
        <v>598402468</v>
      </c>
      <c r="Q99" s="29">
        <f>_xlfn.XLOOKUP(ResourceEffects[[#This Row],[Protocol Name]],ProtocolNamesCol,ProtocolIds,"")</f>
        <v>11400</v>
      </c>
      <c r="R99" s="29">
        <f>ResourceEffects[[#This Row],[Time Factor]]</f>
        <v>10</v>
      </c>
      <c r="S99" s="29">
        <f>ResourceEffects[[#This Row],[Drone ID]]</f>
        <v>0</v>
      </c>
      <c r="T99" s="29">
        <f>_xlfn.XLOOKUP(ResourceEffects[[#This Row],[Resource Name]],ResourceNames,ResourceIds,"")</f>
        <v>5111</v>
      </c>
      <c r="U99" s="29">
        <f>_xlfn.XLOOKUP(ResourceEffects[[#This Row],[Event Type]],EventTypeNames,EventTypeIds,"")</f>
        <v>1</v>
      </c>
      <c r="V99" s="29">
        <f>IF(ResourceEffects[[#This Row],[Is Local]]="Yes",1,0)</f>
        <v>1</v>
      </c>
      <c r="W99" s="29">
        <f>IF(ResourceEffects[[#This Row],[Is Installed]]="Yes",1,0)</f>
        <v>0</v>
      </c>
      <c r="X99" s="29">
        <f>IF(ResourceEffects[[#This Row],[Status]]="Locked",1,0)</f>
        <v>0</v>
      </c>
      <c r="Y99" s="29">
        <f>IF(ResourceEffects[[#This Row],[event_type]]=1,0,1)</f>
        <v>0</v>
      </c>
      <c r="Z99" s="29">
        <f>IF(ResourceEffects[[#This Row],[Use Abundancies]]="Yes",1,0)</f>
        <v>0</v>
      </c>
      <c r="AA99" s="29">
        <f>ResourceEffects[[#This Row],[∆]]</f>
        <v>1</v>
      </c>
    </row>
    <row r="100" spans="1:27" ht="14.4" customHeight="1" x14ac:dyDescent="0.3">
      <c r="A100" s="32">
        <v>11</v>
      </c>
      <c r="B100" s="27" t="s">
        <v>33</v>
      </c>
      <c r="C100" s="31" t="s">
        <v>431</v>
      </c>
      <c r="D100" s="26" t="s">
        <v>394</v>
      </c>
      <c r="E100" s="26">
        <v>1</v>
      </c>
      <c r="F100" s="50" t="s">
        <v>387</v>
      </c>
      <c r="G100" s="27" t="s">
        <v>183</v>
      </c>
      <c r="H100" s="52" t="s">
        <v>386</v>
      </c>
      <c r="I100" s="52">
        <f>0</f>
        <v>0</v>
      </c>
      <c r="J100" s="52" t="str">
        <f t="shared" si="4"/>
        <v>Yes</v>
      </c>
      <c r="K100" s="52" t="str">
        <f t="shared" si="5"/>
        <v>No</v>
      </c>
      <c r="L100" s="52">
        <f>INT(ResourceEffects[[#This Row],[Time Factor]]*TimeInterval/60/60/24)</f>
        <v>0</v>
      </c>
      <c r="M100" s="52">
        <f>INT(ResourceEffects[[#This Row],[Time Factor]]*TimeInterval/60/60)-ResourceEffects[[#This Row],[Days]]*24</f>
        <v>0</v>
      </c>
      <c r="N100" s="52">
        <f>INT(ResourceEffects[[#This Row],[Time Factor]]*TimeInterval/60)-ResourceEffects[[#This Row],[Hours]]*60-ResourceEffects[[#This Row],[Days]]*60*24</f>
        <v>0</v>
      </c>
      <c r="O100" s="52">
        <f>ResourceEffects[[#This Row],[Time Factor]]*TimeInterval-ResourceEffects[[#This Row],[Min]]*60-ResourceEffects[[#This Row],[Hours]]*60*60-ResourceEffects[[#This Row],[Days]]*60*60*24</f>
        <v>11</v>
      </c>
      <c r="P100" s="29">
        <f t="shared" ca="1" si="6"/>
        <v>803874294</v>
      </c>
      <c r="Q100" s="29">
        <f>_xlfn.XLOOKUP(ResourceEffects[[#This Row],[Protocol Name]],ProtocolNamesCol,ProtocolIds,"")</f>
        <v>11400</v>
      </c>
      <c r="R100" s="29">
        <f>ResourceEffects[[#This Row],[Time Factor]]</f>
        <v>11</v>
      </c>
      <c r="S100" s="29">
        <f>ResourceEffects[[#This Row],[Drone ID]]</f>
        <v>0</v>
      </c>
      <c r="T100" s="29">
        <f>_xlfn.XLOOKUP(ResourceEffects[[#This Row],[Resource Name]],ResourceNames,ResourceIds,"")</f>
        <v>1400</v>
      </c>
      <c r="U100" s="29">
        <f>_xlfn.XLOOKUP(ResourceEffects[[#This Row],[Event Type]],EventTypeNames,EventTypeIds,"")</f>
        <v>1</v>
      </c>
      <c r="V100" s="29">
        <f>IF(ResourceEffects[[#This Row],[Is Local]]="Yes",1,0)</f>
        <v>1</v>
      </c>
      <c r="W100" s="29">
        <f>IF(ResourceEffects[[#This Row],[Is Installed]]="Yes",1,0)</f>
        <v>0</v>
      </c>
      <c r="X100" s="29">
        <f>IF(ResourceEffects[[#This Row],[Status]]="Locked",1,0)</f>
        <v>0</v>
      </c>
      <c r="Y100" s="29">
        <f>IF(ResourceEffects[[#This Row],[event_type]]=1,0,1)</f>
        <v>0</v>
      </c>
      <c r="Z100" s="29">
        <f>IF(ResourceEffects[[#This Row],[Use Abundancies]]="Yes",1,0)</f>
        <v>1</v>
      </c>
      <c r="AA100" s="29">
        <f>ResourceEffects[[#This Row],[∆]]</f>
        <v>1</v>
      </c>
    </row>
    <row r="101" spans="1:27" ht="14.4" customHeight="1" x14ac:dyDescent="0.3">
      <c r="A101" s="33">
        <v>0</v>
      </c>
      <c r="B101" s="27" t="s">
        <v>34</v>
      </c>
      <c r="C101" s="31" t="s">
        <v>430</v>
      </c>
      <c r="D101" s="26" t="s">
        <v>395</v>
      </c>
      <c r="E101" s="26">
        <v>1</v>
      </c>
      <c r="F101" s="50" t="s">
        <v>387</v>
      </c>
      <c r="G101" s="27" t="s">
        <v>295</v>
      </c>
      <c r="H101" s="52" t="s">
        <v>429</v>
      </c>
      <c r="I101" s="52">
        <f>0</f>
        <v>0</v>
      </c>
      <c r="J101" s="52" t="str">
        <f t="shared" si="4"/>
        <v>Yes</v>
      </c>
      <c r="K101" s="52" t="str">
        <f t="shared" si="5"/>
        <v>No</v>
      </c>
      <c r="L101" s="52">
        <f>INT(ResourceEffects[[#This Row],[Time Factor]]*TimeInterval/60/60/24)</f>
        <v>0</v>
      </c>
      <c r="M101" s="52">
        <f>INT(ResourceEffects[[#This Row],[Time Factor]]*TimeInterval/60/60)-ResourceEffects[[#This Row],[Days]]*24</f>
        <v>0</v>
      </c>
      <c r="N101" s="52">
        <f>INT(ResourceEffects[[#This Row],[Time Factor]]*TimeInterval/60)-ResourceEffects[[#This Row],[Hours]]*60-ResourceEffects[[#This Row],[Days]]*60*24</f>
        <v>0</v>
      </c>
      <c r="O101" s="52">
        <f>ResourceEffects[[#This Row],[Time Factor]]*TimeInterval-ResourceEffects[[#This Row],[Min]]*60-ResourceEffects[[#This Row],[Hours]]*60*60-ResourceEffects[[#This Row],[Days]]*60*60*24</f>
        <v>0</v>
      </c>
      <c r="P101" s="29">
        <f t="shared" ca="1" si="6"/>
        <v>942861676</v>
      </c>
      <c r="Q101" s="29">
        <f>_xlfn.XLOOKUP(ResourceEffects[[#This Row],[Protocol Name]],ProtocolNamesCol,ProtocolIds,"")</f>
        <v>11410</v>
      </c>
      <c r="R101" s="29">
        <f>ResourceEffects[[#This Row],[Time Factor]]</f>
        <v>0</v>
      </c>
      <c r="S101" s="29">
        <f>ResourceEffects[[#This Row],[Drone ID]]</f>
        <v>0</v>
      </c>
      <c r="T101" s="29">
        <f>_xlfn.XLOOKUP(ResourceEffects[[#This Row],[Resource Name]],ResourceNames,ResourceIds,"")</f>
        <v>5111</v>
      </c>
      <c r="U101" s="29">
        <f>_xlfn.XLOOKUP(ResourceEffects[[#This Row],[Event Type]],EventTypeNames,EventTypeIds,"")</f>
        <v>2</v>
      </c>
      <c r="V101" s="29">
        <f>IF(ResourceEffects[[#This Row],[Is Local]]="Yes",1,0)</f>
        <v>1</v>
      </c>
      <c r="W101" s="29">
        <f>IF(ResourceEffects[[#This Row],[Is Installed]]="Yes",1,0)</f>
        <v>0</v>
      </c>
      <c r="X101" s="29">
        <f>IF(ResourceEffects[[#This Row],[Status]]="Locked",1,0)</f>
        <v>0</v>
      </c>
      <c r="Y101" s="29">
        <f>IF(ResourceEffects[[#This Row],[event_type]]=1,0,1)</f>
        <v>1</v>
      </c>
      <c r="Z101" s="29">
        <f>IF(ResourceEffects[[#This Row],[Use Abundancies]]="Yes",1,0)</f>
        <v>0</v>
      </c>
      <c r="AA101" s="29">
        <f>ResourceEffects[[#This Row],[∆]]</f>
        <v>1</v>
      </c>
    </row>
    <row r="102" spans="1:27" ht="14.4" customHeight="1" x14ac:dyDescent="0.3">
      <c r="A102" s="33">
        <v>0</v>
      </c>
      <c r="B102" s="27" t="s">
        <v>34</v>
      </c>
      <c r="C102" s="31" t="s">
        <v>430</v>
      </c>
      <c r="D102" s="26" t="s">
        <v>394</v>
      </c>
      <c r="E102" s="26">
        <v>1</v>
      </c>
      <c r="F102" s="50" t="s">
        <v>383</v>
      </c>
      <c r="G102" s="27" t="s">
        <v>295</v>
      </c>
      <c r="H102" s="52" t="str">
        <f>"No"</f>
        <v>No</v>
      </c>
      <c r="I102" s="52">
        <f>0</f>
        <v>0</v>
      </c>
      <c r="J102" s="52" t="str">
        <f t="shared" si="4"/>
        <v>Yes</v>
      </c>
      <c r="K102" s="52" t="str">
        <f t="shared" si="5"/>
        <v>No</v>
      </c>
      <c r="L102" s="52">
        <f>INT(ResourceEffects[[#This Row],[Time Factor]]*TimeInterval/60/60/24)</f>
        <v>0</v>
      </c>
      <c r="M102" s="52">
        <f>INT(ResourceEffects[[#This Row],[Time Factor]]*TimeInterval/60/60)-ResourceEffects[[#This Row],[Days]]*24</f>
        <v>0</v>
      </c>
      <c r="N102" s="52">
        <f>INT(ResourceEffects[[#This Row],[Time Factor]]*TimeInterval/60)-ResourceEffects[[#This Row],[Hours]]*60-ResourceEffects[[#This Row],[Days]]*60*24</f>
        <v>0</v>
      </c>
      <c r="O102" s="52">
        <f>ResourceEffects[[#This Row],[Time Factor]]*TimeInterval-ResourceEffects[[#This Row],[Min]]*60-ResourceEffects[[#This Row],[Hours]]*60*60-ResourceEffects[[#This Row],[Days]]*60*60*24</f>
        <v>0</v>
      </c>
      <c r="P102" s="29">
        <f t="shared" ca="1" si="6"/>
        <v>681499886</v>
      </c>
      <c r="Q102" s="29">
        <f>_xlfn.XLOOKUP(ResourceEffects[[#This Row],[Protocol Name]],ProtocolNamesCol,ProtocolIds,"")</f>
        <v>11410</v>
      </c>
      <c r="R102" s="29">
        <f>ResourceEffects[[#This Row],[Time Factor]]</f>
        <v>0</v>
      </c>
      <c r="S102" s="29">
        <f>ResourceEffects[[#This Row],[Drone ID]]</f>
        <v>0</v>
      </c>
      <c r="T102" s="29">
        <f>_xlfn.XLOOKUP(ResourceEffects[[#This Row],[Resource Name]],ResourceNames,ResourceIds,"")</f>
        <v>5111</v>
      </c>
      <c r="U102" s="29">
        <f>_xlfn.XLOOKUP(ResourceEffects[[#This Row],[Event Type]],EventTypeNames,EventTypeIds,"")</f>
        <v>1</v>
      </c>
      <c r="V102" s="29">
        <f>IF(ResourceEffects[[#This Row],[Is Local]]="Yes",1,0)</f>
        <v>1</v>
      </c>
      <c r="W102" s="29">
        <f>IF(ResourceEffects[[#This Row],[Is Installed]]="Yes",1,0)</f>
        <v>0</v>
      </c>
      <c r="X102" s="29">
        <f>IF(ResourceEffects[[#This Row],[Status]]="Locked",1,0)</f>
        <v>1</v>
      </c>
      <c r="Y102" s="29">
        <f>IF(ResourceEffects[[#This Row],[event_type]]=1,0,1)</f>
        <v>0</v>
      </c>
      <c r="Z102" s="29">
        <f>IF(ResourceEffects[[#This Row],[Use Abundancies]]="Yes",1,0)</f>
        <v>0</v>
      </c>
      <c r="AA102" s="29">
        <f>ResourceEffects[[#This Row],[∆]]</f>
        <v>1</v>
      </c>
    </row>
    <row r="103" spans="1:27" ht="14.4" customHeight="1" x14ac:dyDescent="0.3">
      <c r="A103" s="33">
        <v>10</v>
      </c>
      <c r="B103" s="27" t="s">
        <v>34</v>
      </c>
      <c r="C103" s="31" t="s">
        <v>432</v>
      </c>
      <c r="D103" s="26" t="s">
        <v>395</v>
      </c>
      <c r="E103" s="26">
        <v>1</v>
      </c>
      <c r="F103" s="50" t="s">
        <v>383</v>
      </c>
      <c r="G103" s="27" t="s">
        <v>295</v>
      </c>
      <c r="H103" s="52" t="str">
        <f>"No"</f>
        <v>No</v>
      </c>
      <c r="I103" s="52">
        <f>0</f>
        <v>0</v>
      </c>
      <c r="J103" s="52" t="str">
        <f t="shared" si="4"/>
        <v>Yes</v>
      </c>
      <c r="K103" s="52" t="str">
        <f t="shared" si="5"/>
        <v>No</v>
      </c>
      <c r="L103" s="52">
        <f>INT(ResourceEffects[[#This Row],[Time Factor]]*TimeInterval/60/60/24)</f>
        <v>0</v>
      </c>
      <c r="M103" s="52">
        <f>INT(ResourceEffects[[#This Row],[Time Factor]]*TimeInterval/60/60)-ResourceEffects[[#This Row],[Days]]*24</f>
        <v>0</v>
      </c>
      <c r="N103" s="52">
        <f>INT(ResourceEffects[[#This Row],[Time Factor]]*TimeInterval/60)-ResourceEffects[[#This Row],[Hours]]*60-ResourceEffects[[#This Row],[Days]]*60*24</f>
        <v>0</v>
      </c>
      <c r="O103" s="52">
        <f>ResourceEffects[[#This Row],[Time Factor]]*TimeInterval-ResourceEffects[[#This Row],[Min]]*60-ResourceEffects[[#This Row],[Hours]]*60*60-ResourceEffects[[#This Row],[Days]]*60*60*24</f>
        <v>10</v>
      </c>
      <c r="P103" s="29">
        <f t="shared" ca="1" si="6"/>
        <v>693611563</v>
      </c>
      <c r="Q103" s="29">
        <f>_xlfn.XLOOKUP(ResourceEffects[[#This Row],[Protocol Name]],ProtocolNamesCol,ProtocolIds,"")</f>
        <v>11410</v>
      </c>
      <c r="R103" s="29">
        <f>ResourceEffects[[#This Row],[Time Factor]]</f>
        <v>10</v>
      </c>
      <c r="S103" s="29">
        <f>ResourceEffects[[#This Row],[Drone ID]]</f>
        <v>0</v>
      </c>
      <c r="T103" s="29">
        <f>_xlfn.XLOOKUP(ResourceEffects[[#This Row],[Resource Name]],ResourceNames,ResourceIds,"")</f>
        <v>5111</v>
      </c>
      <c r="U103" s="29">
        <f>_xlfn.XLOOKUP(ResourceEffects[[#This Row],[Event Type]],EventTypeNames,EventTypeIds,"")</f>
        <v>2</v>
      </c>
      <c r="V103" s="29">
        <f>IF(ResourceEffects[[#This Row],[Is Local]]="Yes",1,0)</f>
        <v>1</v>
      </c>
      <c r="W103" s="29">
        <f>IF(ResourceEffects[[#This Row],[Is Installed]]="Yes",1,0)</f>
        <v>0</v>
      </c>
      <c r="X103" s="29">
        <f>IF(ResourceEffects[[#This Row],[Status]]="Locked",1,0)</f>
        <v>1</v>
      </c>
      <c r="Y103" s="29">
        <f>IF(ResourceEffects[[#This Row],[event_type]]=1,0,1)</f>
        <v>1</v>
      </c>
      <c r="Z103" s="29">
        <f>IF(ResourceEffects[[#This Row],[Use Abundancies]]="Yes",1,0)</f>
        <v>0</v>
      </c>
      <c r="AA103" s="29">
        <f>ResourceEffects[[#This Row],[∆]]</f>
        <v>1</v>
      </c>
    </row>
    <row r="104" spans="1:27" ht="14.4" customHeight="1" x14ac:dyDescent="0.3">
      <c r="A104" s="33">
        <v>10</v>
      </c>
      <c r="B104" s="27" t="s">
        <v>34</v>
      </c>
      <c r="C104" s="31" t="s">
        <v>432</v>
      </c>
      <c r="D104" s="26" t="s">
        <v>394</v>
      </c>
      <c r="E104" s="26">
        <v>1</v>
      </c>
      <c r="F104" s="50" t="s">
        <v>387</v>
      </c>
      <c r="G104" s="27" t="s">
        <v>295</v>
      </c>
      <c r="H104" s="52" t="s">
        <v>429</v>
      </c>
      <c r="I104" s="52">
        <f>0</f>
        <v>0</v>
      </c>
      <c r="J104" s="52" t="str">
        <f t="shared" si="4"/>
        <v>Yes</v>
      </c>
      <c r="K104" s="52" t="str">
        <f t="shared" si="5"/>
        <v>No</v>
      </c>
      <c r="L104" s="52">
        <f>INT(ResourceEffects[[#This Row],[Time Factor]]*TimeInterval/60/60/24)</f>
        <v>0</v>
      </c>
      <c r="M104" s="52">
        <f>INT(ResourceEffects[[#This Row],[Time Factor]]*TimeInterval/60/60)-ResourceEffects[[#This Row],[Days]]*24</f>
        <v>0</v>
      </c>
      <c r="N104" s="52">
        <f>INT(ResourceEffects[[#This Row],[Time Factor]]*TimeInterval/60)-ResourceEffects[[#This Row],[Hours]]*60-ResourceEffects[[#This Row],[Days]]*60*24</f>
        <v>0</v>
      </c>
      <c r="O104" s="52">
        <f>ResourceEffects[[#This Row],[Time Factor]]*TimeInterval-ResourceEffects[[#This Row],[Min]]*60-ResourceEffects[[#This Row],[Hours]]*60*60-ResourceEffects[[#This Row],[Days]]*60*60*24</f>
        <v>10</v>
      </c>
      <c r="P104" s="29">
        <f t="shared" ca="1" si="6"/>
        <v>514608109</v>
      </c>
      <c r="Q104" s="29">
        <f>_xlfn.XLOOKUP(ResourceEffects[[#This Row],[Protocol Name]],ProtocolNamesCol,ProtocolIds,"")</f>
        <v>11410</v>
      </c>
      <c r="R104" s="29">
        <f>ResourceEffects[[#This Row],[Time Factor]]</f>
        <v>10</v>
      </c>
      <c r="S104" s="29">
        <f>ResourceEffects[[#This Row],[Drone ID]]</f>
        <v>0</v>
      </c>
      <c r="T104" s="29">
        <f>_xlfn.XLOOKUP(ResourceEffects[[#This Row],[Resource Name]],ResourceNames,ResourceIds,"")</f>
        <v>5111</v>
      </c>
      <c r="U104" s="29">
        <f>_xlfn.XLOOKUP(ResourceEffects[[#This Row],[Event Type]],EventTypeNames,EventTypeIds,"")</f>
        <v>1</v>
      </c>
      <c r="V104" s="29">
        <f>IF(ResourceEffects[[#This Row],[Is Local]]="Yes",1,0)</f>
        <v>1</v>
      </c>
      <c r="W104" s="29">
        <f>IF(ResourceEffects[[#This Row],[Is Installed]]="Yes",1,0)</f>
        <v>0</v>
      </c>
      <c r="X104" s="29">
        <f>IF(ResourceEffects[[#This Row],[Status]]="Locked",1,0)</f>
        <v>0</v>
      </c>
      <c r="Y104" s="29">
        <f>IF(ResourceEffects[[#This Row],[event_type]]=1,0,1)</f>
        <v>0</v>
      </c>
      <c r="Z104" s="29">
        <f>IF(ResourceEffects[[#This Row],[Use Abundancies]]="Yes",1,0)</f>
        <v>0</v>
      </c>
      <c r="AA104" s="29">
        <f>ResourceEffects[[#This Row],[∆]]</f>
        <v>1</v>
      </c>
    </row>
    <row r="105" spans="1:27" ht="14.4" customHeight="1" x14ac:dyDescent="0.3">
      <c r="A105" s="32">
        <v>11</v>
      </c>
      <c r="B105" s="27" t="s">
        <v>34</v>
      </c>
      <c r="C105" s="31" t="s">
        <v>431</v>
      </c>
      <c r="D105" s="26" t="s">
        <v>394</v>
      </c>
      <c r="E105" s="26">
        <v>1</v>
      </c>
      <c r="F105" s="50" t="s">
        <v>387</v>
      </c>
      <c r="G105" s="27" t="s">
        <v>185</v>
      </c>
      <c r="H105" s="52" t="s">
        <v>386</v>
      </c>
      <c r="I105" s="52">
        <f>0</f>
        <v>0</v>
      </c>
      <c r="J105" s="52" t="str">
        <f t="shared" si="4"/>
        <v>Yes</v>
      </c>
      <c r="K105" s="52" t="str">
        <f t="shared" si="5"/>
        <v>No</v>
      </c>
      <c r="L105" s="52">
        <f>INT(ResourceEffects[[#This Row],[Time Factor]]*TimeInterval/60/60/24)</f>
        <v>0</v>
      </c>
      <c r="M105" s="52">
        <f>INT(ResourceEffects[[#This Row],[Time Factor]]*TimeInterval/60/60)-ResourceEffects[[#This Row],[Days]]*24</f>
        <v>0</v>
      </c>
      <c r="N105" s="52">
        <f>INT(ResourceEffects[[#This Row],[Time Factor]]*TimeInterval/60)-ResourceEffects[[#This Row],[Hours]]*60-ResourceEffects[[#This Row],[Days]]*60*24</f>
        <v>0</v>
      </c>
      <c r="O105" s="52">
        <f>ResourceEffects[[#This Row],[Time Factor]]*TimeInterval-ResourceEffects[[#This Row],[Min]]*60-ResourceEffects[[#This Row],[Hours]]*60*60-ResourceEffects[[#This Row],[Days]]*60*60*24</f>
        <v>11</v>
      </c>
      <c r="P105" s="29">
        <f t="shared" ca="1" si="6"/>
        <v>865098440</v>
      </c>
      <c r="Q105" s="29">
        <f>_xlfn.XLOOKUP(ResourceEffects[[#This Row],[Protocol Name]],ProtocolNamesCol,ProtocolIds,"")</f>
        <v>11410</v>
      </c>
      <c r="R105" s="29">
        <f>ResourceEffects[[#This Row],[Time Factor]]</f>
        <v>11</v>
      </c>
      <c r="S105" s="29">
        <f>ResourceEffects[[#This Row],[Drone ID]]</f>
        <v>0</v>
      </c>
      <c r="T105" s="29">
        <f>_xlfn.XLOOKUP(ResourceEffects[[#This Row],[Resource Name]],ResourceNames,ResourceIds,"")</f>
        <v>1410</v>
      </c>
      <c r="U105" s="29">
        <f>_xlfn.XLOOKUP(ResourceEffects[[#This Row],[Event Type]],EventTypeNames,EventTypeIds,"")</f>
        <v>1</v>
      </c>
      <c r="V105" s="29">
        <f>IF(ResourceEffects[[#This Row],[Is Local]]="Yes",1,0)</f>
        <v>1</v>
      </c>
      <c r="W105" s="29">
        <f>IF(ResourceEffects[[#This Row],[Is Installed]]="Yes",1,0)</f>
        <v>0</v>
      </c>
      <c r="X105" s="29">
        <f>IF(ResourceEffects[[#This Row],[Status]]="Locked",1,0)</f>
        <v>0</v>
      </c>
      <c r="Y105" s="29">
        <f>IF(ResourceEffects[[#This Row],[event_type]]=1,0,1)</f>
        <v>0</v>
      </c>
      <c r="Z105" s="29">
        <f>IF(ResourceEffects[[#This Row],[Use Abundancies]]="Yes",1,0)</f>
        <v>1</v>
      </c>
      <c r="AA105" s="29">
        <f>ResourceEffects[[#This Row],[∆]]</f>
        <v>1</v>
      </c>
    </row>
    <row r="106" spans="1:27" ht="14.4" customHeight="1" x14ac:dyDescent="0.3">
      <c r="A106" s="33">
        <v>0</v>
      </c>
      <c r="B106" s="27" t="s">
        <v>35</v>
      </c>
      <c r="C106" s="31" t="s">
        <v>430</v>
      </c>
      <c r="D106" s="26" t="s">
        <v>395</v>
      </c>
      <c r="E106" s="26">
        <v>1</v>
      </c>
      <c r="F106" s="50" t="s">
        <v>387</v>
      </c>
      <c r="G106" s="27" t="s">
        <v>295</v>
      </c>
      <c r="H106" s="52" t="s">
        <v>429</v>
      </c>
      <c r="I106" s="52">
        <f>0</f>
        <v>0</v>
      </c>
      <c r="J106" s="52" t="str">
        <f t="shared" si="4"/>
        <v>Yes</v>
      </c>
      <c r="K106" s="52" t="str">
        <f t="shared" si="5"/>
        <v>No</v>
      </c>
      <c r="L106" s="52">
        <f>INT(ResourceEffects[[#This Row],[Time Factor]]*TimeInterval/60/60/24)</f>
        <v>0</v>
      </c>
      <c r="M106" s="52">
        <f>INT(ResourceEffects[[#This Row],[Time Factor]]*TimeInterval/60/60)-ResourceEffects[[#This Row],[Days]]*24</f>
        <v>0</v>
      </c>
      <c r="N106" s="52">
        <f>INT(ResourceEffects[[#This Row],[Time Factor]]*TimeInterval/60)-ResourceEffects[[#This Row],[Hours]]*60-ResourceEffects[[#This Row],[Days]]*60*24</f>
        <v>0</v>
      </c>
      <c r="O106" s="52">
        <f>ResourceEffects[[#This Row],[Time Factor]]*TimeInterval-ResourceEffects[[#This Row],[Min]]*60-ResourceEffects[[#This Row],[Hours]]*60*60-ResourceEffects[[#This Row],[Days]]*60*60*24</f>
        <v>0</v>
      </c>
      <c r="P106" s="29">
        <f t="shared" ca="1" si="6"/>
        <v>371055832</v>
      </c>
      <c r="Q106" s="29">
        <f>_xlfn.XLOOKUP(ResourceEffects[[#This Row],[Protocol Name]],ProtocolNamesCol,ProtocolIds,"")</f>
        <v>11420</v>
      </c>
      <c r="R106" s="29">
        <f>ResourceEffects[[#This Row],[Time Factor]]</f>
        <v>0</v>
      </c>
      <c r="S106" s="29">
        <f>ResourceEffects[[#This Row],[Drone ID]]</f>
        <v>0</v>
      </c>
      <c r="T106" s="29">
        <f>_xlfn.XLOOKUP(ResourceEffects[[#This Row],[Resource Name]],ResourceNames,ResourceIds,"")</f>
        <v>5111</v>
      </c>
      <c r="U106" s="29">
        <f>_xlfn.XLOOKUP(ResourceEffects[[#This Row],[Event Type]],EventTypeNames,EventTypeIds,"")</f>
        <v>2</v>
      </c>
      <c r="V106" s="29">
        <f>IF(ResourceEffects[[#This Row],[Is Local]]="Yes",1,0)</f>
        <v>1</v>
      </c>
      <c r="W106" s="29">
        <f>IF(ResourceEffects[[#This Row],[Is Installed]]="Yes",1,0)</f>
        <v>0</v>
      </c>
      <c r="X106" s="29">
        <f>IF(ResourceEffects[[#This Row],[Status]]="Locked",1,0)</f>
        <v>0</v>
      </c>
      <c r="Y106" s="29">
        <f>IF(ResourceEffects[[#This Row],[event_type]]=1,0,1)</f>
        <v>1</v>
      </c>
      <c r="Z106" s="29">
        <f>IF(ResourceEffects[[#This Row],[Use Abundancies]]="Yes",1,0)</f>
        <v>0</v>
      </c>
      <c r="AA106" s="29">
        <f>ResourceEffects[[#This Row],[∆]]</f>
        <v>1</v>
      </c>
    </row>
    <row r="107" spans="1:27" ht="14.4" customHeight="1" x14ac:dyDescent="0.3">
      <c r="A107" s="33">
        <v>0</v>
      </c>
      <c r="B107" s="27" t="s">
        <v>35</v>
      </c>
      <c r="C107" s="31" t="s">
        <v>430</v>
      </c>
      <c r="D107" s="26" t="s">
        <v>394</v>
      </c>
      <c r="E107" s="26">
        <v>1</v>
      </c>
      <c r="F107" s="50" t="s">
        <v>383</v>
      </c>
      <c r="G107" s="27" t="s">
        <v>295</v>
      </c>
      <c r="H107" s="52" t="str">
        <f>"No"</f>
        <v>No</v>
      </c>
      <c r="I107" s="52">
        <f>0</f>
        <v>0</v>
      </c>
      <c r="J107" s="52" t="str">
        <f t="shared" si="4"/>
        <v>Yes</v>
      </c>
      <c r="K107" s="52" t="str">
        <f t="shared" si="5"/>
        <v>No</v>
      </c>
      <c r="L107" s="52">
        <f>INT(ResourceEffects[[#This Row],[Time Factor]]*TimeInterval/60/60/24)</f>
        <v>0</v>
      </c>
      <c r="M107" s="52">
        <f>INT(ResourceEffects[[#This Row],[Time Factor]]*TimeInterval/60/60)-ResourceEffects[[#This Row],[Days]]*24</f>
        <v>0</v>
      </c>
      <c r="N107" s="52">
        <f>INT(ResourceEffects[[#This Row],[Time Factor]]*TimeInterval/60)-ResourceEffects[[#This Row],[Hours]]*60-ResourceEffects[[#This Row],[Days]]*60*24</f>
        <v>0</v>
      </c>
      <c r="O107" s="52">
        <f>ResourceEffects[[#This Row],[Time Factor]]*TimeInterval-ResourceEffects[[#This Row],[Min]]*60-ResourceEffects[[#This Row],[Hours]]*60*60-ResourceEffects[[#This Row],[Days]]*60*60*24</f>
        <v>0</v>
      </c>
      <c r="P107" s="29">
        <f t="shared" ca="1" si="6"/>
        <v>34640476</v>
      </c>
      <c r="Q107" s="29">
        <f>_xlfn.XLOOKUP(ResourceEffects[[#This Row],[Protocol Name]],ProtocolNamesCol,ProtocolIds,"")</f>
        <v>11420</v>
      </c>
      <c r="R107" s="29">
        <f>ResourceEffects[[#This Row],[Time Factor]]</f>
        <v>0</v>
      </c>
      <c r="S107" s="29">
        <f>ResourceEffects[[#This Row],[Drone ID]]</f>
        <v>0</v>
      </c>
      <c r="T107" s="29">
        <f>_xlfn.XLOOKUP(ResourceEffects[[#This Row],[Resource Name]],ResourceNames,ResourceIds,"")</f>
        <v>5111</v>
      </c>
      <c r="U107" s="29">
        <f>_xlfn.XLOOKUP(ResourceEffects[[#This Row],[Event Type]],EventTypeNames,EventTypeIds,"")</f>
        <v>1</v>
      </c>
      <c r="V107" s="29">
        <f>IF(ResourceEffects[[#This Row],[Is Local]]="Yes",1,0)</f>
        <v>1</v>
      </c>
      <c r="W107" s="29">
        <f>IF(ResourceEffects[[#This Row],[Is Installed]]="Yes",1,0)</f>
        <v>0</v>
      </c>
      <c r="X107" s="29">
        <f>IF(ResourceEffects[[#This Row],[Status]]="Locked",1,0)</f>
        <v>1</v>
      </c>
      <c r="Y107" s="29">
        <f>IF(ResourceEffects[[#This Row],[event_type]]=1,0,1)</f>
        <v>0</v>
      </c>
      <c r="Z107" s="29">
        <f>IF(ResourceEffects[[#This Row],[Use Abundancies]]="Yes",1,0)</f>
        <v>0</v>
      </c>
      <c r="AA107" s="29">
        <f>ResourceEffects[[#This Row],[∆]]</f>
        <v>1</v>
      </c>
    </row>
    <row r="108" spans="1:27" ht="14.4" customHeight="1" x14ac:dyDescent="0.3">
      <c r="A108" s="33">
        <v>10</v>
      </c>
      <c r="B108" s="27" t="s">
        <v>35</v>
      </c>
      <c r="C108" s="31" t="s">
        <v>432</v>
      </c>
      <c r="D108" s="26" t="s">
        <v>395</v>
      </c>
      <c r="E108" s="26">
        <v>1</v>
      </c>
      <c r="F108" s="50" t="s">
        <v>383</v>
      </c>
      <c r="G108" s="27" t="s">
        <v>295</v>
      </c>
      <c r="H108" s="52" t="str">
        <f>"No"</f>
        <v>No</v>
      </c>
      <c r="I108" s="52">
        <f>0</f>
        <v>0</v>
      </c>
      <c r="J108" s="52" t="str">
        <f t="shared" si="4"/>
        <v>Yes</v>
      </c>
      <c r="K108" s="52" t="str">
        <f t="shared" si="5"/>
        <v>No</v>
      </c>
      <c r="L108" s="52">
        <f>INT(ResourceEffects[[#This Row],[Time Factor]]*TimeInterval/60/60/24)</f>
        <v>0</v>
      </c>
      <c r="M108" s="52">
        <f>INT(ResourceEffects[[#This Row],[Time Factor]]*TimeInterval/60/60)-ResourceEffects[[#This Row],[Days]]*24</f>
        <v>0</v>
      </c>
      <c r="N108" s="52">
        <f>INT(ResourceEffects[[#This Row],[Time Factor]]*TimeInterval/60)-ResourceEffects[[#This Row],[Hours]]*60-ResourceEffects[[#This Row],[Days]]*60*24</f>
        <v>0</v>
      </c>
      <c r="O108" s="52">
        <f>ResourceEffects[[#This Row],[Time Factor]]*TimeInterval-ResourceEffects[[#This Row],[Min]]*60-ResourceEffects[[#This Row],[Hours]]*60*60-ResourceEffects[[#This Row],[Days]]*60*60*24</f>
        <v>10</v>
      </c>
      <c r="P108" s="29">
        <f t="shared" ca="1" si="6"/>
        <v>794581725</v>
      </c>
      <c r="Q108" s="29">
        <f>_xlfn.XLOOKUP(ResourceEffects[[#This Row],[Protocol Name]],ProtocolNamesCol,ProtocolIds,"")</f>
        <v>11420</v>
      </c>
      <c r="R108" s="29">
        <f>ResourceEffects[[#This Row],[Time Factor]]</f>
        <v>10</v>
      </c>
      <c r="S108" s="29">
        <f>ResourceEffects[[#This Row],[Drone ID]]</f>
        <v>0</v>
      </c>
      <c r="T108" s="29">
        <f>_xlfn.XLOOKUP(ResourceEffects[[#This Row],[Resource Name]],ResourceNames,ResourceIds,"")</f>
        <v>5111</v>
      </c>
      <c r="U108" s="29">
        <f>_xlfn.XLOOKUP(ResourceEffects[[#This Row],[Event Type]],EventTypeNames,EventTypeIds,"")</f>
        <v>2</v>
      </c>
      <c r="V108" s="29">
        <f>IF(ResourceEffects[[#This Row],[Is Local]]="Yes",1,0)</f>
        <v>1</v>
      </c>
      <c r="W108" s="29">
        <f>IF(ResourceEffects[[#This Row],[Is Installed]]="Yes",1,0)</f>
        <v>0</v>
      </c>
      <c r="X108" s="29">
        <f>IF(ResourceEffects[[#This Row],[Status]]="Locked",1,0)</f>
        <v>1</v>
      </c>
      <c r="Y108" s="29">
        <f>IF(ResourceEffects[[#This Row],[event_type]]=1,0,1)</f>
        <v>1</v>
      </c>
      <c r="Z108" s="29">
        <f>IF(ResourceEffects[[#This Row],[Use Abundancies]]="Yes",1,0)</f>
        <v>0</v>
      </c>
      <c r="AA108" s="29">
        <f>ResourceEffects[[#This Row],[∆]]</f>
        <v>1</v>
      </c>
    </row>
    <row r="109" spans="1:27" ht="14.4" customHeight="1" x14ac:dyDescent="0.3">
      <c r="A109" s="33">
        <v>10</v>
      </c>
      <c r="B109" s="27" t="s">
        <v>35</v>
      </c>
      <c r="C109" s="31" t="s">
        <v>432</v>
      </c>
      <c r="D109" s="26" t="s">
        <v>394</v>
      </c>
      <c r="E109" s="26">
        <v>1</v>
      </c>
      <c r="F109" s="50" t="s">
        <v>387</v>
      </c>
      <c r="G109" s="27" t="s">
        <v>295</v>
      </c>
      <c r="H109" s="52" t="s">
        <v>429</v>
      </c>
      <c r="I109" s="52">
        <f>0</f>
        <v>0</v>
      </c>
      <c r="J109" s="52" t="str">
        <f t="shared" si="4"/>
        <v>Yes</v>
      </c>
      <c r="K109" s="52" t="str">
        <f t="shared" si="5"/>
        <v>No</v>
      </c>
      <c r="L109" s="52">
        <f>INT(ResourceEffects[[#This Row],[Time Factor]]*TimeInterval/60/60/24)</f>
        <v>0</v>
      </c>
      <c r="M109" s="52">
        <f>INT(ResourceEffects[[#This Row],[Time Factor]]*TimeInterval/60/60)-ResourceEffects[[#This Row],[Days]]*24</f>
        <v>0</v>
      </c>
      <c r="N109" s="52">
        <f>INT(ResourceEffects[[#This Row],[Time Factor]]*TimeInterval/60)-ResourceEffects[[#This Row],[Hours]]*60-ResourceEffects[[#This Row],[Days]]*60*24</f>
        <v>0</v>
      </c>
      <c r="O109" s="52">
        <f>ResourceEffects[[#This Row],[Time Factor]]*TimeInterval-ResourceEffects[[#This Row],[Min]]*60-ResourceEffects[[#This Row],[Hours]]*60*60-ResourceEffects[[#This Row],[Days]]*60*60*24</f>
        <v>10</v>
      </c>
      <c r="P109" s="29">
        <f t="shared" ca="1" si="6"/>
        <v>816054163</v>
      </c>
      <c r="Q109" s="29">
        <f>_xlfn.XLOOKUP(ResourceEffects[[#This Row],[Protocol Name]],ProtocolNamesCol,ProtocolIds,"")</f>
        <v>11420</v>
      </c>
      <c r="R109" s="29">
        <f>ResourceEffects[[#This Row],[Time Factor]]</f>
        <v>10</v>
      </c>
      <c r="S109" s="29">
        <f>ResourceEffects[[#This Row],[Drone ID]]</f>
        <v>0</v>
      </c>
      <c r="T109" s="29">
        <f>_xlfn.XLOOKUP(ResourceEffects[[#This Row],[Resource Name]],ResourceNames,ResourceIds,"")</f>
        <v>5111</v>
      </c>
      <c r="U109" s="29">
        <f>_xlfn.XLOOKUP(ResourceEffects[[#This Row],[Event Type]],EventTypeNames,EventTypeIds,"")</f>
        <v>1</v>
      </c>
      <c r="V109" s="29">
        <f>IF(ResourceEffects[[#This Row],[Is Local]]="Yes",1,0)</f>
        <v>1</v>
      </c>
      <c r="W109" s="29">
        <f>IF(ResourceEffects[[#This Row],[Is Installed]]="Yes",1,0)</f>
        <v>0</v>
      </c>
      <c r="X109" s="29">
        <f>IF(ResourceEffects[[#This Row],[Status]]="Locked",1,0)</f>
        <v>0</v>
      </c>
      <c r="Y109" s="29">
        <f>IF(ResourceEffects[[#This Row],[event_type]]=1,0,1)</f>
        <v>0</v>
      </c>
      <c r="Z109" s="29">
        <f>IF(ResourceEffects[[#This Row],[Use Abundancies]]="Yes",1,0)</f>
        <v>0</v>
      </c>
      <c r="AA109" s="29">
        <f>ResourceEffects[[#This Row],[∆]]</f>
        <v>1</v>
      </c>
    </row>
    <row r="110" spans="1:27" ht="14.4" customHeight="1" x14ac:dyDescent="0.3">
      <c r="A110" s="32">
        <v>11</v>
      </c>
      <c r="B110" s="27" t="s">
        <v>35</v>
      </c>
      <c r="C110" s="31" t="s">
        <v>431</v>
      </c>
      <c r="D110" s="26" t="s">
        <v>394</v>
      </c>
      <c r="E110" s="26">
        <v>1</v>
      </c>
      <c r="F110" s="50" t="s">
        <v>387</v>
      </c>
      <c r="G110" s="27" t="s">
        <v>186</v>
      </c>
      <c r="H110" s="52" t="s">
        <v>386</v>
      </c>
      <c r="I110" s="52">
        <f>0</f>
        <v>0</v>
      </c>
      <c r="J110" s="52" t="str">
        <f t="shared" si="4"/>
        <v>Yes</v>
      </c>
      <c r="K110" s="52" t="str">
        <f t="shared" si="5"/>
        <v>No</v>
      </c>
      <c r="L110" s="52">
        <f>INT(ResourceEffects[[#This Row],[Time Factor]]*TimeInterval/60/60/24)</f>
        <v>0</v>
      </c>
      <c r="M110" s="52">
        <f>INT(ResourceEffects[[#This Row],[Time Factor]]*TimeInterval/60/60)-ResourceEffects[[#This Row],[Days]]*24</f>
        <v>0</v>
      </c>
      <c r="N110" s="52">
        <f>INT(ResourceEffects[[#This Row],[Time Factor]]*TimeInterval/60)-ResourceEffects[[#This Row],[Hours]]*60-ResourceEffects[[#This Row],[Days]]*60*24</f>
        <v>0</v>
      </c>
      <c r="O110" s="52">
        <f>ResourceEffects[[#This Row],[Time Factor]]*TimeInterval-ResourceEffects[[#This Row],[Min]]*60-ResourceEffects[[#This Row],[Hours]]*60*60-ResourceEffects[[#This Row],[Days]]*60*60*24</f>
        <v>11</v>
      </c>
      <c r="P110" s="29">
        <f t="shared" ca="1" si="6"/>
        <v>613989538</v>
      </c>
      <c r="Q110" s="29">
        <f>_xlfn.XLOOKUP(ResourceEffects[[#This Row],[Protocol Name]],ProtocolNamesCol,ProtocolIds,"")</f>
        <v>11420</v>
      </c>
      <c r="R110" s="29">
        <f>ResourceEffects[[#This Row],[Time Factor]]</f>
        <v>11</v>
      </c>
      <c r="S110" s="29">
        <f>ResourceEffects[[#This Row],[Drone ID]]</f>
        <v>0</v>
      </c>
      <c r="T110" s="29">
        <f>_xlfn.XLOOKUP(ResourceEffects[[#This Row],[Resource Name]],ResourceNames,ResourceIds,"")</f>
        <v>1420</v>
      </c>
      <c r="U110" s="29">
        <f>_xlfn.XLOOKUP(ResourceEffects[[#This Row],[Event Type]],EventTypeNames,EventTypeIds,"")</f>
        <v>1</v>
      </c>
      <c r="V110" s="29">
        <f>IF(ResourceEffects[[#This Row],[Is Local]]="Yes",1,0)</f>
        <v>1</v>
      </c>
      <c r="W110" s="29">
        <f>IF(ResourceEffects[[#This Row],[Is Installed]]="Yes",1,0)</f>
        <v>0</v>
      </c>
      <c r="X110" s="29">
        <f>IF(ResourceEffects[[#This Row],[Status]]="Locked",1,0)</f>
        <v>0</v>
      </c>
      <c r="Y110" s="29">
        <f>IF(ResourceEffects[[#This Row],[event_type]]=1,0,1)</f>
        <v>0</v>
      </c>
      <c r="Z110" s="29">
        <f>IF(ResourceEffects[[#This Row],[Use Abundancies]]="Yes",1,0)</f>
        <v>1</v>
      </c>
      <c r="AA110" s="29">
        <f>ResourceEffects[[#This Row],[∆]]</f>
        <v>1</v>
      </c>
    </row>
    <row r="111" spans="1:27" ht="14.4" customHeight="1" x14ac:dyDescent="0.3">
      <c r="A111" s="33">
        <v>0</v>
      </c>
      <c r="B111" s="27" t="s">
        <v>36</v>
      </c>
      <c r="C111" s="31" t="s">
        <v>430</v>
      </c>
      <c r="D111" s="26" t="s">
        <v>395</v>
      </c>
      <c r="E111" s="26">
        <v>1</v>
      </c>
      <c r="F111" s="50" t="s">
        <v>387</v>
      </c>
      <c r="G111" s="27" t="s">
        <v>295</v>
      </c>
      <c r="H111" s="52" t="s">
        <v>429</v>
      </c>
      <c r="I111" s="52">
        <f>0</f>
        <v>0</v>
      </c>
      <c r="J111" s="52" t="str">
        <f t="shared" si="4"/>
        <v>Yes</v>
      </c>
      <c r="K111" s="52" t="str">
        <f t="shared" si="5"/>
        <v>No</v>
      </c>
      <c r="L111" s="52">
        <f>INT(ResourceEffects[[#This Row],[Time Factor]]*TimeInterval/60/60/24)</f>
        <v>0</v>
      </c>
      <c r="M111" s="52">
        <f>INT(ResourceEffects[[#This Row],[Time Factor]]*TimeInterval/60/60)-ResourceEffects[[#This Row],[Days]]*24</f>
        <v>0</v>
      </c>
      <c r="N111" s="52">
        <f>INT(ResourceEffects[[#This Row],[Time Factor]]*TimeInterval/60)-ResourceEffects[[#This Row],[Hours]]*60-ResourceEffects[[#This Row],[Days]]*60*24</f>
        <v>0</v>
      </c>
      <c r="O111" s="52">
        <f>ResourceEffects[[#This Row],[Time Factor]]*TimeInterval-ResourceEffects[[#This Row],[Min]]*60-ResourceEffects[[#This Row],[Hours]]*60*60-ResourceEffects[[#This Row],[Days]]*60*60*24</f>
        <v>0</v>
      </c>
      <c r="P111" s="29">
        <f t="shared" ca="1" si="6"/>
        <v>138608315</v>
      </c>
      <c r="Q111" s="29">
        <f>_xlfn.XLOOKUP(ResourceEffects[[#This Row],[Protocol Name]],ProtocolNamesCol,ProtocolIds,"")</f>
        <v>11430</v>
      </c>
      <c r="R111" s="29">
        <f>ResourceEffects[[#This Row],[Time Factor]]</f>
        <v>0</v>
      </c>
      <c r="S111" s="29">
        <f>ResourceEffects[[#This Row],[Drone ID]]</f>
        <v>0</v>
      </c>
      <c r="T111" s="29">
        <f>_xlfn.XLOOKUP(ResourceEffects[[#This Row],[Resource Name]],ResourceNames,ResourceIds,"")</f>
        <v>5111</v>
      </c>
      <c r="U111" s="29">
        <f>_xlfn.XLOOKUP(ResourceEffects[[#This Row],[Event Type]],EventTypeNames,EventTypeIds,"")</f>
        <v>2</v>
      </c>
      <c r="V111" s="29">
        <f>IF(ResourceEffects[[#This Row],[Is Local]]="Yes",1,0)</f>
        <v>1</v>
      </c>
      <c r="W111" s="29">
        <f>IF(ResourceEffects[[#This Row],[Is Installed]]="Yes",1,0)</f>
        <v>0</v>
      </c>
      <c r="X111" s="29">
        <f>IF(ResourceEffects[[#This Row],[Status]]="Locked",1,0)</f>
        <v>0</v>
      </c>
      <c r="Y111" s="29">
        <f>IF(ResourceEffects[[#This Row],[event_type]]=1,0,1)</f>
        <v>1</v>
      </c>
      <c r="Z111" s="29">
        <f>IF(ResourceEffects[[#This Row],[Use Abundancies]]="Yes",1,0)</f>
        <v>0</v>
      </c>
      <c r="AA111" s="29">
        <f>ResourceEffects[[#This Row],[∆]]</f>
        <v>1</v>
      </c>
    </row>
    <row r="112" spans="1:27" ht="14.4" customHeight="1" x14ac:dyDescent="0.3">
      <c r="A112" s="33">
        <v>0</v>
      </c>
      <c r="B112" s="27" t="s">
        <v>36</v>
      </c>
      <c r="C112" s="31" t="s">
        <v>430</v>
      </c>
      <c r="D112" s="26" t="s">
        <v>394</v>
      </c>
      <c r="E112" s="26">
        <v>1</v>
      </c>
      <c r="F112" s="50" t="s">
        <v>383</v>
      </c>
      <c r="G112" s="27" t="s">
        <v>295</v>
      </c>
      <c r="H112" s="52" t="str">
        <f>"No"</f>
        <v>No</v>
      </c>
      <c r="I112" s="52">
        <f>0</f>
        <v>0</v>
      </c>
      <c r="J112" s="52" t="str">
        <f t="shared" si="4"/>
        <v>Yes</v>
      </c>
      <c r="K112" s="52" t="str">
        <f t="shared" si="5"/>
        <v>No</v>
      </c>
      <c r="L112" s="52">
        <f>INT(ResourceEffects[[#This Row],[Time Factor]]*TimeInterval/60/60/24)</f>
        <v>0</v>
      </c>
      <c r="M112" s="52">
        <f>INT(ResourceEffects[[#This Row],[Time Factor]]*TimeInterval/60/60)-ResourceEffects[[#This Row],[Days]]*24</f>
        <v>0</v>
      </c>
      <c r="N112" s="52">
        <f>INT(ResourceEffects[[#This Row],[Time Factor]]*TimeInterval/60)-ResourceEffects[[#This Row],[Hours]]*60-ResourceEffects[[#This Row],[Days]]*60*24</f>
        <v>0</v>
      </c>
      <c r="O112" s="52">
        <f>ResourceEffects[[#This Row],[Time Factor]]*TimeInterval-ResourceEffects[[#This Row],[Min]]*60-ResourceEffects[[#This Row],[Hours]]*60*60-ResourceEffects[[#This Row],[Days]]*60*60*24</f>
        <v>0</v>
      </c>
      <c r="P112" s="29">
        <f t="shared" ca="1" si="6"/>
        <v>656721139</v>
      </c>
      <c r="Q112" s="29">
        <f>_xlfn.XLOOKUP(ResourceEffects[[#This Row],[Protocol Name]],ProtocolNamesCol,ProtocolIds,"")</f>
        <v>11430</v>
      </c>
      <c r="R112" s="29">
        <f>ResourceEffects[[#This Row],[Time Factor]]</f>
        <v>0</v>
      </c>
      <c r="S112" s="29">
        <f>ResourceEffects[[#This Row],[Drone ID]]</f>
        <v>0</v>
      </c>
      <c r="T112" s="29">
        <f>_xlfn.XLOOKUP(ResourceEffects[[#This Row],[Resource Name]],ResourceNames,ResourceIds,"")</f>
        <v>5111</v>
      </c>
      <c r="U112" s="29">
        <f>_xlfn.XLOOKUP(ResourceEffects[[#This Row],[Event Type]],EventTypeNames,EventTypeIds,"")</f>
        <v>1</v>
      </c>
      <c r="V112" s="29">
        <f>IF(ResourceEffects[[#This Row],[Is Local]]="Yes",1,0)</f>
        <v>1</v>
      </c>
      <c r="W112" s="29">
        <f>IF(ResourceEffects[[#This Row],[Is Installed]]="Yes",1,0)</f>
        <v>0</v>
      </c>
      <c r="X112" s="29">
        <f>IF(ResourceEffects[[#This Row],[Status]]="Locked",1,0)</f>
        <v>1</v>
      </c>
      <c r="Y112" s="29">
        <f>IF(ResourceEffects[[#This Row],[event_type]]=1,0,1)</f>
        <v>0</v>
      </c>
      <c r="Z112" s="29">
        <f>IF(ResourceEffects[[#This Row],[Use Abundancies]]="Yes",1,0)</f>
        <v>0</v>
      </c>
      <c r="AA112" s="29">
        <f>ResourceEffects[[#This Row],[∆]]</f>
        <v>1</v>
      </c>
    </row>
    <row r="113" spans="1:27" ht="14.4" customHeight="1" x14ac:dyDescent="0.3">
      <c r="A113" s="33">
        <v>10</v>
      </c>
      <c r="B113" s="27" t="s">
        <v>36</v>
      </c>
      <c r="C113" s="31" t="s">
        <v>432</v>
      </c>
      <c r="D113" s="26" t="s">
        <v>395</v>
      </c>
      <c r="E113" s="26">
        <v>1</v>
      </c>
      <c r="F113" s="50" t="s">
        <v>383</v>
      </c>
      <c r="G113" s="27" t="s">
        <v>295</v>
      </c>
      <c r="H113" s="52" t="str">
        <f>"No"</f>
        <v>No</v>
      </c>
      <c r="I113" s="52">
        <f>0</f>
        <v>0</v>
      </c>
      <c r="J113" s="52" t="str">
        <f t="shared" si="4"/>
        <v>Yes</v>
      </c>
      <c r="K113" s="52" t="str">
        <f t="shared" si="5"/>
        <v>No</v>
      </c>
      <c r="L113" s="52">
        <f>INT(ResourceEffects[[#This Row],[Time Factor]]*TimeInterval/60/60/24)</f>
        <v>0</v>
      </c>
      <c r="M113" s="52">
        <f>INT(ResourceEffects[[#This Row],[Time Factor]]*TimeInterval/60/60)-ResourceEffects[[#This Row],[Days]]*24</f>
        <v>0</v>
      </c>
      <c r="N113" s="52">
        <f>INT(ResourceEffects[[#This Row],[Time Factor]]*TimeInterval/60)-ResourceEffects[[#This Row],[Hours]]*60-ResourceEffects[[#This Row],[Days]]*60*24</f>
        <v>0</v>
      </c>
      <c r="O113" s="52">
        <f>ResourceEffects[[#This Row],[Time Factor]]*TimeInterval-ResourceEffects[[#This Row],[Min]]*60-ResourceEffects[[#This Row],[Hours]]*60*60-ResourceEffects[[#This Row],[Days]]*60*60*24</f>
        <v>10</v>
      </c>
      <c r="P113" s="29">
        <f t="shared" ca="1" si="6"/>
        <v>355614999</v>
      </c>
      <c r="Q113" s="29">
        <f>_xlfn.XLOOKUP(ResourceEffects[[#This Row],[Protocol Name]],ProtocolNamesCol,ProtocolIds,"")</f>
        <v>11430</v>
      </c>
      <c r="R113" s="29">
        <f>ResourceEffects[[#This Row],[Time Factor]]</f>
        <v>10</v>
      </c>
      <c r="S113" s="29">
        <f>ResourceEffects[[#This Row],[Drone ID]]</f>
        <v>0</v>
      </c>
      <c r="T113" s="29">
        <f>_xlfn.XLOOKUP(ResourceEffects[[#This Row],[Resource Name]],ResourceNames,ResourceIds,"")</f>
        <v>5111</v>
      </c>
      <c r="U113" s="29">
        <f>_xlfn.XLOOKUP(ResourceEffects[[#This Row],[Event Type]],EventTypeNames,EventTypeIds,"")</f>
        <v>2</v>
      </c>
      <c r="V113" s="29">
        <f>IF(ResourceEffects[[#This Row],[Is Local]]="Yes",1,0)</f>
        <v>1</v>
      </c>
      <c r="W113" s="29">
        <f>IF(ResourceEffects[[#This Row],[Is Installed]]="Yes",1,0)</f>
        <v>0</v>
      </c>
      <c r="X113" s="29">
        <f>IF(ResourceEffects[[#This Row],[Status]]="Locked",1,0)</f>
        <v>1</v>
      </c>
      <c r="Y113" s="29">
        <f>IF(ResourceEffects[[#This Row],[event_type]]=1,0,1)</f>
        <v>1</v>
      </c>
      <c r="Z113" s="29">
        <f>IF(ResourceEffects[[#This Row],[Use Abundancies]]="Yes",1,0)</f>
        <v>0</v>
      </c>
      <c r="AA113" s="29">
        <f>ResourceEffects[[#This Row],[∆]]</f>
        <v>1</v>
      </c>
    </row>
    <row r="114" spans="1:27" ht="14.4" customHeight="1" x14ac:dyDescent="0.3">
      <c r="A114" s="33">
        <v>10</v>
      </c>
      <c r="B114" s="27" t="s">
        <v>36</v>
      </c>
      <c r="C114" s="31" t="s">
        <v>432</v>
      </c>
      <c r="D114" s="26" t="s">
        <v>394</v>
      </c>
      <c r="E114" s="26">
        <v>1</v>
      </c>
      <c r="F114" s="50" t="s">
        <v>387</v>
      </c>
      <c r="G114" s="27" t="s">
        <v>295</v>
      </c>
      <c r="H114" s="52" t="s">
        <v>429</v>
      </c>
      <c r="I114" s="52">
        <f>0</f>
        <v>0</v>
      </c>
      <c r="J114" s="52" t="str">
        <f t="shared" si="4"/>
        <v>Yes</v>
      </c>
      <c r="K114" s="52" t="str">
        <f t="shared" si="5"/>
        <v>No</v>
      </c>
      <c r="L114" s="52">
        <f>INT(ResourceEffects[[#This Row],[Time Factor]]*TimeInterval/60/60/24)</f>
        <v>0</v>
      </c>
      <c r="M114" s="52">
        <f>INT(ResourceEffects[[#This Row],[Time Factor]]*TimeInterval/60/60)-ResourceEffects[[#This Row],[Days]]*24</f>
        <v>0</v>
      </c>
      <c r="N114" s="52">
        <f>INT(ResourceEffects[[#This Row],[Time Factor]]*TimeInterval/60)-ResourceEffects[[#This Row],[Hours]]*60-ResourceEffects[[#This Row],[Days]]*60*24</f>
        <v>0</v>
      </c>
      <c r="O114" s="52">
        <f>ResourceEffects[[#This Row],[Time Factor]]*TimeInterval-ResourceEffects[[#This Row],[Min]]*60-ResourceEffects[[#This Row],[Hours]]*60*60-ResourceEffects[[#This Row],[Days]]*60*60*24</f>
        <v>10</v>
      </c>
      <c r="P114" s="29">
        <f t="shared" ca="1" si="6"/>
        <v>181275626</v>
      </c>
      <c r="Q114" s="29">
        <f>_xlfn.XLOOKUP(ResourceEffects[[#This Row],[Protocol Name]],ProtocolNamesCol,ProtocolIds,"")</f>
        <v>11430</v>
      </c>
      <c r="R114" s="29">
        <f>ResourceEffects[[#This Row],[Time Factor]]</f>
        <v>10</v>
      </c>
      <c r="S114" s="29">
        <f>ResourceEffects[[#This Row],[Drone ID]]</f>
        <v>0</v>
      </c>
      <c r="T114" s="29">
        <f>_xlfn.XLOOKUP(ResourceEffects[[#This Row],[Resource Name]],ResourceNames,ResourceIds,"")</f>
        <v>5111</v>
      </c>
      <c r="U114" s="29">
        <f>_xlfn.XLOOKUP(ResourceEffects[[#This Row],[Event Type]],EventTypeNames,EventTypeIds,"")</f>
        <v>1</v>
      </c>
      <c r="V114" s="29">
        <f>IF(ResourceEffects[[#This Row],[Is Local]]="Yes",1,0)</f>
        <v>1</v>
      </c>
      <c r="W114" s="29">
        <f>IF(ResourceEffects[[#This Row],[Is Installed]]="Yes",1,0)</f>
        <v>0</v>
      </c>
      <c r="X114" s="29">
        <f>IF(ResourceEffects[[#This Row],[Status]]="Locked",1,0)</f>
        <v>0</v>
      </c>
      <c r="Y114" s="29">
        <f>IF(ResourceEffects[[#This Row],[event_type]]=1,0,1)</f>
        <v>0</v>
      </c>
      <c r="Z114" s="29">
        <f>IF(ResourceEffects[[#This Row],[Use Abundancies]]="Yes",1,0)</f>
        <v>0</v>
      </c>
      <c r="AA114" s="29">
        <f>ResourceEffects[[#This Row],[∆]]</f>
        <v>1</v>
      </c>
    </row>
    <row r="115" spans="1:27" ht="14.4" customHeight="1" x14ac:dyDescent="0.3">
      <c r="A115" s="32">
        <v>11</v>
      </c>
      <c r="B115" s="27" t="s">
        <v>36</v>
      </c>
      <c r="C115" s="31" t="s">
        <v>431</v>
      </c>
      <c r="D115" s="26" t="s">
        <v>394</v>
      </c>
      <c r="E115" s="26">
        <v>1</v>
      </c>
      <c r="F115" s="50" t="s">
        <v>387</v>
      </c>
      <c r="G115" s="27" t="s">
        <v>187</v>
      </c>
      <c r="H115" s="52" t="s">
        <v>386</v>
      </c>
      <c r="I115" s="52">
        <f>0</f>
        <v>0</v>
      </c>
      <c r="J115" s="52" t="str">
        <f t="shared" si="4"/>
        <v>Yes</v>
      </c>
      <c r="K115" s="52" t="str">
        <f t="shared" si="5"/>
        <v>No</v>
      </c>
      <c r="L115" s="52">
        <f>INT(ResourceEffects[[#This Row],[Time Factor]]*TimeInterval/60/60/24)</f>
        <v>0</v>
      </c>
      <c r="M115" s="52">
        <f>INT(ResourceEffects[[#This Row],[Time Factor]]*TimeInterval/60/60)-ResourceEffects[[#This Row],[Days]]*24</f>
        <v>0</v>
      </c>
      <c r="N115" s="52">
        <f>INT(ResourceEffects[[#This Row],[Time Factor]]*TimeInterval/60)-ResourceEffects[[#This Row],[Hours]]*60-ResourceEffects[[#This Row],[Days]]*60*24</f>
        <v>0</v>
      </c>
      <c r="O115" s="52">
        <f>ResourceEffects[[#This Row],[Time Factor]]*TimeInterval-ResourceEffects[[#This Row],[Min]]*60-ResourceEffects[[#This Row],[Hours]]*60*60-ResourceEffects[[#This Row],[Days]]*60*60*24</f>
        <v>11</v>
      </c>
      <c r="P115" s="29">
        <f t="shared" ca="1" si="6"/>
        <v>988122880</v>
      </c>
      <c r="Q115" s="29">
        <f>_xlfn.XLOOKUP(ResourceEffects[[#This Row],[Protocol Name]],ProtocolNamesCol,ProtocolIds,"")</f>
        <v>11430</v>
      </c>
      <c r="R115" s="29">
        <f>ResourceEffects[[#This Row],[Time Factor]]</f>
        <v>11</v>
      </c>
      <c r="S115" s="29">
        <f>ResourceEffects[[#This Row],[Drone ID]]</f>
        <v>0</v>
      </c>
      <c r="T115" s="29">
        <f>_xlfn.XLOOKUP(ResourceEffects[[#This Row],[Resource Name]],ResourceNames,ResourceIds,"")</f>
        <v>1430</v>
      </c>
      <c r="U115" s="29">
        <f>_xlfn.XLOOKUP(ResourceEffects[[#This Row],[Event Type]],EventTypeNames,EventTypeIds,"")</f>
        <v>1</v>
      </c>
      <c r="V115" s="29">
        <f>IF(ResourceEffects[[#This Row],[Is Local]]="Yes",1,0)</f>
        <v>1</v>
      </c>
      <c r="W115" s="29">
        <f>IF(ResourceEffects[[#This Row],[Is Installed]]="Yes",1,0)</f>
        <v>0</v>
      </c>
      <c r="X115" s="29">
        <f>IF(ResourceEffects[[#This Row],[Status]]="Locked",1,0)</f>
        <v>0</v>
      </c>
      <c r="Y115" s="29">
        <f>IF(ResourceEffects[[#This Row],[event_type]]=1,0,1)</f>
        <v>0</v>
      </c>
      <c r="Z115" s="29">
        <f>IF(ResourceEffects[[#This Row],[Use Abundancies]]="Yes",1,0)</f>
        <v>1</v>
      </c>
      <c r="AA115" s="29">
        <f>ResourceEffects[[#This Row],[∆]]</f>
        <v>1</v>
      </c>
    </row>
    <row r="116" spans="1:27" ht="14.4" customHeight="1" x14ac:dyDescent="0.3">
      <c r="A116" s="32">
        <v>0</v>
      </c>
      <c r="B116" s="27" t="s">
        <v>37</v>
      </c>
      <c r="D116" s="26" t="s">
        <v>395</v>
      </c>
      <c r="E116" s="26">
        <v>2</v>
      </c>
      <c r="F116" s="50" t="s">
        <v>387</v>
      </c>
      <c r="G116" s="27" t="s">
        <v>188</v>
      </c>
      <c r="H116" s="26" t="str">
        <f t="shared" ref="H116:H179" si="7">"No"</f>
        <v>No</v>
      </c>
      <c r="I116" s="26">
        <f>0</f>
        <v>0</v>
      </c>
      <c r="J116" s="26" t="str">
        <f t="shared" si="4"/>
        <v>Yes</v>
      </c>
      <c r="K116" s="26" t="str">
        <f t="shared" si="5"/>
        <v>No</v>
      </c>
      <c r="L116" s="26">
        <f>INT(ResourceEffects[[#This Row],[Time Factor]]*TimeInterval/60/60/24)</f>
        <v>0</v>
      </c>
      <c r="M116" s="26">
        <f>INT(ResourceEffects[[#This Row],[Time Factor]]*TimeInterval/60/60)-ResourceEffects[[#This Row],[Days]]*24</f>
        <v>0</v>
      </c>
      <c r="N116" s="26">
        <f>INT(ResourceEffects[[#This Row],[Time Factor]]*TimeInterval/60)-ResourceEffects[[#This Row],[Hours]]*60-ResourceEffects[[#This Row],[Days]]*60*24</f>
        <v>0</v>
      </c>
      <c r="O116" s="26">
        <f>ResourceEffects[[#This Row],[Time Factor]]*TimeInterval-ResourceEffects[[#This Row],[Min]]*60-ResourceEffects[[#This Row],[Hours]]*60*60-ResourceEffects[[#This Row],[Days]]*60*60*24</f>
        <v>0</v>
      </c>
      <c r="P116" s="28">
        <f t="shared" ca="1" si="6"/>
        <v>6853913</v>
      </c>
      <c r="Q116" s="28">
        <f>_xlfn.XLOOKUP(ResourceEffects[[#This Row],[Protocol Name]],ProtocolNamesCol,ProtocolIds,"")</f>
        <v>12021</v>
      </c>
      <c r="R116" s="28">
        <f>ResourceEffects[[#This Row],[Time Factor]]</f>
        <v>0</v>
      </c>
      <c r="S116" s="28">
        <f>ResourceEffects[[#This Row],[Drone ID]]</f>
        <v>0</v>
      </c>
      <c r="T116" s="28">
        <f>_xlfn.XLOOKUP(ResourceEffects[[#This Row],[Resource Name]],ResourceNames,ResourceIds,"")</f>
        <v>2011</v>
      </c>
      <c r="U116" s="28">
        <f>_xlfn.XLOOKUP(ResourceEffects[[#This Row],[Event Type]],EventTypeNames,EventTypeIds,"")</f>
        <v>2</v>
      </c>
      <c r="V116" s="28">
        <f>IF(ResourceEffects[[#This Row],[Is Local]]="Yes",1,0)</f>
        <v>1</v>
      </c>
      <c r="W116" s="28">
        <f>IF(ResourceEffects[[#This Row],[Is Installed]]="Yes",1,0)</f>
        <v>0</v>
      </c>
      <c r="X116" s="28">
        <f>IF(ResourceEffects[[#This Row],[Status]]="Locked",1,0)</f>
        <v>0</v>
      </c>
      <c r="Y116" s="28">
        <f>IF(ResourceEffects[[#This Row],[event_type]]=1,0,1)</f>
        <v>1</v>
      </c>
      <c r="Z116" s="28">
        <f>IF(ResourceEffects[[#This Row],[Use Abundancies]]="Yes",1,0)</f>
        <v>0</v>
      </c>
      <c r="AA116" s="28">
        <f>ResourceEffects[[#This Row],[∆]]</f>
        <v>2</v>
      </c>
    </row>
    <row r="117" spans="1:27" ht="14.4" customHeight="1" x14ac:dyDescent="0.3">
      <c r="A117" s="32">
        <v>0</v>
      </c>
      <c r="B117" s="27" t="s">
        <v>37</v>
      </c>
      <c r="D117" s="26" t="s">
        <v>394</v>
      </c>
      <c r="E117" s="26">
        <v>1</v>
      </c>
      <c r="F117" s="50" t="s">
        <v>387</v>
      </c>
      <c r="G117" s="27" t="s">
        <v>194</v>
      </c>
      <c r="H117" s="26" t="str">
        <f t="shared" si="7"/>
        <v>No</v>
      </c>
      <c r="I117" s="26">
        <f>0</f>
        <v>0</v>
      </c>
      <c r="J117" s="26" t="str">
        <f t="shared" si="4"/>
        <v>Yes</v>
      </c>
      <c r="K117" s="26" t="str">
        <f t="shared" si="5"/>
        <v>No</v>
      </c>
      <c r="L117" s="26">
        <f>INT(ResourceEffects[[#This Row],[Time Factor]]*TimeInterval/60/60/24)</f>
        <v>0</v>
      </c>
      <c r="M117" s="26">
        <f>INT(ResourceEffects[[#This Row],[Time Factor]]*TimeInterval/60/60)-ResourceEffects[[#This Row],[Days]]*24</f>
        <v>0</v>
      </c>
      <c r="N117" s="26">
        <f>INT(ResourceEffects[[#This Row],[Time Factor]]*TimeInterval/60)-ResourceEffects[[#This Row],[Hours]]*60-ResourceEffects[[#This Row],[Days]]*60*24</f>
        <v>0</v>
      </c>
      <c r="O117" s="26">
        <f>ResourceEffects[[#This Row],[Time Factor]]*TimeInterval-ResourceEffects[[#This Row],[Min]]*60-ResourceEffects[[#This Row],[Hours]]*60*60-ResourceEffects[[#This Row],[Days]]*60*60*24</f>
        <v>0</v>
      </c>
      <c r="P117" s="28">
        <f t="shared" ca="1" si="6"/>
        <v>769584427</v>
      </c>
      <c r="Q117" s="28">
        <f>_xlfn.XLOOKUP(ResourceEffects[[#This Row],[Protocol Name]],ProtocolNamesCol,ProtocolIds,"")</f>
        <v>12021</v>
      </c>
      <c r="R117" s="28">
        <f>ResourceEffects[[#This Row],[Time Factor]]</f>
        <v>0</v>
      </c>
      <c r="S117" s="28">
        <f>ResourceEffects[[#This Row],[Drone ID]]</f>
        <v>0</v>
      </c>
      <c r="T117" s="28">
        <f>_xlfn.XLOOKUP(ResourceEffects[[#This Row],[Resource Name]],ResourceNames,ResourceIds,"")</f>
        <v>2021</v>
      </c>
      <c r="U117" s="28">
        <f>_xlfn.XLOOKUP(ResourceEffects[[#This Row],[Event Type]],EventTypeNames,EventTypeIds,"")</f>
        <v>1</v>
      </c>
      <c r="V117" s="28">
        <f>IF(ResourceEffects[[#This Row],[Is Local]]="Yes",1,0)</f>
        <v>1</v>
      </c>
      <c r="W117" s="28">
        <f>IF(ResourceEffects[[#This Row],[Is Installed]]="Yes",1,0)</f>
        <v>0</v>
      </c>
      <c r="X117" s="28">
        <f>IF(ResourceEffects[[#This Row],[Status]]="Locked",1,0)</f>
        <v>0</v>
      </c>
      <c r="Y117" s="28">
        <f>IF(ResourceEffects[[#This Row],[event_type]]=1,0,1)</f>
        <v>0</v>
      </c>
      <c r="Z117" s="28">
        <f>IF(ResourceEffects[[#This Row],[Use Abundancies]]="Yes",1,0)</f>
        <v>0</v>
      </c>
      <c r="AA117" s="28">
        <f>ResourceEffects[[#This Row],[∆]]</f>
        <v>1</v>
      </c>
    </row>
    <row r="118" spans="1:27" ht="14.4" customHeight="1" x14ac:dyDescent="0.3">
      <c r="A118" s="32">
        <v>0</v>
      </c>
      <c r="B118" s="27" t="s">
        <v>39</v>
      </c>
      <c r="D118" s="26" t="s">
        <v>395</v>
      </c>
      <c r="E118" s="26">
        <v>1</v>
      </c>
      <c r="F118" s="50" t="s">
        <v>387</v>
      </c>
      <c r="G118" s="27" t="s">
        <v>188</v>
      </c>
      <c r="H118" s="26" t="str">
        <f t="shared" si="7"/>
        <v>No</v>
      </c>
      <c r="I118" s="26">
        <f>0</f>
        <v>0</v>
      </c>
      <c r="J118" s="26" t="str">
        <f t="shared" si="4"/>
        <v>Yes</v>
      </c>
      <c r="K118" s="26" t="str">
        <f t="shared" si="5"/>
        <v>No</v>
      </c>
      <c r="L118" s="26">
        <f>INT(ResourceEffects[[#This Row],[Time Factor]]*TimeInterval/60/60/24)</f>
        <v>0</v>
      </c>
      <c r="M118" s="26">
        <f>INT(ResourceEffects[[#This Row],[Time Factor]]*TimeInterval/60/60)-ResourceEffects[[#This Row],[Days]]*24</f>
        <v>0</v>
      </c>
      <c r="N118" s="26">
        <f>INT(ResourceEffects[[#This Row],[Time Factor]]*TimeInterval/60)-ResourceEffects[[#This Row],[Hours]]*60-ResourceEffects[[#This Row],[Days]]*60*24</f>
        <v>0</v>
      </c>
      <c r="O118" s="26">
        <f>ResourceEffects[[#This Row],[Time Factor]]*TimeInterval-ResourceEffects[[#This Row],[Min]]*60-ResourceEffects[[#This Row],[Hours]]*60*60-ResourceEffects[[#This Row],[Days]]*60*60*24</f>
        <v>0</v>
      </c>
      <c r="P118" s="28">
        <f t="shared" ca="1" si="6"/>
        <v>826502624</v>
      </c>
      <c r="Q118" s="28">
        <f>_xlfn.XLOOKUP(ResourceEffects[[#This Row],[Protocol Name]],ProtocolNamesCol,ProtocolIds,"")</f>
        <v>12022</v>
      </c>
      <c r="R118" s="28">
        <f>ResourceEffects[[#This Row],[Time Factor]]</f>
        <v>0</v>
      </c>
      <c r="S118" s="28">
        <f>ResourceEffects[[#This Row],[Drone ID]]</f>
        <v>0</v>
      </c>
      <c r="T118" s="28">
        <f>_xlfn.XLOOKUP(ResourceEffects[[#This Row],[Resource Name]],ResourceNames,ResourceIds,"")</f>
        <v>2011</v>
      </c>
      <c r="U118" s="28">
        <f>_xlfn.XLOOKUP(ResourceEffects[[#This Row],[Event Type]],EventTypeNames,EventTypeIds,"")</f>
        <v>2</v>
      </c>
      <c r="V118" s="28">
        <f>IF(ResourceEffects[[#This Row],[Is Local]]="Yes",1,0)</f>
        <v>1</v>
      </c>
      <c r="W118" s="28">
        <f>IF(ResourceEffects[[#This Row],[Is Installed]]="Yes",1,0)</f>
        <v>0</v>
      </c>
      <c r="X118" s="28">
        <f>IF(ResourceEffects[[#This Row],[Status]]="Locked",1,0)</f>
        <v>0</v>
      </c>
      <c r="Y118" s="28">
        <f>IF(ResourceEffects[[#This Row],[event_type]]=1,0,1)</f>
        <v>1</v>
      </c>
      <c r="Z118" s="28">
        <f>IF(ResourceEffects[[#This Row],[Use Abundancies]]="Yes",1,0)</f>
        <v>0</v>
      </c>
      <c r="AA118" s="28">
        <f>ResourceEffects[[#This Row],[∆]]</f>
        <v>1</v>
      </c>
    </row>
    <row r="119" spans="1:27" ht="14.4" customHeight="1" x14ac:dyDescent="0.3">
      <c r="A119" s="32">
        <v>0</v>
      </c>
      <c r="B119" s="27" t="s">
        <v>39</v>
      </c>
      <c r="D119" s="26" t="s">
        <v>395</v>
      </c>
      <c r="E119" s="26">
        <v>1</v>
      </c>
      <c r="F119" s="50" t="s">
        <v>387</v>
      </c>
      <c r="G119" s="27" t="s">
        <v>190</v>
      </c>
      <c r="H119" s="26" t="str">
        <f t="shared" si="7"/>
        <v>No</v>
      </c>
      <c r="I119" s="26">
        <f>0</f>
        <v>0</v>
      </c>
      <c r="J119" s="26" t="str">
        <f t="shared" si="4"/>
        <v>Yes</v>
      </c>
      <c r="K119" s="26" t="str">
        <f t="shared" si="5"/>
        <v>No</v>
      </c>
      <c r="L119" s="26">
        <f>INT(ResourceEffects[[#This Row],[Time Factor]]*TimeInterval/60/60/24)</f>
        <v>0</v>
      </c>
      <c r="M119" s="26">
        <f>INT(ResourceEffects[[#This Row],[Time Factor]]*TimeInterval/60/60)-ResourceEffects[[#This Row],[Days]]*24</f>
        <v>0</v>
      </c>
      <c r="N119" s="26">
        <f>INT(ResourceEffects[[#This Row],[Time Factor]]*TimeInterval/60)-ResourceEffects[[#This Row],[Hours]]*60-ResourceEffects[[#This Row],[Days]]*60*24</f>
        <v>0</v>
      </c>
      <c r="O119" s="26">
        <f>ResourceEffects[[#This Row],[Time Factor]]*TimeInterval-ResourceEffects[[#This Row],[Min]]*60-ResourceEffects[[#This Row],[Hours]]*60*60-ResourceEffects[[#This Row],[Days]]*60*60*24</f>
        <v>0</v>
      </c>
      <c r="P119" s="28">
        <f t="shared" ca="1" si="6"/>
        <v>876787488</v>
      </c>
      <c r="Q119" s="28">
        <f>_xlfn.XLOOKUP(ResourceEffects[[#This Row],[Protocol Name]],ProtocolNamesCol,ProtocolIds,"")</f>
        <v>12022</v>
      </c>
      <c r="R119" s="28">
        <f>ResourceEffects[[#This Row],[Time Factor]]</f>
        <v>0</v>
      </c>
      <c r="S119" s="28">
        <f>ResourceEffects[[#This Row],[Drone ID]]</f>
        <v>0</v>
      </c>
      <c r="T119" s="28">
        <f>_xlfn.XLOOKUP(ResourceEffects[[#This Row],[Resource Name]],ResourceNames,ResourceIds,"")</f>
        <v>2012</v>
      </c>
      <c r="U119" s="28">
        <f>_xlfn.XLOOKUP(ResourceEffects[[#This Row],[Event Type]],EventTypeNames,EventTypeIds,"")</f>
        <v>2</v>
      </c>
      <c r="V119" s="28">
        <f>IF(ResourceEffects[[#This Row],[Is Local]]="Yes",1,0)</f>
        <v>1</v>
      </c>
      <c r="W119" s="28">
        <f>IF(ResourceEffects[[#This Row],[Is Installed]]="Yes",1,0)</f>
        <v>0</v>
      </c>
      <c r="X119" s="28">
        <f>IF(ResourceEffects[[#This Row],[Status]]="Locked",1,0)</f>
        <v>0</v>
      </c>
      <c r="Y119" s="28">
        <f>IF(ResourceEffects[[#This Row],[event_type]]=1,0,1)</f>
        <v>1</v>
      </c>
      <c r="Z119" s="28">
        <f>IF(ResourceEffects[[#This Row],[Use Abundancies]]="Yes",1,0)</f>
        <v>0</v>
      </c>
      <c r="AA119" s="28">
        <f>ResourceEffects[[#This Row],[∆]]</f>
        <v>1</v>
      </c>
    </row>
    <row r="120" spans="1:27" ht="14.4" customHeight="1" x14ac:dyDescent="0.3">
      <c r="A120" s="32">
        <v>0</v>
      </c>
      <c r="B120" s="27" t="s">
        <v>39</v>
      </c>
      <c r="D120" s="26" t="s">
        <v>394</v>
      </c>
      <c r="E120" s="26">
        <v>1</v>
      </c>
      <c r="F120" s="50" t="s">
        <v>387</v>
      </c>
      <c r="G120" s="27" t="s">
        <v>196</v>
      </c>
      <c r="H120" s="26" t="str">
        <f t="shared" si="7"/>
        <v>No</v>
      </c>
      <c r="I120" s="26">
        <f>0</f>
        <v>0</v>
      </c>
      <c r="J120" s="26" t="str">
        <f t="shared" si="4"/>
        <v>Yes</v>
      </c>
      <c r="K120" s="26" t="str">
        <f t="shared" si="5"/>
        <v>No</v>
      </c>
      <c r="L120" s="26">
        <f>INT(ResourceEffects[[#This Row],[Time Factor]]*TimeInterval/60/60/24)</f>
        <v>0</v>
      </c>
      <c r="M120" s="26">
        <f>INT(ResourceEffects[[#This Row],[Time Factor]]*TimeInterval/60/60)-ResourceEffects[[#This Row],[Days]]*24</f>
        <v>0</v>
      </c>
      <c r="N120" s="26">
        <f>INT(ResourceEffects[[#This Row],[Time Factor]]*TimeInterval/60)-ResourceEffects[[#This Row],[Hours]]*60-ResourceEffects[[#This Row],[Days]]*60*24</f>
        <v>0</v>
      </c>
      <c r="O120" s="26">
        <f>ResourceEffects[[#This Row],[Time Factor]]*TimeInterval-ResourceEffects[[#This Row],[Min]]*60-ResourceEffects[[#This Row],[Hours]]*60*60-ResourceEffects[[#This Row],[Days]]*60*60*24</f>
        <v>0</v>
      </c>
      <c r="P120" s="28">
        <f t="shared" ca="1" si="6"/>
        <v>826708156</v>
      </c>
      <c r="Q120" s="28">
        <f>_xlfn.XLOOKUP(ResourceEffects[[#This Row],[Protocol Name]],ProtocolNamesCol,ProtocolIds,"")</f>
        <v>12022</v>
      </c>
      <c r="R120" s="28">
        <f>ResourceEffects[[#This Row],[Time Factor]]</f>
        <v>0</v>
      </c>
      <c r="S120" s="28">
        <f>ResourceEffects[[#This Row],[Drone ID]]</f>
        <v>0</v>
      </c>
      <c r="T120" s="28">
        <f>_xlfn.XLOOKUP(ResourceEffects[[#This Row],[Resource Name]],ResourceNames,ResourceIds,"")</f>
        <v>2022</v>
      </c>
      <c r="U120" s="28">
        <f>_xlfn.XLOOKUP(ResourceEffects[[#This Row],[Event Type]],EventTypeNames,EventTypeIds,"")</f>
        <v>1</v>
      </c>
      <c r="V120" s="28">
        <f>IF(ResourceEffects[[#This Row],[Is Local]]="Yes",1,0)</f>
        <v>1</v>
      </c>
      <c r="W120" s="28">
        <f>IF(ResourceEffects[[#This Row],[Is Installed]]="Yes",1,0)</f>
        <v>0</v>
      </c>
      <c r="X120" s="28">
        <f>IF(ResourceEffects[[#This Row],[Status]]="Locked",1,0)</f>
        <v>0</v>
      </c>
      <c r="Y120" s="28">
        <f>IF(ResourceEffects[[#This Row],[event_type]]=1,0,1)</f>
        <v>0</v>
      </c>
      <c r="Z120" s="28">
        <f>IF(ResourceEffects[[#This Row],[Use Abundancies]]="Yes",1,0)</f>
        <v>0</v>
      </c>
      <c r="AA120" s="28">
        <f>ResourceEffects[[#This Row],[∆]]</f>
        <v>1</v>
      </c>
    </row>
    <row r="121" spans="1:27" ht="14.4" customHeight="1" x14ac:dyDescent="0.3">
      <c r="A121" s="32">
        <v>0</v>
      </c>
      <c r="B121" s="27" t="s">
        <v>41</v>
      </c>
      <c r="D121" s="26" t="s">
        <v>395</v>
      </c>
      <c r="E121" s="26">
        <v>1</v>
      </c>
      <c r="F121" s="50" t="s">
        <v>387</v>
      </c>
      <c r="G121" s="27" t="s">
        <v>188</v>
      </c>
      <c r="H121" s="26" t="str">
        <f t="shared" si="7"/>
        <v>No</v>
      </c>
      <c r="I121" s="26">
        <f>0</f>
        <v>0</v>
      </c>
      <c r="J121" s="26" t="str">
        <f t="shared" si="4"/>
        <v>Yes</v>
      </c>
      <c r="K121" s="26" t="str">
        <f t="shared" si="5"/>
        <v>No</v>
      </c>
      <c r="L121" s="26">
        <f>INT(ResourceEffects[[#This Row],[Time Factor]]*TimeInterval/60/60/24)</f>
        <v>0</v>
      </c>
      <c r="M121" s="26">
        <f>INT(ResourceEffects[[#This Row],[Time Factor]]*TimeInterval/60/60)-ResourceEffects[[#This Row],[Days]]*24</f>
        <v>0</v>
      </c>
      <c r="N121" s="26">
        <f>INT(ResourceEffects[[#This Row],[Time Factor]]*TimeInterval/60)-ResourceEffects[[#This Row],[Hours]]*60-ResourceEffects[[#This Row],[Days]]*60*24</f>
        <v>0</v>
      </c>
      <c r="O121" s="26">
        <f>ResourceEffects[[#This Row],[Time Factor]]*TimeInterval-ResourceEffects[[#This Row],[Min]]*60-ResourceEffects[[#This Row],[Hours]]*60*60-ResourceEffects[[#This Row],[Days]]*60*60*24</f>
        <v>0</v>
      </c>
      <c r="P121" s="28">
        <f t="shared" ca="1" si="6"/>
        <v>614476331</v>
      </c>
      <c r="Q121" s="28">
        <f>_xlfn.XLOOKUP(ResourceEffects[[#This Row],[Protocol Name]],ProtocolNamesCol,ProtocolIds,"")</f>
        <v>12023</v>
      </c>
      <c r="R121" s="28">
        <f>ResourceEffects[[#This Row],[Time Factor]]</f>
        <v>0</v>
      </c>
      <c r="S121" s="28">
        <f>ResourceEffects[[#This Row],[Drone ID]]</f>
        <v>0</v>
      </c>
      <c r="T121" s="28">
        <f>_xlfn.XLOOKUP(ResourceEffects[[#This Row],[Resource Name]],ResourceNames,ResourceIds,"")</f>
        <v>2011</v>
      </c>
      <c r="U121" s="28">
        <f>_xlfn.XLOOKUP(ResourceEffects[[#This Row],[Event Type]],EventTypeNames,EventTypeIds,"")</f>
        <v>2</v>
      </c>
      <c r="V121" s="28">
        <f>IF(ResourceEffects[[#This Row],[Is Local]]="Yes",1,0)</f>
        <v>1</v>
      </c>
      <c r="W121" s="28">
        <f>IF(ResourceEffects[[#This Row],[Is Installed]]="Yes",1,0)</f>
        <v>0</v>
      </c>
      <c r="X121" s="28">
        <f>IF(ResourceEffects[[#This Row],[Status]]="Locked",1,0)</f>
        <v>0</v>
      </c>
      <c r="Y121" s="28">
        <f>IF(ResourceEffects[[#This Row],[event_type]]=1,0,1)</f>
        <v>1</v>
      </c>
      <c r="Z121" s="28">
        <f>IF(ResourceEffects[[#This Row],[Use Abundancies]]="Yes",1,0)</f>
        <v>0</v>
      </c>
      <c r="AA121" s="28">
        <f>ResourceEffects[[#This Row],[∆]]</f>
        <v>1</v>
      </c>
    </row>
    <row r="122" spans="1:27" ht="14.4" customHeight="1" x14ac:dyDescent="0.3">
      <c r="A122" s="32">
        <v>0</v>
      </c>
      <c r="B122" s="27" t="s">
        <v>41</v>
      </c>
      <c r="D122" s="26" t="s">
        <v>395</v>
      </c>
      <c r="E122" s="26">
        <v>1</v>
      </c>
      <c r="F122" s="50" t="s">
        <v>387</v>
      </c>
      <c r="G122" s="27" t="s">
        <v>190</v>
      </c>
      <c r="H122" s="26" t="str">
        <f t="shared" si="7"/>
        <v>No</v>
      </c>
      <c r="I122" s="26">
        <f>0</f>
        <v>0</v>
      </c>
      <c r="J122" s="26" t="str">
        <f t="shared" si="4"/>
        <v>Yes</v>
      </c>
      <c r="K122" s="26" t="str">
        <f t="shared" si="5"/>
        <v>No</v>
      </c>
      <c r="L122" s="26">
        <f>INT(ResourceEffects[[#This Row],[Time Factor]]*TimeInterval/60/60/24)</f>
        <v>0</v>
      </c>
      <c r="M122" s="26">
        <f>INT(ResourceEffects[[#This Row],[Time Factor]]*TimeInterval/60/60)-ResourceEffects[[#This Row],[Days]]*24</f>
        <v>0</v>
      </c>
      <c r="N122" s="26">
        <f>INT(ResourceEffects[[#This Row],[Time Factor]]*TimeInterval/60)-ResourceEffects[[#This Row],[Hours]]*60-ResourceEffects[[#This Row],[Days]]*60*24</f>
        <v>0</v>
      </c>
      <c r="O122" s="26">
        <f>ResourceEffects[[#This Row],[Time Factor]]*TimeInterval-ResourceEffects[[#This Row],[Min]]*60-ResourceEffects[[#This Row],[Hours]]*60*60-ResourceEffects[[#This Row],[Days]]*60*60*24</f>
        <v>0</v>
      </c>
      <c r="P122" s="28">
        <f t="shared" ca="1" si="6"/>
        <v>506247705</v>
      </c>
      <c r="Q122" s="28">
        <f>_xlfn.XLOOKUP(ResourceEffects[[#This Row],[Protocol Name]],ProtocolNamesCol,ProtocolIds,"")</f>
        <v>12023</v>
      </c>
      <c r="R122" s="28">
        <f>ResourceEffects[[#This Row],[Time Factor]]</f>
        <v>0</v>
      </c>
      <c r="S122" s="28">
        <f>ResourceEffects[[#This Row],[Drone ID]]</f>
        <v>0</v>
      </c>
      <c r="T122" s="28">
        <f>_xlfn.XLOOKUP(ResourceEffects[[#This Row],[Resource Name]],ResourceNames,ResourceIds,"")</f>
        <v>2012</v>
      </c>
      <c r="U122" s="28">
        <f>_xlfn.XLOOKUP(ResourceEffects[[#This Row],[Event Type]],EventTypeNames,EventTypeIds,"")</f>
        <v>2</v>
      </c>
      <c r="V122" s="28">
        <f>IF(ResourceEffects[[#This Row],[Is Local]]="Yes",1,0)</f>
        <v>1</v>
      </c>
      <c r="W122" s="28">
        <f>IF(ResourceEffects[[#This Row],[Is Installed]]="Yes",1,0)</f>
        <v>0</v>
      </c>
      <c r="X122" s="28">
        <f>IF(ResourceEffects[[#This Row],[Status]]="Locked",1,0)</f>
        <v>0</v>
      </c>
      <c r="Y122" s="28">
        <f>IF(ResourceEffects[[#This Row],[event_type]]=1,0,1)</f>
        <v>1</v>
      </c>
      <c r="Z122" s="28">
        <f>IF(ResourceEffects[[#This Row],[Use Abundancies]]="Yes",1,0)</f>
        <v>0</v>
      </c>
      <c r="AA122" s="28">
        <f>ResourceEffects[[#This Row],[∆]]</f>
        <v>1</v>
      </c>
    </row>
    <row r="123" spans="1:27" ht="14.4" customHeight="1" x14ac:dyDescent="0.3">
      <c r="A123" s="32">
        <v>0</v>
      </c>
      <c r="B123" s="27" t="s">
        <v>41</v>
      </c>
      <c r="D123" s="26" t="s">
        <v>395</v>
      </c>
      <c r="E123" s="26">
        <v>1</v>
      </c>
      <c r="F123" s="50" t="s">
        <v>387</v>
      </c>
      <c r="G123" s="27" t="s">
        <v>192</v>
      </c>
      <c r="H123" s="26" t="str">
        <f t="shared" si="7"/>
        <v>No</v>
      </c>
      <c r="I123" s="26">
        <f>0</f>
        <v>0</v>
      </c>
      <c r="J123" s="26" t="str">
        <f t="shared" si="4"/>
        <v>Yes</v>
      </c>
      <c r="K123" s="26" t="str">
        <f t="shared" si="5"/>
        <v>No</v>
      </c>
      <c r="L123" s="26">
        <f>INT(ResourceEffects[[#This Row],[Time Factor]]*TimeInterval/60/60/24)</f>
        <v>0</v>
      </c>
      <c r="M123" s="26">
        <f>INT(ResourceEffects[[#This Row],[Time Factor]]*TimeInterval/60/60)-ResourceEffects[[#This Row],[Days]]*24</f>
        <v>0</v>
      </c>
      <c r="N123" s="26">
        <f>INT(ResourceEffects[[#This Row],[Time Factor]]*TimeInterval/60)-ResourceEffects[[#This Row],[Hours]]*60-ResourceEffects[[#This Row],[Days]]*60*24</f>
        <v>0</v>
      </c>
      <c r="O123" s="26">
        <f>ResourceEffects[[#This Row],[Time Factor]]*TimeInterval-ResourceEffects[[#This Row],[Min]]*60-ResourceEffects[[#This Row],[Hours]]*60*60-ResourceEffects[[#This Row],[Days]]*60*60*24</f>
        <v>0</v>
      </c>
      <c r="P123" s="28">
        <f t="shared" ca="1" si="6"/>
        <v>780783857</v>
      </c>
      <c r="Q123" s="28">
        <f>_xlfn.XLOOKUP(ResourceEffects[[#This Row],[Protocol Name]],ProtocolNamesCol,ProtocolIds,"")</f>
        <v>12023</v>
      </c>
      <c r="R123" s="28">
        <f>ResourceEffects[[#This Row],[Time Factor]]</f>
        <v>0</v>
      </c>
      <c r="S123" s="28">
        <f>ResourceEffects[[#This Row],[Drone ID]]</f>
        <v>0</v>
      </c>
      <c r="T123" s="28">
        <f>_xlfn.XLOOKUP(ResourceEffects[[#This Row],[Resource Name]],ResourceNames,ResourceIds,"")</f>
        <v>2013</v>
      </c>
      <c r="U123" s="28">
        <f>_xlfn.XLOOKUP(ResourceEffects[[#This Row],[Event Type]],EventTypeNames,EventTypeIds,"")</f>
        <v>2</v>
      </c>
      <c r="V123" s="28">
        <f>IF(ResourceEffects[[#This Row],[Is Local]]="Yes",1,0)</f>
        <v>1</v>
      </c>
      <c r="W123" s="28">
        <f>IF(ResourceEffects[[#This Row],[Is Installed]]="Yes",1,0)</f>
        <v>0</v>
      </c>
      <c r="X123" s="28">
        <f>IF(ResourceEffects[[#This Row],[Status]]="Locked",1,0)</f>
        <v>0</v>
      </c>
      <c r="Y123" s="28">
        <f>IF(ResourceEffects[[#This Row],[event_type]]=1,0,1)</f>
        <v>1</v>
      </c>
      <c r="Z123" s="28">
        <f>IF(ResourceEffects[[#This Row],[Use Abundancies]]="Yes",1,0)</f>
        <v>0</v>
      </c>
      <c r="AA123" s="28">
        <f>ResourceEffects[[#This Row],[∆]]</f>
        <v>1</v>
      </c>
    </row>
    <row r="124" spans="1:27" ht="14.4" customHeight="1" x14ac:dyDescent="0.3">
      <c r="A124" s="32">
        <v>0</v>
      </c>
      <c r="B124" s="27" t="s">
        <v>41</v>
      </c>
      <c r="D124" s="26" t="s">
        <v>394</v>
      </c>
      <c r="E124" s="26">
        <v>2</v>
      </c>
      <c r="F124" s="50" t="s">
        <v>387</v>
      </c>
      <c r="G124" s="27" t="s">
        <v>198</v>
      </c>
      <c r="H124" s="26" t="str">
        <f t="shared" si="7"/>
        <v>No</v>
      </c>
      <c r="I124" s="26">
        <f>0</f>
        <v>0</v>
      </c>
      <c r="J124" s="26" t="str">
        <f t="shared" si="4"/>
        <v>Yes</v>
      </c>
      <c r="K124" s="26" t="str">
        <f t="shared" si="5"/>
        <v>No</v>
      </c>
      <c r="L124" s="26">
        <f>INT(ResourceEffects[[#This Row],[Time Factor]]*TimeInterval/60/60/24)</f>
        <v>0</v>
      </c>
      <c r="M124" s="26">
        <f>INT(ResourceEffects[[#This Row],[Time Factor]]*TimeInterval/60/60)-ResourceEffects[[#This Row],[Days]]*24</f>
        <v>0</v>
      </c>
      <c r="N124" s="26">
        <f>INT(ResourceEffects[[#This Row],[Time Factor]]*TimeInterval/60)-ResourceEffects[[#This Row],[Hours]]*60-ResourceEffects[[#This Row],[Days]]*60*24</f>
        <v>0</v>
      </c>
      <c r="O124" s="26">
        <f>ResourceEffects[[#This Row],[Time Factor]]*TimeInterval-ResourceEffects[[#This Row],[Min]]*60-ResourceEffects[[#This Row],[Hours]]*60*60-ResourceEffects[[#This Row],[Days]]*60*60*24</f>
        <v>0</v>
      </c>
      <c r="P124" s="28">
        <f t="shared" ca="1" si="6"/>
        <v>975161168</v>
      </c>
      <c r="Q124" s="28">
        <f>_xlfn.XLOOKUP(ResourceEffects[[#This Row],[Protocol Name]],ProtocolNamesCol,ProtocolIds,"")</f>
        <v>12023</v>
      </c>
      <c r="R124" s="28">
        <f>ResourceEffects[[#This Row],[Time Factor]]</f>
        <v>0</v>
      </c>
      <c r="S124" s="28">
        <f>ResourceEffects[[#This Row],[Drone ID]]</f>
        <v>0</v>
      </c>
      <c r="T124" s="28">
        <f>_xlfn.XLOOKUP(ResourceEffects[[#This Row],[Resource Name]],ResourceNames,ResourceIds,"")</f>
        <v>2023</v>
      </c>
      <c r="U124" s="28">
        <f>_xlfn.XLOOKUP(ResourceEffects[[#This Row],[Event Type]],EventTypeNames,EventTypeIds,"")</f>
        <v>1</v>
      </c>
      <c r="V124" s="28">
        <f>IF(ResourceEffects[[#This Row],[Is Local]]="Yes",1,0)</f>
        <v>1</v>
      </c>
      <c r="W124" s="28">
        <f>IF(ResourceEffects[[#This Row],[Is Installed]]="Yes",1,0)</f>
        <v>0</v>
      </c>
      <c r="X124" s="28">
        <f>IF(ResourceEffects[[#This Row],[Status]]="Locked",1,0)</f>
        <v>0</v>
      </c>
      <c r="Y124" s="28">
        <f>IF(ResourceEffects[[#This Row],[event_type]]=1,0,1)</f>
        <v>0</v>
      </c>
      <c r="Z124" s="28">
        <f>IF(ResourceEffects[[#This Row],[Use Abundancies]]="Yes",1,0)</f>
        <v>0</v>
      </c>
      <c r="AA124" s="28">
        <f>ResourceEffects[[#This Row],[∆]]</f>
        <v>2</v>
      </c>
    </row>
    <row r="125" spans="1:27" ht="14.4" customHeight="1" x14ac:dyDescent="0.3">
      <c r="A125" s="32">
        <v>0</v>
      </c>
      <c r="B125" s="27" t="s">
        <v>43</v>
      </c>
      <c r="D125" s="26" t="s">
        <v>395</v>
      </c>
      <c r="E125" s="26">
        <v>1</v>
      </c>
      <c r="F125" s="50" t="s">
        <v>387</v>
      </c>
      <c r="G125" s="27" t="s">
        <v>202</v>
      </c>
      <c r="H125" s="26" t="str">
        <f t="shared" si="7"/>
        <v>No</v>
      </c>
      <c r="I125" s="26">
        <f>0</f>
        <v>0</v>
      </c>
      <c r="J125" s="26" t="str">
        <f t="shared" si="4"/>
        <v>Yes</v>
      </c>
      <c r="K125" s="26" t="str">
        <f t="shared" si="5"/>
        <v>No</v>
      </c>
      <c r="L125" s="26">
        <f>INT(ResourceEffects[[#This Row],[Time Factor]]*TimeInterval/60/60/24)</f>
        <v>0</v>
      </c>
      <c r="M125" s="26">
        <f>INT(ResourceEffects[[#This Row],[Time Factor]]*TimeInterval/60/60)-ResourceEffects[[#This Row],[Days]]*24</f>
        <v>0</v>
      </c>
      <c r="N125" s="26">
        <f>INT(ResourceEffects[[#This Row],[Time Factor]]*TimeInterval/60)-ResourceEffects[[#This Row],[Hours]]*60-ResourceEffects[[#This Row],[Days]]*60*24</f>
        <v>0</v>
      </c>
      <c r="O125" s="26">
        <f>ResourceEffects[[#This Row],[Time Factor]]*TimeInterval-ResourceEffects[[#This Row],[Min]]*60-ResourceEffects[[#This Row],[Hours]]*60*60-ResourceEffects[[#This Row],[Days]]*60*60*24</f>
        <v>0</v>
      </c>
      <c r="P125" s="28">
        <f t="shared" ca="1" si="6"/>
        <v>793051492</v>
      </c>
      <c r="Q125" s="28">
        <f>_xlfn.XLOOKUP(ResourceEffects[[#This Row],[Protocol Name]],ProtocolNamesCol,ProtocolIds,"")</f>
        <v>12042</v>
      </c>
      <c r="R125" s="28">
        <f>ResourceEffects[[#This Row],[Time Factor]]</f>
        <v>0</v>
      </c>
      <c r="S125" s="28">
        <f>ResourceEffects[[#This Row],[Drone ID]]</f>
        <v>0</v>
      </c>
      <c r="T125" s="28">
        <f>_xlfn.XLOOKUP(ResourceEffects[[#This Row],[Resource Name]],ResourceNames,ResourceIds,"")</f>
        <v>2032</v>
      </c>
      <c r="U125" s="28">
        <f>_xlfn.XLOOKUP(ResourceEffects[[#This Row],[Event Type]],EventTypeNames,EventTypeIds,"")</f>
        <v>2</v>
      </c>
      <c r="V125" s="28">
        <f>IF(ResourceEffects[[#This Row],[Is Local]]="Yes",1,0)</f>
        <v>1</v>
      </c>
      <c r="W125" s="28">
        <f>IF(ResourceEffects[[#This Row],[Is Installed]]="Yes",1,0)</f>
        <v>0</v>
      </c>
      <c r="X125" s="28">
        <f>IF(ResourceEffects[[#This Row],[Status]]="Locked",1,0)</f>
        <v>0</v>
      </c>
      <c r="Y125" s="28">
        <f>IF(ResourceEffects[[#This Row],[event_type]]=1,0,1)</f>
        <v>1</v>
      </c>
      <c r="Z125" s="28">
        <f>IF(ResourceEffects[[#This Row],[Use Abundancies]]="Yes",1,0)</f>
        <v>0</v>
      </c>
      <c r="AA125" s="28">
        <f>ResourceEffects[[#This Row],[∆]]</f>
        <v>1</v>
      </c>
    </row>
    <row r="126" spans="1:27" ht="14.4" customHeight="1" x14ac:dyDescent="0.3">
      <c r="A126" s="32">
        <v>0</v>
      </c>
      <c r="B126" s="27" t="s">
        <v>43</v>
      </c>
      <c r="D126" s="26" t="s">
        <v>395</v>
      </c>
      <c r="E126" s="26">
        <v>2</v>
      </c>
      <c r="F126" s="50" t="s">
        <v>387</v>
      </c>
      <c r="G126" s="27" t="s">
        <v>206</v>
      </c>
      <c r="H126" s="26" t="str">
        <f t="shared" si="7"/>
        <v>No</v>
      </c>
      <c r="I126" s="26">
        <f>0</f>
        <v>0</v>
      </c>
      <c r="J126" s="26" t="str">
        <f t="shared" si="4"/>
        <v>Yes</v>
      </c>
      <c r="K126" s="26" t="str">
        <f t="shared" si="5"/>
        <v>No</v>
      </c>
      <c r="L126" s="26">
        <f>INT(ResourceEffects[[#This Row],[Time Factor]]*TimeInterval/60/60/24)</f>
        <v>0</v>
      </c>
      <c r="M126" s="26">
        <f>INT(ResourceEffects[[#This Row],[Time Factor]]*TimeInterval/60/60)-ResourceEffects[[#This Row],[Days]]*24</f>
        <v>0</v>
      </c>
      <c r="N126" s="26">
        <f>INT(ResourceEffects[[#This Row],[Time Factor]]*TimeInterval/60)-ResourceEffects[[#This Row],[Hours]]*60-ResourceEffects[[#This Row],[Days]]*60*24</f>
        <v>0</v>
      </c>
      <c r="O126" s="26">
        <f>ResourceEffects[[#This Row],[Time Factor]]*TimeInterval-ResourceEffects[[#This Row],[Min]]*60-ResourceEffects[[#This Row],[Hours]]*60*60-ResourceEffects[[#This Row],[Days]]*60*60*24</f>
        <v>0</v>
      </c>
      <c r="P126" s="28">
        <f t="shared" ca="1" si="6"/>
        <v>814627125</v>
      </c>
      <c r="Q126" s="28">
        <f>_xlfn.XLOOKUP(ResourceEffects[[#This Row],[Protocol Name]],ProtocolNamesCol,ProtocolIds,"")</f>
        <v>12042</v>
      </c>
      <c r="R126" s="28">
        <f>ResourceEffects[[#This Row],[Time Factor]]</f>
        <v>0</v>
      </c>
      <c r="S126" s="28">
        <f>ResourceEffects[[#This Row],[Drone ID]]</f>
        <v>0</v>
      </c>
      <c r="T126" s="28">
        <f>_xlfn.XLOOKUP(ResourceEffects[[#This Row],[Resource Name]],ResourceNames,ResourceIds,"")</f>
        <v>2041</v>
      </c>
      <c r="U126" s="28">
        <f>_xlfn.XLOOKUP(ResourceEffects[[#This Row],[Event Type]],EventTypeNames,EventTypeIds,"")</f>
        <v>2</v>
      </c>
      <c r="V126" s="28">
        <f>IF(ResourceEffects[[#This Row],[Is Local]]="Yes",1,0)</f>
        <v>1</v>
      </c>
      <c r="W126" s="28">
        <f>IF(ResourceEffects[[#This Row],[Is Installed]]="Yes",1,0)</f>
        <v>0</v>
      </c>
      <c r="X126" s="28">
        <f>IF(ResourceEffects[[#This Row],[Status]]="Locked",1,0)</f>
        <v>0</v>
      </c>
      <c r="Y126" s="28">
        <f>IF(ResourceEffects[[#This Row],[event_type]]=1,0,1)</f>
        <v>1</v>
      </c>
      <c r="Z126" s="28">
        <f>IF(ResourceEffects[[#This Row],[Use Abundancies]]="Yes",1,0)</f>
        <v>0</v>
      </c>
      <c r="AA126" s="28">
        <f>ResourceEffects[[#This Row],[∆]]</f>
        <v>2</v>
      </c>
    </row>
    <row r="127" spans="1:27" ht="14.4" customHeight="1" x14ac:dyDescent="0.3">
      <c r="A127" s="32">
        <v>0</v>
      </c>
      <c r="B127" s="27" t="s">
        <v>43</v>
      </c>
      <c r="D127" s="26" t="s">
        <v>394</v>
      </c>
      <c r="E127" s="26">
        <v>2</v>
      </c>
      <c r="F127" s="50" t="s">
        <v>387</v>
      </c>
      <c r="G127" s="27" t="s">
        <v>207</v>
      </c>
      <c r="H127" s="26" t="str">
        <f t="shared" si="7"/>
        <v>No</v>
      </c>
      <c r="I127" s="26">
        <f>0</f>
        <v>0</v>
      </c>
      <c r="J127" s="26" t="str">
        <f t="shared" si="4"/>
        <v>Yes</v>
      </c>
      <c r="K127" s="26" t="str">
        <f t="shared" si="5"/>
        <v>No</v>
      </c>
      <c r="L127" s="26">
        <f>INT(ResourceEffects[[#This Row],[Time Factor]]*TimeInterval/60/60/24)</f>
        <v>0</v>
      </c>
      <c r="M127" s="26">
        <f>INT(ResourceEffects[[#This Row],[Time Factor]]*TimeInterval/60/60)-ResourceEffects[[#This Row],[Days]]*24</f>
        <v>0</v>
      </c>
      <c r="N127" s="26">
        <f>INT(ResourceEffects[[#This Row],[Time Factor]]*TimeInterval/60)-ResourceEffects[[#This Row],[Hours]]*60-ResourceEffects[[#This Row],[Days]]*60*24</f>
        <v>0</v>
      </c>
      <c r="O127" s="26">
        <f>ResourceEffects[[#This Row],[Time Factor]]*TimeInterval-ResourceEffects[[#This Row],[Min]]*60-ResourceEffects[[#This Row],[Hours]]*60*60-ResourceEffects[[#This Row],[Days]]*60*60*24</f>
        <v>0</v>
      </c>
      <c r="P127" s="28">
        <f t="shared" ca="1" si="6"/>
        <v>544085356</v>
      </c>
      <c r="Q127" s="28">
        <f>_xlfn.XLOOKUP(ResourceEffects[[#This Row],[Protocol Name]],ProtocolNamesCol,ProtocolIds,"")</f>
        <v>12042</v>
      </c>
      <c r="R127" s="28">
        <f>ResourceEffects[[#This Row],[Time Factor]]</f>
        <v>0</v>
      </c>
      <c r="S127" s="28">
        <f>ResourceEffects[[#This Row],[Drone ID]]</f>
        <v>0</v>
      </c>
      <c r="T127" s="28">
        <f>_xlfn.XLOOKUP(ResourceEffects[[#This Row],[Resource Name]],ResourceNames,ResourceIds,"")</f>
        <v>2042</v>
      </c>
      <c r="U127" s="28">
        <f>_xlfn.XLOOKUP(ResourceEffects[[#This Row],[Event Type]],EventTypeNames,EventTypeIds,"")</f>
        <v>1</v>
      </c>
      <c r="V127" s="28">
        <f>IF(ResourceEffects[[#This Row],[Is Local]]="Yes",1,0)</f>
        <v>1</v>
      </c>
      <c r="W127" s="28">
        <f>IF(ResourceEffects[[#This Row],[Is Installed]]="Yes",1,0)</f>
        <v>0</v>
      </c>
      <c r="X127" s="28">
        <f>IF(ResourceEffects[[#This Row],[Status]]="Locked",1,0)</f>
        <v>0</v>
      </c>
      <c r="Y127" s="28">
        <f>IF(ResourceEffects[[#This Row],[event_type]]=1,0,1)</f>
        <v>0</v>
      </c>
      <c r="Z127" s="28">
        <f>IF(ResourceEffects[[#This Row],[Use Abundancies]]="Yes",1,0)</f>
        <v>0</v>
      </c>
      <c r="AA127" s="28">
        <f>ResourceEffects[[#This Row],[∆]]</f>
        <v>2</v>
      </c>
    </row>
    <row r="128" spans="1:27" ht="14.4" customHeight="1" x14ac:dyDescent="0.3">
      <c r="A128" s="32">
        <v>0</v>
      </c>
      <c r="B128" s="27" t="s">
        <v>45</v>
      </c>
      <c r="D128" s="26" t="s">
        <v>395</v>
      </c>
      <c r="E128" s="26">
        <v>2</v>
      </c>
      <c r="F128" s="50" t="s">
        <v>387</v>
      </c>
      <c r="G128" s="27" t="s">
        <v>204</v>
      </c>
      <c r="H128" s="26" t="str">
        <f t="shared" si="7"/>
        <v>No</v>
      </c>
      <c r="I128" s="26">
        <f>0</f>
        <v>0</v>
      </c>
      <c r="J128" s="26" t="str">
        <f t="shared" si="4"/>
        <v>Yes</v>
      </c>
      <c r="K128" s="26" t="str">
        <f t="shared" si="5"/>
        <v>No</v>
      </c>
      <c r="L128" s="26">
        <f>INT(ResourceEffects[[#This Row],[Time Factor]]*TimeInterval/60/60/24)</f>
        <v>0</v>
      </c>
      <c r="M128" s="26">
        <f>INT(ResourceEffects[[#This Row],[Time Factor]]*TimeInterval/60/60)-ResourceEffects[[#This Row],[Days]]*24</f>
        <v>0</v>
      </c>
      <c r="N128" s="26">
        <f>INT(ResourceEffects[[#This Row],[Time Factor]]*TimeInterval/60)-ResourceEffects[[#This Row],[Hours]]*60-ResourceEffects[[#This Row],[Days]]*60*24</f>
        <v>0</v>
      </c>
      <c r="O128" s="26">
        <f>ResourceEffects[[#This Row],[Time Factor]]*TimeInterval-ResourceEffects[[#This Row],[Min]]*60-ResourceEffects[[#This Row],[Hours]]*60*60-ResourceEffects[[#This Row],[Days]]*60*60*24</f>
        <v>0</v>
      </c>
      <c r="P128" s="28">
        <f t="shared" ca="1" si="6"/>
        <v>970140323</v>
      </c>
      <c r="Q128" s="28">
        <f>_xlfn.XLOOKUP(ResourceEffects[[#This Row],[Protocol Name]],ProtocolNamesCol,ProtocolIds,"")</f>
        <v>12043</v>
      </c>
      <c r="R128" s="28">
        <f>ResourceEffects[[#This Row],[Time Factor]]</f>
        <v>0</v>
      </c>
      <c r="S128" s="28">
        <f>ResourceEffects[[#This Row],[Drone ID]]</f>
        <v>0</v>
      </c>
      <c r="T128" s="28">
        <f>_xlfn.XLOOKUP(ResourceEffects[[#This Row],[Resource Name]],ResourceNames,ResourceIds,"")</f>
        <v>2033</v>
      </c>
      <c r="U128" s="28">
        <f>_xlfn.XLOOKUP(ResourceEffects[[#This Row],[Event Type]],EventTypeNames,EventTypeIds,"")</f>
        <v>2</v>
      </c>
      <c r="V128" s="28">
        <f>IF(ResourceEffects[[#This Row],[Is Local]]="Yes",1,0)</f>
        <v>1</v>
      </c>
      <c r="W128" s="28">
        <f>IF(ResourceEffects[[#This Row],[Is Installed]]="Yes",1,0)</f>
        <v>0</v>
      </c>
      <c r="X128" s="28">
        <f>IF(ResourceEffects[[#This Row],[Status]]="Locked",1,0)</f>
        <v>0</v>
      </c>
      <c r="Y128" s="28">
        <f>IF(ResourceEffects[[#This Row],[event_type]]=1,0,1)</f>
        <v>1</v>
      </c>
      <c r="Z128" s="28">
        <f>IF(ResourceEffects[[#This Row],[Use Abundancies]]="Yes",1,0)</f>
        <v>0</v>
      </c>
      <c r="AA128" s="28">
        <f>ResourceEffects[[#This Row],[∆]]</f>
        <v>2</v>
      </c>
    </row>
    <row r="129" spans="1:27" ht="14.4" customHeight="1" x14ac:dyDescent="0.3">
      <c r="A129" s="32">
        <v>0</v>
      </c>
      <c r="B129" s="27" t="s">
        <v>45</v>
      </c>
      <c r="D129" s="26" t="s">
        <v>395</v>
      </c>
      <c r="E129" s="26">
        <v>1</v>
      </c>
      <c r="F129" s="50" t="s">
        <v>387</v>
      </c>
      <c r="G129" s="27" t="s">
        <v>207</v>
      </c>
      <c r="H129" s="26" t="str">
        <f t="shared" si="7"/>
        <v>No</v>
      </c>
      <c r="I129" s="26">
        <f>0</f>
        <v>0</v>
      </c>
      <c r="J129" s="26" t="str">
        <f t="shared" si="4"/>
        <v>Yes</v>
      </c>
      <c r="K129" s="26" t="str">
        <f t="shared" si="5"/>
        <v>No</v>
      </c>
      <c r="L129" s="26">
        <f>INT(ResourceEffects[[#This Row],[Time Factor]]*TimeInterval/60/60/24)</f>
        <v>0</v>
      </c>
      <c r="M129" s="26">
        <f>INT(ResourceEffects[[#This Row],[Time Factor]]*TimeInterval/60/60)-ResourceEffects[[#This Row],[Days]]*24</f>
        <v>0</v>
      </c>
      <c r="N129" s="26">
        <f>INT(ResourceEffects[[#This Row],[Time Factor]]*TimeInterval/60)-ResourceEffects[[#This Row],[Hours]]*60-ResourceEffects[[#This Row],[Days]]*60*24</f>
        <v>0</v>
      </c>
      <c r="O129" s="26">
        <f>ResourceEffects[[#This Row],[Time Factor]]*TimeInterval-ResourceEffects[[#This Row],[Min]]*60-ResourceEffects[[#This Row],[Hours]]*60*60-ResourceEffects[[#This Row],[Days]]*60*60*24</f>
        <v>0</v>
      </c>
      <c r="P129" s="28">
        <f t="shared" ca="1" si="6"/>
        <v>377960069</v>
      </c>
      <c r="Q129" s="28">
        <f>_xlfn.XLOOKUP(ResourceEffects[[#This Row],[Protocol Name]],ProtocolNamesCol,ProtocolIds,"")</f>
        <v>12043</v>
      </c>
      <c r="R129" s="28">
        <f>ResourceEffects[[#This Row],[Time Factor]]</f>
        <v>0</v>
      </c>
      <c r="S129" s="28">
        <f>ResourceEffects[[#This Row],[Drone ID]]</f>
        <v>0</v>
      </c>
      <c r="T129" s="28">
        <f>_xlfn.XLOOKUP(ResourceEffects[[#This Row],[Resource Name]],ResourceNames,ResourceIds,"")</f>
        <v>2042</v>
      </c>
      <c r="U129" s="28">
        <f>_xlfn.XLOOKUP(ResourceEffects[[#This Row],[Event Type]],EventTypeNames,EventTypeIds,"")</f>
        <v>2</v>
      </c>
      <c r="V129" s="28">
        <f>IF(ResourceEffects[[#This Row],[Is Local]]="Yes",1,0)</f>
        <v>1</v>
      </c>
      <c r="W129" s="28">
        <f>IF(ResourceEffects[[#This Row],[Is Installed]]="Yes",1,0)</f>
        <v>0</v>
      </c>
      <c r="X129" s="28">
        <f>IF(ResourceEffects[[#This Row],[Status]]="Locked",1,0)</f>
        <v>0</v>
      </c>
      <c r="Y129" s="28">
        <f>IF(ResourceEffects[[#This Row],[event_type]]=1,0,1)</f>
        <v>1</v>
      </c>
      <c r="Z129" s="28">
        <f>IF(ResourceEffects[[#This Row],[Use Abundancies]]="Yes",1,0)</f>
        <v>0</v>
      </c>
      <c r="AA129" s="28">
        <f>ResourceEffects[[#This Row],[∆]]</f>
        <v>1</v>
      </c>
    </row>
    <row r="130" spans="1:27" ht="14.4" customHeight="1" x14ac:dyDescent="0.3">
      <c r="A130" s="32">
        <v>0</v>
      </c>
      <c r="B130" s="27" t="s">
        <v>45</v>
      </c>
      <c r="D130" s="26" t="s">
        <v>394</v>
      </c>
      <c r="E130" s="26">
        <v>2</v>
      </c>
      <c r="F130" s="50" t="s">
        <v>387</v>
      </c>
      <c r="G130" s="27" t="s">
        <v>208</v>
      </c>
      <c r="H130" s="26" t="str">
        <f t="shared" si="7"/>
        <v>No</v>
      </c>
      <c r="I130" s="26">
        <f>0</f>
        <v>0</v>
      </c>
      <c r="J130" s="26" t="str">
        <f t="shared" si="4"/>
        <v>Yes</v>
      </c>
      <c r="K130" s="26" t="str">
        <f t="shared" si="5"/>
        <v>No</v>
      </c>
      <c r="L130" s="26">
        <f>INT(ResourceEffects[[#This Row],[Time Factor]]*TimeInterval/60/60/24)</f>
        <v>0</v>
      </c>
      <c r="M130" s="26">
        <f>INT(ResourceEffects[[#This Row],[Time Factor]]*TimeInterval/60/60)-ResourceEffects[[#This Row],[Days]]*24</f>
        <v>0</v>
      </c>
      <c r="N130" s="26">
        <f>INT(ResourceEffects[[#This Row],[Time Factor]]*TimeInterval/60)-ResourceEffects[[#This Row],[Hours]]*60-ResourceEffects[[#This Row],[Days]]*60*24</f>
        <v>0</v>
      </c>
      <c r="O130" s="26">
        <f>ResourceEffects[[#This Row],[Time Factor]]*TimeInterval-ResourceEffects[[#This Row],[Min]]*60-ResourceEffects[[#This Row],[Hours]]*60*60-ResourceEffects[[#This Row],[Days]]*60*60*24</f>
        <v>0</v>
      </c>
      <c r="P130" s="28">
        <f t="shared" ca="1" si="6"/>
        <v>330035302</v>
      </c>
      <c r="Q130" s="28">
        <f>_xlfn.XLOOKUP(ResourceEffects[[#This Row],[Protocol Name]],ProtocolNamesCol,ProtocolIds,"")</f>
        <v>12043</v>
      </c>
      <c r="R130" s="28">
        <f>ResourceEffects[[#This Row],[Time Factor]]</f>
        <v>0</v>
      </c>
      <c r="S130" s="28">
        <f>ResourceEffects[[#This Row],[Drone ID]]</f>
        <v>0</v>
      </c>
      <c r="T130" s="28">
        <f>_xlfn.XLOOKUP(ResourceEffects[[#This Row],[Resource Name]],ResourceNames,ResourceIds,"")</f>
        <v>2043</v>
      </c>
      <c r="U130" s="28">
        <f>_xlfn.XLOOKUP(ResourceEffects[[#This Row],[Event Type]],EventTypeNames,EventTypeIds,"")</f>
        <v>1</v>
      </c>
      <c r="V130" s="28">
        <f>IF(ResourceEffects[[#This Row],[Is Local]]="Yes",1,0)</f>
        <v>1</v>
      </c>
      <c r="W130" s="28">
        <f>IF(ResourceEffects[[#This Row],[Is Installed]]="Yes",1,0)</f>
        <v>0</v>
      </c>
      <c r="X130" s="28">
        <f>IF(ResourceEffects[[#This Row],[Status]]="Locked",1,0)</f>
        <v>0</v>
      </c>
      <c r="Y130" s="28">
        <f>IF(ResourceEffects[[#This Row],[event_type]]=1,0,1)</f>
        <v>0</v>
      </c>
      <c r="Z130" s="28">
        <f>IF(ResourceEffects[[#This Row],[Use Abundancies]]="Yes",1,0)</f>
        <v>0</v>
      </c>
      <c r="AA130" s="28">
        <f>ResourceEffects[[#This Row],[∆]]</f>
        <v>2</v>
      </c>
    </row>
    <row r="131" spans="1:27" ht="14.4" customHeight="1" x14ac:dyDescent="0.3">
      <c r="A131" s="32">
        <v>0</v>
      </c>
      <c r="B131" s="27" t="s">
        <v>47</v>
      </c>
      <c r="D131" s="26" t="s">
        <v>395</v>
      </c>
      <c r="E131" s="26">
        <v>1</v>
      </c>
      <c r="F131" s="50" t="s">
        <v>387</v>
      </c>
      <c r="G131" s="27" t="s">
        <v>200</v>
      </c>
      <c r="H131" s="26" t="str">
        <f t="shared" si="7"/>
        <v>No</v>
      </c>
      <c r="I131" s="26">
        <f>0</f>
        <v>0</v>
      </c>
      <c r="J131" s="26" t="str">
        <f t="shared" si="4"/>
        <v>Yes</v>
      </c>
      <c r="K131" s="26" t="str">
        <f t="shared" si="5"/>
        <v>No</v>
      </c>
      <c r="L131" s="26">
        <f>INT(ResourceEffects[[#This Row],[Time Factor]]*TimeInterval/60/60/24)</f>
        <v>0</v>
      </c>
      <c r="M131" s="26">
        <f>INT(ResourceEffects[[#This Row],[Time Factor]]*TimeInterval/60/60)-ResourceEffects[[#This Row],[Days]]*24</f>
        <v>0</v>
      </c>
      <c r="N131" s="26">
        <f>INT(ResourceEffects[[#This Row],[Time Factor]]*TimeInterval/60)-ResourceEffects[[#This Row],[Hours]]*60-ResourceEffects[[#This Row],[Days]]*60*24</f>
        <v>0</v>
      </c>
      <c r="O131" s="26">
        <f>ResourceEffects[[#This Row],[Time Factor]]*TimeInterval-ResourceEffects[[#This Row],[Min]]*60-ResourceEffects[[#This Row],[Hours]]*60*60-ResourceEffects[[#This Row],[Days]]*60*60*24</f>
        <v>0</v>
      </c>
      <c r="P131" s="28">
        <f t="shared" ca="1" si="6"/>
        <v>166653718</v>
      </c>
      <c r="Q131" s="28">
        <f>_xlfn.XLOOKUP(ResourceEffects[[#This Row],[Protocol Name]],ProtocolNamesCol,ProtocolIds,"")</f>
        <v>12051</v>
      </c>
      <c r="R131" s="28">
        <f>ResourceEffects[[#This Row],[Time Factor]]</f>
        <v>0</v>
      </c>
      <c r="S131" s="28">
        <f>ResourceEffects[[#This Row],[Drone ID]]</f>
        <v>0</v>
      </c>
      <c r="T131" s="28">
        <f>_xlfn.XLOOKUP(ResourceEffects[[#This Row],[Resource Name]],ResourceNames,ResourceIds,"")</f>
        <v>2031</v>
      </c>
      <c r="U131" s="28">
        <f>_xlfn.XLOOKUP(ResourceEffects[[#This Row],[Event Type]],EventTypeNames,EventTypeIds,"")</f>
        <v>2</v>
      </c>
      <c r="V131" s="28">
        <f>IF(ResourceEffects[[#This Row],[Is Local]]="Yes",1,0)</f>
        <v>1</v>
      </c>
      <c r="W131" s="28">
        <f>IF(ResourceEffects[[#This Row],[Is Installed]]="Yes",1,0)</f>
        <v>0</v>
      </c>
      <c r="X131" s="28">
        <f>IF(ResourceEffects[[#This Row],[Status]]="Locked",1,0)</f>
        <v>0</v>
      </c>
      <c r="Y131" s="28">
        <f>IF(ResourceEffects[[#This Row],[event_type]]=1,0,1)</f>
        <v>1</v>
      </c>
      <c r="Z131" s="28">
        <f>IF(ResourceEffects[[#This Row],[Use Abundancies]]="Yes",1,0)</f>
        <v>0</v>
      </c>
      <c r="AA131" s="28">
        <f>ResourceEffects[[#This Row],[∆]]</f>
        <v>1</v>
      </c>
    </row>
    <row r="132" spans="1:27" ht="14.4" customHeight="1" x14ac:dyDescent="0.3">
      <c r="A132" s="32">
        <v>0</v>
      </c>
      <c r="B132" s="27" t="s">
        <v>47</v>
      </c>
      <c r="D132" s="26" t="s">
        <v>395</v>
      </c>
      <c r="E132" s="26">
        <v>1</v>
      </c>
      <c r="F132" s="50" t="s">
        <v>387</v>
      </c>
      <c r="G132" s="27" t="s">
        <v>206</v>
      </c>
      <c r="H132" s="26" t="str">
        <f t="shared" si="7"/>
        <v>No</v>
      </c>
      <c r="I132" s="26">
        <f>0</f>
        <v>0</v>
      </c>
      <c r="J132" s="26" t="str">
        <f t="shared" ref="J132:J195" si="8">"Yes"</f>
        <v>Yes</v>
      </c>
      <c r="K132" s="26" t="str">
        <f t="shared" ref="K132:K195" si="9">"No"</f>
        <v>No</v>
      </c>
      <c r="L132" s="26">
        <f>INT(ResourceEffects[[#This Row],[Time Factor]]*TimeInterval/60/60/24)</f>
        <v>0</v>
      </c>
      <c r="M132" s="26">
        <f>INT(ResourceEffects[[#This Row],[Time Factor]]*TimeInterval/60/60)-ResourceEffects[[#This Row],[Days]]*24</f>
        <v>0</v>
      </c>
      <c r="N132" s="26">
        <f>INT(ResourceEffects[[#This Row],[Time Factor]]*TimeInterval/60)-ResourceEffects[[#This Row],[Hours]]*60-ResourceEffects[[#This Row],[Days]]*60*24</f>
        <v>0</v>
      </c>
      <c r="O132" s="26">
        <f>ResourceEffects[[#This Row],[Time Factor]]*TimeInterval-ResourceEffects[[#This Row],[Min]]*60-ResourceEffects[[#This Row],[Hours]]*60*60-ResourceEffects[[#This Row],[Days]]*60*60*24</f>
        <v>0</v>
      </c>
      <c r="P132" s="28">
        <f t="shared" ref="P132:P195" ca="1" si="10">INT(RAND()*999999999)</f>
        <v>697212119</v>
      </c>
      <c r="Q132" s="28">
        <f>_xlfn.XLOOKUP(ResourceEffects[[#This Row],[Protocol Name]],ProtocolNamesCol,ProtocolIds,"")</f>
        <v>12051</v>
      </c>
      <c r="R132" s="28">
        <f>ResourceEffects[[#This Row],[Time Factor]]</f>
        <v>0</v>
      </c>
      <c r="S132" s="28">
        <f>ResourceEffects[[#This Row],[Drone ID]]</f>
        <v>0</v>
      </c>
      <c r="T132" s="28">
        <f>_xlfn.XLOOKUP(ResourceEffects[[#This Row],[Resource Name]],ResourceNames,ResourceIds,"")</f>
        <v>2041</v>
      </c>
      <c r="U132" s="28">
        <f>_xlfn.XLOOKUP(ResourceEffects[[#This Row],[Event Type]],EventTypeNames,EventTypeIds,"")</f>
        <v>2</v>
      </c>
      <c r="V132" s="28">
        <f>IF(ResourceEffects[[#This Row],[Is Local]]="Yes",1,0)</f>
        <v>1</v>
      </c>
      <c r="W132" s="28">
        <f>IF(ResourceEffects[[#This Row],[Is Installed]]="Yes",1,0)</f>
        <v>0</v>
      </c>
      <c r="X132" s="28">
        <f>IF(ResourceEffects[[#This Row],[Status]]="Locked",1,0)</f>
        <v>0</v>
      </c>
      <c r="Y132" s="28">
        <f>IF(ResourceEffects[[#This Row],[event_type]]=1,0,1)</f>
        <v>1</v>
      </c>
      <c r="Z132" s="28">
        <f>IF(ResourceEffects[[#This Row],[Use Abundancies]]="Yes",1,0)</f>
        <v>0</v>
      </c>
      <c r="AA132" s="28">
        <f>ResourceEffects[[#This Row],[∆]]</f>
        <v>1</v>
      </c>
    </row>
    <row r="133" spans="1:27" ht="14.4" customHeight="1" x14ac:dyDescent="0.3">
      <c r="A133" s="32">
        <v>0</v>
      </c>
      <c r="B133" s="27" t="s">
        <v>47</v>
      </c>
      <c r="D133" s="26" t="s">
        <v>394</v>
      </c>
      <c r="E133" s="26">
        <v>1</v>
      </c>
      <c r="F133" s="50" t="s">
        <v>387</v>
      </c>
      <c r="G133" s="27" t="s">
        <v>209</v>
      </c>
      <c r="H133" s="26" t="str">
        <f t="shared" si="7"/>
        <v>No</v>
      </c>
      <c r="I133" s="26">
        <f>0</f>
        <v>0</v>
      </c>
      <c r="J133" s="26" t="str">
        <f t="shared" si="8"/>
        <v>Yes</v>
      </c>
      <c r="K133" s="26" t="str">
        <f t="shared" si="9"/>
        <v>No</v>
      </c>
      <c r="L133" s="26">
        <f>INT(ResourceEffects[[#This Row],[Time Factor]]*TimeInterval/60/60/24)</f>
        <v>0</v>
      </c>
      <c r="M133" s="26">
        <f>INT(ResourceEffects[[#This Row],[Time Factor]]*TimeInterval/60/60)-ResourceEffects[[#This Row],[Days]]*24</f>
        <v>0</v>
      </c>
      <c r="N133" s="26">
        <f>INT(ResourceEffects[[#This Row],[Time Factor]]*TimeInterval/60)-ResourceEffects[[#This Row],[Hours]]*60-ResourceEffects[[#This Row],[Days]]*60*24</f>
        <v>0</v>
      </c>
      <c r="O133" s="26">
        <f>ResourceEffects[[#This Row],[Time Factor]]*TimeInterval-ResourceEffects[[#This Row],[Min]]*60-ResourceEffects[[#This Row],[Hours]]*60*60-ResourceEffects[[#This Row],[Days]]*60*60*24</f>
        <v>0</v>
      </c>
      <c r="P133" s="28">
        <f t="shared" ca="1" si="10"/>
        <v>398420701</v>
      </c>
      <c r="Q133" s="28">
        <f>_xlfn.XLOOKUP(ResourceEffects[[#This Row],[Protocol Name]],ProtocolNamesCol,ProtocolIds,"")</f>
        <v>12051</v>
      </c>
      <c r="R133" s="28">
        <f>ResourceEffects[[#This Row],[Time Factor]]</f>
        <v>0</v>
      </c>
      <c r="S133" s="28">
        <f>ResourceEffects[[#This Row],[Drone ID]]</f>
        <v>0</v>
      </c>
      <c r="T133" s="28">
        <f>_xlfn.XLOOKUP(ResourceEffects[[#This Row],[Resource Name]],ResourceNames,ResourceIds,"")</f>
        <v>2051</v>
      </c>
      <c r="U133" s="28">
        <f>_xlfn.XLOOKUP(ResourceEffects[[#This Row],[Event Type]],EventTypeNames,EventTypeIds,"")</f>
        <v>1</v>
      </c>
      <c r="V133" s="28">
        <f>IF(ResourceEffects[[#This Row],[Is Local]]="Yes",1,0)</f>
        <v>1</v>
      </c>
      <c r="W133" s="28">
        <f>IF(ResourceEffects[[#This Row],[Is Installed]]="Yes",1,0)</f>
        <v>0</v>
      </c>
      <c r="X133" s="28">
        <f>IF(ResourceEffects[[#This Row],[Status]]="Locked",1,0)</f>
        <v>0</v>
      </c>
      <c r="Y133" s="28">
        <f>IF(ResourceEffects[[#This Row],[event_type]]=1,0,1)</f>
        <v>0</v>
      </c>
      <c r="Z133" s="28">
        <f>IF(ResourceEffects[[#This Row],[Use Abundancies]]="Yes",1,0)</f>
        <v>0</v>
      </c>
      <c r="AA133" s="28">
        <f>ResourceEffects[[#This Row],[∆]]</f>
        <v>1</v>
      </c>
    </row>
    <row r="134" spans="1:27" ht="14.4" customHeight="1" x14ac:dyDescent="0.3">
      <c r="A134" s="32">
        <v>0</v>
      </c>
      <c r="B134" s="27" t="s">
        <v>49</v>
      </c>
      <c r="D134" s="26" t="s">
        <v>395</v>
      </c>
      <c r="E134" s="26">
        <v>1</v>
      </c>
      <c r="F134" s="50" t="s">
        <v>387</v>
      </c>
      <c r="G134" s="27" t="s">
        <v>200</v>
      </c>
      <c r="H134" s="26" t="str">
        <f t="shared" si="7"/>
        <v>No</v>
      </c>
      <c r="I134" s="26">
        <f>0</f>
        <v>0</v>
      </c>
      <c r="J134" s="26" t="str">
        <f t="shared" si="8"/>
        <v>Yes</v>
      </c>
      <c r="K134" s="26" t="str">
        <f t="shared" si="9"/>
        <v>No</v>
      </c>
      <c r="L134" s="26">
        <f>INT(ResourceEffects[[#This Row],[Time Factor]]*TimeInterval/60/60/24)</f>
        <v>0</v>
      </c>
      <c r="M134" s="26">
        <f>INT(ResourceEffects[[#This Row],[Time Factor]]*TimeInterval/60/60)-ResourceEffects[[#This Row],[Days]]*24</f>
        <v>0</v>
      </c>
      <c r="N134" s="26">
        <f>INT(ResourceEffects[[#This Row],[Time Factor]]*TimeInterval/60)-ResourceEffects[[#This Row],[Hours]]*60-ResourceEffects[[#This Row],[Days]]*60*24</f>
        <v>0</v>
      </c>
      <c r="O134" s="26">
        <f>ResourceEffects[[#This Row],[Time Factor]]*TimeInterval-ResourceEffects[[#This Row],[Min]]*60-ResourceEffects[[#This Row],[Hours]]*60*60-ResourceEffects[[#This Row],[Days]]*60*60*24</f>
        <v>0</v>
      </c>
      <c r="P134" s="28">
        <f t="shared" ca="1" si="10"/>
        <v>462043882</v>
      </c>
      <c r="Q134" s="28">
        <f>_xlfn.XLOOKUP(ResourceEffects[[#This Row],[Protocol Name]],ProtocolNamesCol,ProtocolIds,"")</f>
        <v>12052</v>
      </c>
      <c r="R134" s="28">
        <f>ResourceEffects[[#This Row],[Time Factor]]</f>
        <v>0</v>
      </c>
      <c r="S134" s="28">
        <f>ResourceEffects[[#This Row],[Drone ID]]</f>
        <v>0</v>
      </c>
      <c r="T134" s="28">
        <f>_xlfn.XLOOKUP(ResourceEffects[[#This Row],[Resource Name]],ResourceNames,ResourceIds,"")</f>
        <v>2031</v>
      </c>
      <c r="U134" s="28">
        <f>_xlfn.XLOOKUP(ResourceEffects[[#This Row],[Event Type]],EventTypeNames,EventTypeIds,"")</f>
        <v>2</v>
      </c>
      <c r="V134" s="28">
        <f>IF(ResourceEffects[[#This Row],[Is Local]]="Yes",1,0)</f>
        <v>1</v>
      </c>
      <c r="W134" s="28">
        <f>IF(ResourceEffects[[#This Row],[Is Installed]]="Yes",1,0)</f>
        <v>0</v>
      </c>
      <c r="X134" s="28">
        <f>IF(ResourceEffects[[#This Row],[Status]]="Locked",1,0)</f>
        <v>0</v>
      </c>
      <c r="Y134" s="28">
        <f>IF(ResourceEffects[[#This Row],[event_type]]=1,0,1)</f>
        <v>1</v>
      </c>
      <c r="Z134" s="28">
        <f>IF(ResourceEffects[[#This Row],[Use Abundancies]]="Yes",1,0)</f>
        <v>0</v>
      </c>
      <c r="AA134" s="28">
        <f>ResourceEffects[[#This Row],[∆]]</f>
        <v>1</v>
      </c>
    </row>
    <row r="135" spans="1:27" ht="14.4" customHeight="1" x14ac:dyDescent="0.3">
      <c r="A135" s="32">
        <v>0</v>
      </c>
      <c r="B135" s="27" t="s">
        <v>49</v>
      </c>
      <c r="D135" s="26" t="s">
        <v>395</v>
      </c>
      <c r="E135" s="26">
        <v>1</v>
      </c>
      <c r="F135" s="50" t="s">
        <v>387</v>
      </c>
      <c r="G135" s="27" t="s">
        <v>206</v>
      </c>
      <c r="H135" s="26" t="str">
        <f t="shared" si="7"/>
        <v>No</v>
      </c>
      <c r="I135" s="26">
        <f>0</f>
        <v>0</v>
      </c>
      <c r="J135" s="26" t="str">
        <f t="shared" si="8"/>
        <v>Yes</v>
      </c>
      <c r="K135" s="26" t="str">
        <f t="shared" si="9"/>
        <v>No</v>
      </c>
      <c r="L135" s="26">
        <f>INT(ResourceEffects[[#This Row],[Time Factor]]*TimeInterval/60/60/24)</f>
        <v>0</v>
      </c>
      <c r="M135" s="26">
        <f>INT(ResourceEffects[[#This Row],[Time Factor]]*TimeInterval/60/60)-ResourceEffects[[#This Row],[Days]]*24</f>
        <v>0</v>
      </c>
      <c r="N135" s="26">
        <f>INT(ResourceEffects[[#This Row],[Time Factor]]*TimeInterval/60)-ResourceEffects[[#This Row],[Hours]]*60-ResourceEffects[[#This Row],[Days]]*60*24</f>
        <v>0</v>
      </c>
      <c r="O135" s="26">
        <f>ResourceEffects[[#This Row],[Time Factor]]*TimeInterval-ResourceEffects[[#This Row],[Min]]*60-ResourceEffects[[#This Row],[Hours]]*60*60-ResourceEffects[[#This Row],[Days]]*60*60*24</f>
        <v>0</v>
      </c>
      <c r="P135" s="28">
        <f t="shared" ca="1" si="10"/>
        <v>331565137</v>
      </c>
      <c r="Q135" s="28">
        <f>_xlfn.XLOOKUP(ResourceEffects[[#This Row],[Protocol Name]],ProtocolNamesCol,ProtocolIds,"")</f>
        <v>12052</v>
      </c>
      <c r="R135" s="28">
        <f>ResourceEffects[[#This Row],[Time Factor]]</f>
        <v>0</v>
      </c>
      <c r="S135" s="28">
        <f>ResourceEffects[[#This Row],[Drone ID]]</f>
        <v>0</v>
      </c>
      <c r="T135" s="28">
        <f>_xlfn.XLOOKUP(ResourceEffects[[#This Row],[Resource Name]],ResourceNames,ResourceIds,"")</f>
        <v>2041</v>
      </c>
      <c r="U135" s="28">
        <f>_xlfn.XLOOKUP(ResourceEffects[[#This Row],[Event Type]],EventTypeNames,EventTypeIds,"")</f>
        <v>2</v>
      </c>
      <c r="V135" s="28">
        <f>IF(ResourceEffects[[#This Row],[Is Local]]="Yes",1,0)</f>
        <v>1</v>
      </c>
      <c r="W135" s="28">
        <f>IF(ResourceEffects[[#This Row],[Is Installed]]="Yes",1,0)</f>
        <v>0</v>
      </c>
      <c r="X135" s="28">
        <f>IF(ResourceEffects[[#This Row],[Status]]="Locked",1,0)</f>
        <v>0</v>
      </c>
      <c r="Y135" s="28">
        <f>IF(ResourceEffects[[#This Row],[event_type]]=1,0,1)</f>
        <v>1</v>
      </c>
      <c r="Z135" s="28">
        <f>IF(ResourceEffects[[#This Row],[Use Abundancies]]="Yes",1,0)</f>
        <v>0</v>
      </c>
      <c r="AA135" s="28">
        <f>ResourceEffects[[#This Row],[∆]]</f>
        <v>1</v>
      </c>
    </row>
    <row r="136" spans="1:27" ht="14.4" customHeight="1" x14ac:dyDescent="0.3">
      <c r="A136" s="32">
        <v>0</v>
      </c>
      <c r="B136" s="27" t="s">
        <v>49</v>
      </c>
      <c r="D136" s="26" t="s">
        <v>395</v>
      </c>
      <c r="E136" s="26">
        <v>1</v>
      </c>
      <c r="F136" s="50" t="s">
        <v>387</v>
      </c>
      <c r="G136" s="27" t="s">
        <v>207</v>
      </c>
      <c r="H136" s="26" t="str">
        <f t="shared" si="7"/>
        <v>No</v>
      </c>
      <c r="I136" s="26">
        <f>0</f>
        <v>0</v>
      </c>
      <c r="J136" s="26" t="str">
        <f t="shared" si="8"/>
        <v>Yes</v>
      </c>
      <c r="K136" s="26" t="str">
        <f t="shared" si="9"/>
        <v>No</v>
      </c>
      <c r="L136" s="26">
        <f>INT(ResourceEffects[[#This Row],[Time Factor]]*TimeInterval/60/60/24)</f>
        <v>0</v>
      </c>
      <c r="M136" s="26">
        <f>INT(ResourceEffects[[#This Row],[Time Factor]]*TimeInterval/60/60)-ResourceEffects[[#This Row],[Days]]*24</f>
        <v>0</v>
      </c>
      <c r="N136" s="26">
        <f>INT(ResourceEffects[[#This Row],[Time Factor]]*TimeInterval/60)-ResourceEffects[[#This Row],[Hours]]*60-ResourceEffects[[#This Row],[Days]]*60*24</f>
        <v>0</v>
      </c>
      <c r="O136" s="26">
        <f>ResourceEffects[[#This Row],[Time Factor]]*TimeInterval-ResourceEffects[[#This Row],[Min]]*60-ResourceEffects[[#This Row],[Hours]]*60*60-ResourceEffects[[#This Row],[Days]]*60*60*24</f>
        <v>0</v>
      </c>
      <c r="P136" s="28">
        <f t="shared" ca="1" si="10"/>
        <v>634485332</v>
      </c>
      <c r="Q136" s="28">
        <f>_xlfn.XLOOKUP(ResourceEffects[[#This Row],[Protocol Name]],ProtocolNamesCol,ProtocolIds,"")</f>
        <v>12052</v>
      </c>
      <c r="R136" s="28">
        <f>ResourceEffects[[#This Row],[Time Factor]]</f>
        <v>0</v>
      </c>
      <c r="S136" s="28">
        <f>ResourceEffects[[#This Row],[Drone ID]]</f>
        <v>0</v>
      </c>
      <c r="T136" s="28">
        <f>_xlfn.XLOOKUP(ResourceEffects[[#This Row],[Resource Name]],ResourceNames,ResourceIds,"")</f>
        <v>2042</v>
      </c>
      <c r="U136" s="28">
        <f>_xlfn.XLOOKUP(ResourceEffects[[#This Row],[Event Type]],EventTypeNames,EventTypeIds,"")</f>
        <v>2</v>
      </c>
      <c r="V136" s="28">
        <f>IF(ResourceEffects[[#This Row],[Is Local]]="Yes",1,0)</f>
        <v>1</v>
      </c>
      <c r="W136" s="28">
        <f>IF(ResourceEffects[[#This Row],[Is Installed]]="Yes",1,0)</f>
        <v>0</v>
      </c>
      <c r="X136" s="28">
        <f>IF(ResourceEffects[[#This Row],[Status]]="Locked",1,0)</f>
        <v>0</v>
      </c>
      <c r="Y136" s="28">
        <f>IF(ResourceEffects[[#This Row],[event_type]]=1,0,1)</f>
        <v>1</v>
      </c>
      <c r="Z136" s="28">
        <f>IF(ResourceEffects[[#This Row],[Use Abundancies]]="Yes",1,0)</f>
        <v>0</v>
      </c>
      <c r="AA136" s="28">
        <f>ResourceEffects[[#This Row],[∆]]</f>
        <v>1</v>
      </c>
    </row>
    <row r="137" spans="1:27" ht="14.4" customHeight="1" x14ac:dyDescent="0.3">
      <c r="A137" s="32">
        <v>0</v>
      </c>
      <c r="B137" s="27" t="s">
        <v>49</v>
      </c>
      <c r="D137" s="26" t="s">
        <v>394</v>
      </c>
      <c r="E137" s="26">
        <v>2</v>
      </c>
      <c r="F137" s="50" t="s">
        <v>387</v>
      </c>
      <c r="G137" s="27" t="s">
        <v>211</v>
      </c>
      <c r="H137" s="26" t="str">
        <f t="shared" si="7"/>
        <v>No</v>
      </c>
      <c r="I137" s="26">
        <f>0</f>
        <v>0</v>
      </c>
      <c r="J137" s="26" t="str">
        <f t="shared" si="8"/>
        <v>Yes</v>
      </c>
      <c r="K137" s="26" t="str">
        <f t="shared" si="9"/>
        <v>No</v>
      </c>
      <c r="L137" s="26">
        <f>INT(ResourceEffects[[#This Row],[Time Factor]]*TimeInterval/60/60/24)</f>
        <v>0</v>
      </c>
      <c r="M137" s="26">
        <f>INT(ResourceEffects[[#This Row],[Time Factor]]*TimeInterval/60/60)-ResourceEffects[[#This Row],[Days]]*24</f>
        <v>0</v>
      </c>
      <c r="N137" s="26">
        <f>INT(ResourceEffects[[#This Row],[Time Factor]]*TimeInterval/60)-ResourceEffects[[#This Row],[Hours]]*60-ResourceEffects[[#This Row],[Days]]*60*24</f>
        <v>0</v>
      </c>
      <c r="O137" s="26">
        <f>ResourceEffects[[#This Row],[Time Factor]]*TimeInterval-ResourceEffects[[#This Row],[Min]]*60-ResourceEffects[[#This Row],[Hours]]*60*60-ResourceEffects[[#This Row],[Days]]*60*60*24</f>
        <v>0</v>
      </c>
      <c r="P137" s="28">
        <f t="shared" ca="1" si="10"/>
        <v>754657537</v>
      </c>
      <c r="Q137" s="28">
        <f>_xlfn.XLOOKUP(ResourceEffects[[#This Row],[Protocol Name]],ProtocolNamesCol,ProtocolIds,"")</f>
        <v>12052</v>
      </c>
      <c r="R137" s="28">
        <f>ResourceEffects[[#This Row],[Time Factor]]</f>
        <v>0</v>
      </c>
      <c r="S137" s="28">
        <f>ResourceEffects[[#This Row],[Drone ID]]</f>
        <v>0</v>
      </c>
      <c r="T137" s="28">
        <f>_xlfn.XLOOKUP(ResourceEffects[[#This Row],[Resource Name]],ResourceNames,ResourceIds,"")</f>
        <v>2052</v>
      </c>
      <c r="U137" s="28">
        <f>_xlfn.XLOOKUP(ResourceEffects[[#This Row],[Event Type]],EventTypeNames,EventTypeIds,"")</f>
        <v>1</v>
      </c>
      <c r="V137" s="28">
        <f>IF(ResourceEffects[[#This Row],[Is Local]]="Yes",1,0)</f>
        <v>1</v>
      </c>
      <c r="W137" s="28">
        <f>IF(ResourceEffects[[#This Row],[Is Installed]]="Yes",1,0)</f>
        <v>0</v>
      </c>
      <c r="X137" s="28">
        <f>IF(ResourceEffects[[#This Row],[Status]]="Locked",1,0)</f>
        <v>0</v>
      </c>
      <c r="Y137" s="28">
        <f>IF(ResourceEffects[[#This Row],[event_type]]=1,0,1)</f>
        <v>0</v>
      </c>
      <c r="Z137" s="28">
        <f>IF(ResourceEffects[[#This Row],[Use Abundancies]]="Yes",1,0)</f>
        <v>0</v>
      </c>
      <c r="AA137" s="28">
        <f>ResourceEffects[[#This Row],[∆]]</f>
        <v>2</v>
      </c>
    </row>
    <row r="138" spans="1:27" ht="14.4" customHeight="1" x14ac:dyDescent="0.3">
      <c r="A138" s="32">
        <v>0</v>
      </c>
      <c r="B138" s="27" t="s">
        <v>51</v>
      </c>
      <c r="D138" s="26" t="s">
        <v>395</v>
      </c>
      <c r="E138" s="26">
        <v>1</v>
      </c>
      <c r="F138" s="50" t="s">
        <v>387</v>
      </c>
      <c r="G138" s="27" t="s">
        <v>200</v>
      </c>
      <c r="H138" s="26" t="str">
        <f t="shared" si="7"/>
        <v>No</v>
      </c>
      <c r="I138" s="26">
        <f>0</f>
        <v>0</v>
      </c>
      <c r="J138" s="26" t="str">
        <f t="shared" si="8"/>
        <v>Yes</v>
      </c>
      <c r="K138" s="26" t="str">
        <f t="shared" si="9"/>
        <v>No</v>
      </c>
      <c r="L138" s="26">
        <f>INT(ResourceEffects[[#This Row],[Time Factor]]*TimeInterval/60/60/24)</f>
        <v>0</v>
      </c>
      <c r="M138" s="26">
        <f>INT(ResourceEffects[[#This Row],[Time Factor]]*TimeInterval/60/60)-ResourceEffects[[#This Row],[Days]]*24</f>
        <v>0</v>
      </c>
      <c r="N138" s="26">
        <f>INT(ResourceEffects[[#This Row],[Time Factor]]*TimeInterval/60)-ResourceEffects[[#This Row],[Hours]]*60-ResourceEffects[[#This Row],[Days]]*60*24</f>
        <v>0</v>
      </c>
      <c r="O138" s="26">
        <f>ResourceEffects[[#This Row],[Time Factor]]*TimeInterval-ResourceEffects[[#This Row],[Min]]*60-ResourceEffects[[#This Row],[Hours]]*60*60-ResourceEffects[[#This Row],[Days]]*60*60*24</f>
        <v>0</v>
      </c>
      <c r="P138" s="28">
        <f t="shared" ca="1" si="10"/>
        <v>296798624</v>
      </c>
      <c r="Q138" s="28">
        <f>_xlfn.XLOOKUP(ResourceEffects[[#This Row],[Protocol Name]],ProtocolNamesCol,ProtocolIds,"")</f>
        <v>12053</v>
      </c>
      <c r="R138" s="28">
        <f>ResourceEffects[[#This Row],[Time Factor]]</f>
        <v>0</v>
      </c>
      <c r="S138" s="28">
        <f>ResourceEffects[[#This Row],[Drone ID]]</f>
        <v>0</v>
      </c>
      <c r="T138" s="28">
        <f>_xlfn.XLOOKUP(ResourceEffects[[#This Row],[Resource Name]],ResourceNames,ResourceIds,"")</f>
        <v>2031</v>
      </c>
      <c r="U138" s="28">
        <f>_xlfn.XLOOKUP(ResourceEffects[[#This Row],[Event Type]],EventTypeNames,EventTypeIds,"")</f>
        <v>2</v>
      </c>
      <c r="V138" s="28">
        <f>IF(ResourceEffects[[#This Row],[Is Local]]="Yes",1,0)</f>
        <v>1</v>
      </c>
      <c r="W138" s="28">
        <f>IF(ResourceEffects[[#This Row],[Is Installed]]="Yes",1,0)</f>
        <v>0</v>
      </c>
      <c r="X138" s="28">
        <f>IF(ResourceEffects[[#This Row],[Status]]="Locked",1,0)</f>
        <v>0</v>
      </c>
      <c r="Y138" s="28">
        <f>IF(ResourceEffects[[#This Row],[event_type]]=1,0,1)</f>
        <v>1</v>
      </c>
      <c r="Z138" s="28">
        <f>IF(ResourceEffects[[#This Row],[Use Abundancies]]="Yes",1,0)</f>
        <v>0</v>
      </c>
      <c r="AA138" s="28">
        <f>ResourceEffects[[#This Row],[∆]]</f>
        <v>1</v>
      </c>
    </row>
    <row r="139" spans="1:27" ht="14.4" customHeight="1" x14ac:dyDescent="0.3">
      <c r="A139" s="32">
        <v>0</v>
      </c>
      <c r="B139" s="27" t="s">
        <v>51</v>
      </c>
      <c r="D139" s="26" t="s">
        <v>395</v>
      </c>
      <c r="E139" s="26">
        <v>1</v>
      </c>
      <c r="F139" s="50" t="s">
        <v>387</v>
      </c>
      <c r="G139" s="27" t="s">
        <v>207</v>
      </c>
      <c r="H139" s="26" t="str">
        <f t="shared" si="7"/>
        <v>No</v>
      </c>
      <c r="I139" s="26">
        <f>0</f>
        <v>0</v>
      </c>
      <c r="J139" s="26" t="str">
        <f t="shared" si="8"/>
        <v>Yes</v>
      </c>
      <c r="K139" s="26" t="str">
        <f t="shared" si="9"/>
        <v>No</v>
      </c>
      <c r="L139" s="26">
        <f>INT(ResourceEffects[[#This Row],[Time Factor]]*TimeInterval/60/60/24)</f>
        <v>0</v>
      </c>
      <c r="M139" s="26">
        <f>INT(ResourceEffects[[#This Row],[Time Factor]]*TimeInterval/60/60)-ResourceEffects[[#This Row],[Days]]*24</f>
        <v>0</v>
      </c>
      <c r="N139" s="26">
        <f>INT(ResourceEffects[[#This Row],[Time Factor]]*TimeInterval/60)-ResourceEffects[[#This Row],[Hours]]*60-ResourceEffects[[#This Row],[Days]]*60*24</f>
        <v>0</v>
      </c>
      <c r="O139" s="26">
        <f>ResourceEffects[[#This Row],[Time Factor]]*TimeInterval-ResourceEffects[[#This Row],[Min]]*60-ResourceEffects[[#This Row],[Hours]]*60*60-ResourceEffects[[#This Row],[Days]]*60*60*24</f>
        <v>0</v>
      </c>
      <c r="P139" s="28">
        <f t="shared" ca="1" si="10"/>
        <v>868365319</v>
      </c>
      <c r="Q139" s="28">
        <f>_xlfn.XLOOKUP(ResourceEffects[[#This Row],[Protocol Name]],ProtocolNamesCol,ProtocolIds,"")</f>
        <v>12053</v>
      </c>
      <c r="R139" s="28">
        <f>ResourceEffects[[#This Row],[Time Factor]]</f>
        <v>0</v>
      </c>
      <c r="S139" s="28">
        <f>ResourceEffects[[#This Row],[Drone ID]]</f>
        <v>0</v>
      </c>
      <c r="T139" s="28">
        <f>_xlfn.XLOOKUP(ResourceEffects[[#This Row],[Resource Name]],ResourceNames,ResourceIds,"")</f>
        <v>2042</v>
      </c>
      <c r="U139" s="28">
        <f>_xlfn.XLOOKUP(ResourceEffects[[#This Row],[Event Type]],EventTypeNames,EventTypeIds,"")</f>
        <v>2</v>
      </c>
      <c r="V139" s="28">
        <f>IF(ResourceEffects[[#This Row],[Is Local]]="Yes",1,0)</f>
        <v>1</v>
      </c>
      <c r="W139" s="28">
        <f>IF(ResourceEffects[[#This Row],[Is Installed]]="Yes",1,0)</f>
        <v>0</v>
      </c>
      <c r="X139" s="28">
        <f>IF(ResourceEffects[[#This Row],[Status]]="Locked",1,0)</f>
        <v>0</v>
      </c>
      <c r="Y139" s="28">
        <f>IF(ResourceEffects[[#This Row],[event_type]]=1,0,1)</f>
        <v>1</v>
      </c>
      <c r="Z139" s="28">
        <f>IF(ResourceEffects[[#This Row],[Use Abundancies]]="Yes",1,0)</f>
        <v>0</v>
      </c>
      <c r="AA139" s="28">
        <f>ResourceEffects[[#This Row],[∆]]</f>
        <v>1</v>
      </c>
    </row>
    <row r="140" spans="1:27" ht="14.4" customHeight="1" x14ac:dyDescent="0.3">
      <c r="A140" s="32">
        <v>0</v>
      </c>
      <c r="B140" s="27" t="s">
        <v>51</v>
      </c>
      <c r="D140" s="26" t="s">
        <v>395</v>
      </c>
      <c r="E140" s="26">
        <v>1</v>
      </c>
      <c r="F140" s="50" t="s">
        <v>387</v>
      </c>
      <c r="G140" s="27" t="s">
        <v>208</v>
      </c>
      <c r="H140" s="26" t="str">
        <f t="shared" si="7"/>
        <v>No</v>
      </c>
      <c r="I140" s="26">
        <f>0</f>
        <v>0</v>
      </c>
      <c r="J140" s="26" t="str">
        <f t="shared" si="8"/>
        <v>Yes</v>
      </c>
      <c r="K140" s="26" t="str">
        <f t="shared" si="9"/>
        <v>No</v>
      </c>
      <c r="L140" s="26">
        <f>INT(ResourceEffects[[#This Row],[Time Factor]]*TimeInterval/60/60/24)</f>
        <v>0</v>
      </c>
      <c r="M140" s="26">
        <f>INT(ResourceEffects[[#This Row],[Time Factor]]*TimeInterval/60/60)-ResourceEffects[[#This Row],[Days]]*24</f>
        <v>0</v>
      </c>
      <c r="N140" s="26">
        <f>INT(ResourceEffects[[#This Row],[Time Factor]]*TimeInterval/60)-ResourceEffects[[#This Row],[Hours]]*60-ResourceEffects[[#This Row],[Days]]*60*24</f>
        <v>0</v>
      </c>
      <c r="O140" s="26">
        <f>ResourceEffects[[#This Row],[Time Factor]]*TimeInterval-ResourceEffects[[#This Row],[Min]]*60-ResourceEffects[[#This Row],[Hours]]*60*60-ResourceEffects[[#This Row],[Days]]*60*60*24</f>
        <v>0</v>
      </c>
      <c r="P140" s="28">
        <f t="shared" ca="1" si="10"/>
        <v>656432498</v>
      </c>
      <c r="Q140" s="28">
        <f>_xlfn.XLOOKUP(ResourceEffects[[#This Row],[Protocol Name]],ProtocolNamesCol,ProtocolIds,"")</f>
        <v>12053</v>
      </c>
      <c r="R140" s="28">
        <f>ResourceEffects[[#This Row],[Time Factor]]</f>
        <v>0</v>
      </c>
      <c r="S140" s="28">
        <f>ResourceEffects[[#This Row],[Drone ID]]</f>
        <v>0</v>
      </c>
      <c r="T140" s="28">
        <f>_xlfn.XLOOKUP(ResourceEffects[[#This Row],[Resource Name]],ResourceNames,ResourceIds,"")</f>
        <v>2043</v>
      </c>
      <c r="U140" s="28">
        <f>_xlfn.XLOOKUP(ResourceEffects[[#This Row],[Event Type]],EventTypeNames,EventTypeIds,"")</f>
        <v>2</v>
      </c>
      <c r="V140" s="28">
        <f>IF(ResourceEffects[[#This Row],[Is Local]]="Yes",1,0)</f>
        <v>1</v>
      </c>
      <c r="W140" s="28">
        <f>IF(ResourceEffects[[#This Row],[Is Installed]]="Yes",1,0)</f>
        <v>0</v>
      </c>
      <c r="X140" s="28">
        <f>IF(ResourceEffects[[#This Row],[Status]]="Locked",1,0)</f>
        <v>0</v>
      </c>
      <c r="Y140" s="28">
        <f>IF(ResourceEffects[[#This Row],[event_type]]=1,0,1)</f>
        <v>1</v>
      </c>
      <c r="Z140" s="28">
        <f>IF(ResourceEffects[[#This Row],[Use Abundancies]]="Yes",1,0)</f>
        <v>0</v>
      </c>
      <c r="AA140" s="28">
        <f>ResourceEffects[[#This Row],[∆]]</f>
        <v>1</v>
      </c>
    </row>
    <row r="141" spans="1:27" ht="14.4" customHeight="1" x14ac:dyDescent="0.3">
      <c r="A141" s="32">
        <v>0</v>
      </c>
      <c r="B141" s="27" t="s">
        <v>51</v>
      </c>
      <c r="D141" s="26" t="s">
        <v>394</v>
      </c>
      <c r="E141" s="26">
        <v>2</v>
      </c>
      <c r="F141" s="50" t="s">
        <v>387</v>
      </c>
      <c r="G141" s="27" t="s">
        <v>213</v>
      </c>
      <c r="H141" s="26" t="str">
        <f t="shared" si="7"/>
        <v>No</v>
      </c>
      <c r="I141" s="26">
        <f>0</f>
        <v>0</v>
      </c>
      <c r="J141" s="26" t="str">
        <f t="shared" si="8"/>
        <v>Yes</v>
      </c>
      <c r="K141" s="26" t="str">
        <f t="shared" si="9"/>
        <v>No</v>
      </c>
      <c r="L141" s="26">
        <f>INT(ResourceEffects[[#This Row],[Time Factor]]*TimeInterval/60/60/24)</f>
        <v>0</v>
      </c>
      <c r="M141" s="26">
        <f>INT(ResourceEffects[[#This Row],[Time Factor]]*TimeInterval/60/60)-ResourceEffects[[#This Row],[Days]]*24</f>
        <v>0</v>
      </c>
      <c r="N141" s="26">
        <f>INT(ResourceEffects[[#This Row],[Time Factor]]*TimeInterval/60)-ResourceEffects[[#This Row],[Hours]]*60-ResourceEffects[[#This Row],[Days]]*60*24</f>
        <v>0</v>
      </c>
      <c r="O141" s="26">
        <f>ResourceEffects[[#This Row],[Time Factor]]*TimeInterval-ResourceEffects[[#This Row],[Min]]*60-ResourceEffects[[#This Row],[Hours]]*60*60-ResourceEffects[[#This Row],[Days]]*60*60*24</f>
        <v>0</v>
      </c>
      <c r="P141" s="28">
        <f t="shared" ca="1" si="10"/>
        <v>765976712</v>
      </c>
      <c r="Q141" s="28">
        <f>_xlfn.XLOOKUP(ResourceEffects[[#This Row],[Protocol Name]],ProtocolNamesCol,ProtocolIds,"")</f>
        <v>12053</v>
      </c>
      <c r="R141" s="28">
        <f>ResourceEffects[[#This Row],[Time Factor]]</f>
        <v>0</v>
      </c>
      <c r="S141" s="28">
        <f>ResourceEffects[[#This Row],[Drone ID]]</f>
        <v>0</v>
      </c>
      <c r="T141" s="28">
        <f>_xlfn.XLOOKUP(ResourceEffects[[#This Row],[Resource Name]],ResourceNames,ResourceIds,"")</f>
        <v>2053</v>
      </c>
      <c r="U141" s="28">
        <f>_xlfn.XLOOKUP(ResourceEffects[[#This Row],[Event Type]],EventTypeNames,EventTypeIds,"")</f>
        <v>1</v>
      </c>
      <c r="V141" s="28">
        <f>IF(ResourceEffects[[#This Row],[Is Local]]="Yes",1,0)</f>
        <v>1</v>
      </c>
      <c r="W141" s="28">
        <f>IF(ResourceEffects[[#This Row],[Is Installed]]="Yes",1,0)</f>
        <v>0</v>
      </c>
      <c r="X141" s="28">
        <f>IF(ResourceEffects[[#This Row],[Status]]="Locked",1,0)</f>
        <v>0</v>
      </c>
      <c r="Y141" s="28">
        <f>IF(ResourceEffects[[#This Row],[event_type]]=1,0,1)</f>
        <v>0</v>
      </c>
      <c r="Z141" s="28">
        <f>IF(ResourceEffects[[#This Row],[Use Abundancies]]="Yes",1,0)</f>
        <v>0</v>
      </c>
      <c r="AA141" s="28">
        <f>ResourceEffects[[#This Row],[∆]]</f>
        <v>2</v>
      </c>
    </row>
    <row r="142" spans="1:27" ht="14.4" customHeight="1" x14ac:dyDescent="0.3">
      <c r="A142" s="32">
        <v>0</v>
      </c>
      <c r="B142" s="27" t="s">
        <v>53</v>
      </c>
      <c r="D142" s="26" t="s">
        <v>395</v>
      </c>
      <c r="E142" s="26">
        <v>2</v>
      </c>
      <c r="F142" s="50" t="s">
        <v>387</v>
      </c>
      <c r="G142" s="27" t="s">
        <v>194</v>
      </c>
      <c r="H142" s="26" t="str">
        <f t="shared" si="7"/>
        <v>No</v>
      </c>
      <c r="I142" s="26">
        <f>0</f>
        <v>0</v>
      </c>
      <c r="J142" s="26" t="str">
        <f t="shared" si="8"/>
        <v>Yes</v>
      </c>
      <c r="K142" s="26" t="str">
        <f t="shared" si="9"/>
        <v>No</v>
      </c>
      <c r="L142" s="26">
        <f>INT(ResourceEffects[[#This Row],[Time Factor]]*TimeInterval/60/60/24)</f>
        <v>0</v>
      </c>
      <c r="M142" s="26">
        <f>INT(ResourceEffects[[#This Row],[Time Factor]]*TimeInterval/60/60)-ResourceEffects[[#This Row],[Days]]*24</f>
        <v>0</v>
      </c>
      <c r="N142" s="26">
        <f>INT(ResourceEffects[[#This Row],[Time Factor]]*TimeInterval/60)-ResourceEffects[[#This Row],[Hours]]*60-ResourceEffects[[#This Row],[Days]]*60*24</f>
        <v>0</v>
      </c>
      <c r="O142" s="26">
        <f>ResourceEffects[[#This Row],[Time Factor]]*TimeInterval-ResourceEffects[[#This Row],[Min]]*60-ResourceEffects[[#This Row],[Hours]]*60*60-ResourceEffects[[#This Row],[Days]]*60*60*24</f>
        <v>0</v>
      </c>
      <c r="P142" s="28">
        <f t="shared" ca="1" si="10"/>
        <v>411122066</v>
      </c>
      <c r="Q142" s="28">
        <f>_xlfn.XLOOKUP(ResourceEffects[[#This Row],[Protocol Name]],ProtocolNamesCol,ProtocolIds,"")</f>
        <v>13001</v>
      </c>
      <c r="R142" s="28">
        <f>ResourceEffects[[#This Row],[Time Factor]]</f>
        <v>0</v>
      </c>
      <c r="S142" s="28">
        <f>ResourceEffects[[#This Row],[Drone ID]]</f>
        <v>0</v>
      </c>
      <c r="T142" s="28">
        <f>_xlfn.XLOOKUP(ResourceEffects[[#This Row],[Resource Name]],ResourceNames,ResourceIds,"")</f>
        <v>2021</v>
      </c>
      <c r="U142" s="28">
        <f>_xlfn.XLOOKUP(ResourceEffects[[#This Row],[Event Type]],EventTypeNames,EventTypeIds,"")</f>
        <v>2</v>
      </c>
      <c r="V142" s="28">
        <f>IF(ResourceEffects[[#This Row],[Is Local]]="Yes",1,0)</f>
        <v>1</v>
      </c>
      <c r="W142" s="28">
        <f>IF(ResourceEffects[[#This Row],[Is Installed]]="Yes",1,0)</f>
        <v>0</v>
      </c>
      <c r="X142" s="28">
        <f>IF(ResourceEffects[[#This Row],[Status]]="Locked",1,0)</f>
        <v>0</v>
      </c>
      <c r="Y142" s="28">
        <f>IF(ResourceEffects[[#This Row],[event_type]]=1,0,1)</f>
        <v>1</v>
      </c>
      <c r="Z142" s="28">
        <f>IF(ResourceEffects[[#This Row],[Use Abundancies]]="Yes",1,0)</f>
        <v>0</v>
      </c>
      <c r="AA142" s="28">
        <f>ResourceEffects[[#This Row],[∆]]</f>
        <v>2</v>
      </c>
    </row>
    <row r="143" spans="1:27" ht="14.4" customHeight="1" x14ac:dyDescent="0.3">
      <c r="A143" s="32">
        <v>0</v>
      </c>
      <c r="B143" s="27" t="s">
        <v>53</v>
      </c>
      <c r="D143" s="26" t="s">
        <v>394</v>
      </c>
      <c r="E143" s="26">
        <v>1</v>
      </c>
      <c r="F143" s="50" t="s">
        <v>387</v>
      </c>
      <c r="G143" s="27" t="s">
        <v>215</v>
      </c>
      <c r="H143" s="26" t="str">
        <f t="shared" si="7"/>
        <v>No</v>
      </c>
      <c r="I143" s="26">
        <f>0</f>
        <v>0</v>
      </c>
      <c r="J143" s="26" t="str">
        <f t="shared" si="8"/>
        <v>Yes</v>
      </c>
      <c r="K143" s="26" t="str">
        <f t="shared" si="9"/>
        <v>No</v>
      </c>
      <c r="L143" s="26">
        <f>INT(ResourceEffects[[#This Row],[Time Factor]]*TimeInterval/60/60/24)</f>
        <v>0</v>
      </c>
      <c r="M143" s="26">
        <f>INT(ResourceEffects[[#This Row],[Time Factor]]*TimeInterval/60/60)-ResourceEffects[[#This Row],[Days]]*24</f>
        <v>0</v>
      </c>
      <c r="N143" s="26">
        <f>INT(ResourceEffects[[#This Row],[Time Factor]]*TimeInterval/60)-ResourceEffects[[#This Row],[Hours]]*60-ResourceEffects[[#This Row],[Days]]*60*24</f>
        <v>0</v>
      </c>
      <c r="O143" s="26">
        <f>ResourceEffects[[#This Row],[Time Factor]]*TimeInterval-ResourceEffects[[#This Row],[Min]]*60-ResourceEffects[[#This Row],[Hours]]*60*60-ResourceEffects[[#This Row],[Days]]*60*60*24</f>
        <v>0</v>
      </c>
      <c r="P143" s="28">
        <f t="shared" ca="1" si="10"/>
        <v>400207365</v>
      </c>
      <c r="Q143" s="28">
        <f>_xlfn.XLOOKUP(ResourceEffects[[#This Row],[Protocol Name]],ProtocolNamesCol,ProtocolIds,"")</f>
        <v>13001</v>
      </c>
      <c r="R143" s="28">
        <f>ResourceEffects[[#This Row],[Time Factor]]</f>
        <v>0</v>
      </c>
      <c r="S143" s="28">
        <f>ResourceEffects[[#This Row],[Drone ID]]</f>
        <v>0</v>
      </c>
      <c r="T143" s="28">
        <f>_xlfn.XLOOKUP(ResourceEffects[[#This Row],[Resource Name]],ResourceNames,ResourceIds,"")</f>
        <v>3001</v>
      </c>
      <c r="U143" s="28">
        <f>_xlfn.XLOOKUP(ResourceEffects[[#This Row],[Event Type]],EventTypeNames,EventTypeIds,"")</f>
        <v>1</v>
      </c>
      <c r="V143" s="28">
        <f>IF(ResourceEffects[[#This Row],[Is Local]]="Yes",1,0)</f>
        <v>1</v>
      </c>
      <c r="W143" s="28">
        <f>IF(ResourceEffects[[#This Row],[Is Installed]]="Yes",1,0)</f>
        <v>0</v>
      </c>
      <c r="X143" s="28">
        <f>IF(ResourceEffects[[#This Row],[Status]]="Locked",1,0)</f>
        <v>0</v>
      </c>
      <c r="Y143" s="28">
        <f>IF(ResourceEffects[[#This Row],[event_type]]=1,0,1)</f>
        <v>0</v>
      </c>
      <c r="Z143" s="28">
        <f>IF(ResourceEffects[[#This Row],[Use Abundancies]]="Yes",1,0)</f>
        <v>0</v>
      </c>
      <c r="AA143" s="28">
        <f>ResourceEffects[[#This Row],[∆]]</f>
        <v>1</v>
      </c>
    </row>
    <row r="144" spans="1:27" ht="14.4" customHeight="1" x14ac:dyDescent="0.3">
      <c r="A144" s="32">
        <v>0</v>
      </c>
      <c r="B144" s="27" t="s">
        <v>55</v>
      </c>
      <c r="D144" s="26" t="s">
        <v>395</v>
      </c>
      <c r="E144" s="26">
        <v>1</v>
      </c>
      <c r="F144" s="50" t="s">
        <v>387</v>
      </c>
      <c r="G144" s="27" t="s">
        <v>194</v>
      </c>
      <c r="H144" s="26" t="str">
        <f t="shared" si="7"/>
        <v>No</v>
      </c>
      <c r="I144" s="26">
        <f>0</f>
        <v>0</v>
      </c>
      <c r="J144" s="26" t="str">
        <f t="shared" si="8"/>
        <v>Yes</v>
      </c>
      <c r="K144" s="26" t="str">
        <f t="shared" si="9"/>
        <v>No</v>
      </c>
      <c r="L144" s="26">
        <f>INT(ResourceEffects[[#This Row],[Time Factor]]*TimeInterval/60/60/24)</f>
        <v>0</v>
      </c>
      <c r="M144" s="26">
        <f>INT(ResourceEffects[[#This Row],[Time Factor]]*TimeInterval/60/60)-ResourceEffects[[#This Row],[Days]]*24</f>
        <v>0</v>
      </c>
      <c r="N144" s="26">
        <f>INT(ResourceEffects[[#This Row],[Time Factor]]*TimeInterval/60)-ResourceEffects[[#This Row],[Hours]]*60-ResourceEffects[[#This Row],[Days]]*60*24</f>
        <v>0</v>
      </c>
      <c r="O144" s="26">
        <f>ResourceEffects[[#This Row],[Time Factor]]*TimeInterval-ResourceEffects[[#This Row],[Min]]*60-ResourceEffects[[#This Row],[Hours]]*60*60-ResourceEffects[[#This Row],[Days]]*60*60*24</f>
        <v>0</v>
      </c>
      <c r="P144" s="28">
        <f t="shared" ca="1" si="10"/>
        <v>221894554</v>
      </c>
      <c r="Q144" s="28">
        <f>_xlfn.XLOOKUP(ResourceEffects[[#This Row],[Protocol Name]],ProtocolNamesCol,ProtocolIds,"")</f>
        <v>13011</v>
      </c>
      <c r="R144" s="28">
        <f>ResourceEffects[[#This Row],[Time Factor]]</f>
        <v>0</v>
      </c>
      <c r="S144" s="28">
        <f>ResourceEffects[[#This Row],[Drone ID]]</f>
        <v>0</v>
      </c>
      <c r="T144" s="28">
        <f>_xlfn.XLOOKUP(ResourceEffects[[#This Row],[Resource Name]],ResourceNames,ResourceIds,"")</f>
        <v>2021</v>
      </c>
      <c r="U144" s="28">
        <f>_xlfn.XLOOKUP(ResourceEffects[[#This Row],[Event Type]],EventTypeNames,EventTypeIds,"")</f>
        <v>2</v>
      </c>
      <c r="V144" s="28">
        <f>IF(ResourceEffects[[#This Row],[Is Local]]="Yes",1,0)</f>
        <v>1</v>
      </c>
      <c r="W144" s="28">
        <f>IF(ResourceEffects[[#This Row],[Is Installed]]="Yes",1,0)</f>
        <v>0</v>
      </c>
      <c r="X144" s="28">
        <f>IF(ResourceEffects[[#This Row],[Status]]="Locked",1,0)</f>
        <v>0</v>
      </c>
      <c r="Y144" s="28">
        <f>IF(ResourceEffects[[#This Row],[event_type]]=1,0,1)</f>
        <v>1</v>
      </c>
      <c r="Z144" s="28">
        <f>IF(ResourceEffects[[#This Row],[Use Abundancies]]="Yes",1,0)</f>
        <v>0</v>
      </c>
      <c r="AA144" s="28">
        <f>ResourceEffects[[#This Row],[∆]]</f>
        <v>1</v>
      </c>
    </row>
    <row r="145" spans="1:27" ht="14.4" customHeight="1" x14ac:dyDescent="0.3">
      <c r="A145" s="32">
        <v>0</v>
      </c>
      <c r="B145" s="27" t="s">
        <v>55</v>
      </c>
      <c r="D145" s="26" t="s">
        <v>394</v>
      </c>
      <c r="E145" s="26">
        <v>1</v>
      </c>
      <c r="F145" s="50" t="s">
        <v>387</v>
      </c>
      <c r="G145" s="27" t="s">
        <v>217</v>
      </c>
      <c r="H145" s="26" t="str">
        <f t="shared" si="7"/>
        <v>No</v>
      </c>
      <c r="I145" s="26">
        <f>0</f>
        <v>0</v>
      </c>
      <c r="J145" s="26" t="str">
        <f t="shared" si="8"/>
        <v>Yes</v>
      </c>
      <c r="K145" s="26" t="str">
        <f t="shared" si="9"/>
        <v>No</v>
      </c>
      <c r="L145" s="26">
        <f>INT(ResourceEffects[[#This Row],[Time Factor]]*TimeInterval/60/60/24)</f>
        <v>0</v>
      </c>
      <c r="M145" s="26">
        <f>INT(ResourceEffects[[#This Row],[Time Factor]]*TimeInterval/60/60)-ResourceEffects[[#This Row],[Days]]*24</f>
        <v>0</v>
      </c>
      <c r="N145" s="26">
        <f>INT(ResourceEffects[[#This Row],[Time Factor]]*TimeInterval/60)-ResourceEffects[[#This Row],[Hours]]*60-ResourceEffects[[#This Row],[Days]]*60*24</f>
        <v>0</v>
      </c>
      <c r="O145" s="26">
        <f>ResourceEffects[[#This Row],[Time Factor]]*TimeInterval-ResourceEffects[[#This Row],[Min]]*60-ResourceEffects[[#This Row],[Hours]]*60*60-ResourceEffects[[#This Row],[Days]]*60*60*24</f>
        <v>0</v>
      </c>
      <c r="P145" s="28">
        <f t="shared" ca="1" si="10"/>
        <v>35037603</v>
      </c>
      <c r="Q145" s="28">
        <f>_xlfn.XLOOKUP(ResourceEffects[[#This Row],[Protocol Name]],ProtocolNamesCol,ProtocolIds,"")</f>
        <v>13011</v>
      </c>
      <c r="R145" s="28">
        <f>ResourceEffects[[#This Row],[Time Factor]]</f>
        <v>0</v>
      </c>
      <c r="S145" s="28">
        <f>ResourceEffects[[#This Row],[Drone ID]]</f>
        <v>0</v>
      </c>
      <c r="T145" s="28">
        <f>_xlfn.XLOOKUP(ResourceEffects[[#This Row],[Resource Name]],ResourceNames,ResourceIds,"")</f>
        <v>3011</v>
      </c>
      <c r="U145" s="28">
        <f>_xlfn.XLOOKUP(ResourceEffects[[#This Row],[Event Type]],EventTypeNames,EventTypeIds,"")</f>
        <v>1</v>
      </c>
      <c r="V145" s="28">
        <f>IF(ResourceEffects[[#This Row],[Is Local]]="Yes",1,0)</f>
        <v>1</v>
      </c>
      <c r="W145" s="28">
        <f>IF(ResourceEffects[[#This Row],[Is Installed]]="Yes",1,0)</f>
        <v>0</v>
      </c>
      <c r="X145" s="28">
        <f>IF(ResourceEffects[[#This Row],[Status]]="Locked",1,0)</f>
        <v>0</v>
      </c>
      <c r="Y145" s="28">
        <f>IF(ResourceEffects[[#This Row],[event_type]]=1,0,1)</f>
        <v>0</v>
      </c>
      <c r="Z145" s="28">
        <f>IF(ResourceEffects[[#This Row],[Use Abundancies]]="Yes",1,0)</f>
        <v>0</v>
      </c>
      <c r="AA145" s="28">
        <f>ResourceEffects[[#This Row],[∆]]</f>
        <v>1</v>
      </c>
    </row>
    <row r="146" spans="1:27" ht="14.4" customHeight="1" x14ac:dyDescent="0.3">
      <c r="A146" s="32">
        <v>0</v>
      </c>
      <c r="B146" s="27" t="s">
        <v>57</v>
      </c>
      <c r="D146" s="26" t="s">
        <v>395</v>
      </c>
      <c r="E146" s="26">
        <v>2</v>
      </c>
      <c r="F146" s="50" t="s">
        <v>387</v>
      </c>
      <c r="G146" s="27" t="s">
        <v>194</v>
      </c>
      <c r="H146" s="26" t="str">
        <f t="shared" si="7"/>
        <v>No</v>
      </c>
      <c r="I146" s="26">
        <f>0</f>
        <v>0</v>
      </c>
      <c r="J146" s="26" t="str">
        <f t="shared" si="8"/>
        <v>Yes</v>
      </c>
      <c r="K146" s="26" t="str">
        <f t="shared" si="9"/>
        <v>No</v>
      </c>
      <c r="L146" s="26">
        <f>INT(ResourceEffects[[#This Row],[Time Factor]]*TimeInterval/60/60/24)</f>
        <v>0</v>
      </c>
      <c r="M146" s="26">
        <f>INT(ResourceEffects[[#This Row],[Time Factor]]*TimeInterval/60/60)-ResourceEffects[[#This Row],[Days]]*24</f>
        <v>0</v>
      </c>
      <c r="N146" s="26">
        <f>INT(ResourceEffects[[#This Row],[Time Factor]]*TimeInterval/60)-ResourceEffects[[#This Row],[Hours]]*60-ResourceEffects[[#This Row],[Days]]*60*24</f>
        <v>0</v>
      </c>
      <c r="O146" s="26">
        <f>ResourceEffects[[#This Row],[Time Factor]]*TimeInterval-ResourceEffects[[#This Row],[Min]]*60-ResourceEffects[[#This Row],[Hours]]*60*60-ResourceEffects[[#This Row],[Days]]*60*60*24</f>
        <v>0</v>
      </c>
      <c r="P146" s="28">
        <f t="shared" ca="1" si="10"/>
        <v>168224581</v>
      </c>
      <c r="Q146" s="28">
        <f>_xlfn.XLOOKUP(ResourceEffects[[#This Row],[Protocol Name]],ProtocolNamesCol,ProtocolIds,"")</f>
        <v>13021</v>
      </c>
      <c r="R146" s="28">
        <f>ResourceEffects[[#This Row],[Time Factor]]</f>
        <v>0</v>
      </c>
      <c r="S146" s="28">
        <f>ResourceEffects[[#This Row],[Drone ID]]</f>
        <v>0</v>
      </c>
      <c r="T146" s="28">
        <f>_xlfn.XLOOKUP(ResourceEffects[[#This Row],[Resource Name]],ResourceNames,ResourceIds,"")</f>
        <v>2021</v>
      </c>
      <c r="U146" s="28">
        <f>_xlfn.XLOOKUP(ResourceEffects[[#This Row],[Event Type]],EventTypeNames,EventTypeIds,"")</f>
        <v>2</v>
      </c>
      <c r="V146" s="28">
        <f>IF(ResourceEffects[[#This Row],[Is Local]]="Yes",1,0)</f>
        <v>1</v>
      </c>
      <c r="W146" s="28">
        <f>IF(ResourceEffects[[#This Row],[Is Installed]]="Yes",1,0)</f>
        <v>0</v>
      </c>
      <c r="X146" s="28">
        <f>IF(ResourceEffects[[#This Row],[Status]]="Locked",1,0)</f>
        <v>0</v>
      </c>
      <c r="Y146" s="28">
        <f>IF(ResourceEffects[[#This Row],[event_type]]=1,0,1)</f>
        <v>1</v>
      </c>
      <c r="Z146" s="28">
        <f>IF(ResourceEffects[[#This Row],[Use Abundancies]]="Yes",1,0)</f>
        <v>0</v>
      </c>
      <c r="AA146" s="28">
        <f>ResourceEffects[[#This Row],[∆]]</f>
        <v>2</v>
      </c>
    </row>
    <row r="147" spans="1:27" ht="14.4" customHeight="1" x14ac:dyDescent="0.3">
      <c r="A147" s="32">
        <v>0</v>
      </c>
      <c r="B147" s="27" t="s">
        <v>57</v>
      </c>
      <c r="D147" s="26" t="s">
        <v>394</v>
      </c>
      <c r="E147" s="26">
        <v>1</v>
      </c>
      <c r="F147" s="50" t="s">
        <v>387</v>
      </c>
      <c r="G147" s="27" t="s">
        <v>219</v>
      </c>
      <c r="H147" s="26" t="str">
        <f t="shared" si="7"/>
        <v>No</v>
      </c>
      <c r="I147" s="26">
        <f>0</f>
        <v>0</v>
      </c>
      <c r="J147" s="26" t="str">
        <f t="shared" si="8"/>
        <v>Yes</v>
      </c>
      <c r="K147" s="26" t="str">
        <f t="shared" si="9"/>
        <v>No</v>
      </c>
      <c r="L147" s="26">
        <f>INT(ResourceEffects[[#This Row],[Time Factor]]*TimeInterval/60/60/24)</f>
        <v>0</v>
      </c>
      <c r="M147" s="26">
        <f>INT(ResourceEffects[[#This Row],[Time Factor]]*TimeInterval/60/60)-ResourceEffects[[#This Row],[Days]]*24</f>
        <v>0</v>
      </c>
      <c r="N147" s="26">
        <f>INT(ResourceEffects[[#This Row],[Time Factor]]*TimeInterval/60)-ResourceEffects[[#This Row],[Hours]]*60-ResourceEffects[[#This Row],[Days]]*60*24</f>
        <v>0</v>
      </c>
      <c r="O147" s="26">
        <f>ResourceEffects[[#This Row],[Time Factor]]*TimeInterval-ResourceEffects[[#This Row],[Min]]*60-ResourceEffects[[#This Row],[Hours]]*60*60-ResourceEffects[[#This Row],[Days]]*60*60*24</f>
        <v>0</v>
      </c>
      <c r="P147" s="28">
        <f t="shared" ca="1" si="10"/>
        <v>314439052</v>
      </c>
      <c r="Q147" s="28">
        <f>_xlfn.XLOOKUP(ResourceEffects[[#This Row],[Protocol Name]],ProtocolNamesCol,ProtocolIds,"")</f>
        <v>13021</v>
      </c>
      <c r="R147" s="28">
        <f>ResourceEffects[[#This Row],[Time Factor]]</f>
        <v>0</v>
      </c>
      <c r="S147" s="28">
        <f>ResourceEffects[[#This Row],[Drone ID]]</f>
        <v>0</v>
      </c>
      <c r="T147" s="28">
        <f>_xlfn.XLOOKUP(ResourceEffects[[#This Row],[Resource Name]],ResourceNames,ResourceIds,"")</f>
        <v>3021</v>
      </c>
      <c r="U147" s="28">
        <f>_xlfn.XLOOKUP(ResourceEffects[[#This Row],[Event Type]],EventTypeNames,EventTypeIds,"")</f>
        <v>1</v>
      </c>
      <c r="V147" s="28">
        <f>IF(ResourceEffects[[#This Row],[Is Local]]="Yes",1,0)</f>
        <v>1</v>
      </c>
      <c r="W147" s="28">
        <f>IF(ResourceEffects[[#This Row],[Is Installed]]="Yes",1,0)</f>
        <v>0</v>
      </c>
      <c r="X147" s="28">
        <f>IF(ResourceEffects[[#This Row],[Status]]="Locked",1,0)</f>
        <v>0</v>
      </c>
      <c r="Y147" s="28">
        <f>IF(ResourceEffects[[#This Row],[event_type]]=1,0,1)</f>
        <v>0</v>
      </c>
      <c r="Z147" s="28">
        <f>IF(ResourceEffects[[#This Row],[Use Abundancies]]="Yes",1,0)</f>
        <v>0</v>
      </c>
      <c r="AA147" s="28">
        <f>ResourceEffects[[#This Row],[∆]]</f>
        <v>1</v>
      </c>
    </row>
    <row r="148" spans="1:27" ht="14.4" customHeight="1" x14ac:dyDescent="0.3">
      <c r="A148" s="32">
        <v>0</v>
      </c>
      <c r="B148" s="27" t="s">
        <v>59</v>
      </c>
      <c r="D148" s="26" t="s">
        <v>395</v>
      </c>
      <c r="E148" s="26">
        <v>2</v>
      </c>
      <c r="F148" s="50" t="s">
        <v>387</v>
      </c>
      <c r="G148" s="27" t="s">
        <v>196</v>
      </c>
      <c r="H148" s="26" t="str">
        <f t="shared" si="7"/>
        <v>No</v>
      </c>
      <c r="I148" s="26">
        <f>0</f>
        <v>0</v>
      </c>
      <c r="J148" s="26" t="str">
        <f t="shared" si="8"/>
        <v>Yes</v>
      </c>
      <c r="K148" s="26" t="str">
        <f t="shared" si="9"/>
        <v>No</v>
      </c>
      <c r="L148" s="26">
        <f>INT(ResourceEffects[[#This Row],[Time Factor]]*TimeInterval/60/60/24)</f>
        <v>0</v>
      </c>
      <c r="M148" s="26">
        <f>INT(ResourceEffects[[#This Row],[Time Factor]]*TimeInterval/60/60)-ResourceEffects[[#This Row],[Days]]*24</f>
        <v>0</v>
      </c>
      <c r="N148" s="26">
        <f>INT(ResourceEffects[[#This Row],[Time Factor]]*TimeInterval/60)-ResourceEffects[[#This Row],[Hours]]*60-ResourceEffects[[#This Row],[Days]]*60*24</f>
        <v>0</v>
      </c>
      <c r="O148" s="26">
        <f>ResourceEffects[[#This Row],[Time Factor]]*TimeInterval-ResourceEffects[[#This Row],[Min]]*60-ResourceEffects[[#This Row],[Hours]]*60*60-ResourceEffects[[#This Row],[Days]]*60*60*24</f>
        <v>0</v>
      </c>
      <c r="P148" s="28">
        <f t="shared" ca="1" si="10"/>
        <v>924250731</v>
      </c>
      <c r="Q148" s="28">
        <f>_xlfn.XLOOKUP(ResourceEffects[[#This Row],[Protocol Name]],ProtocolNamesCol,ProtocolIds,"")</f>
        <v>13031</v>
      </c>
      <c r="R148" s="28">
        <f>ResourceEffects[[#This Row],[Time Factor]]</f>
        <v>0</v>
      </c>
      <c r="S148" s="28">
        <f>ResourceEffects[[#This Row],[Drone ID]]</f>
        <v>0</v>
      </c>
      <c r="T148" s="28">
        <f>_xlfn.XLOOKUP(ResourceEffects[[#This Row],[Resource Name]],ResourceNames,ResourceIds,"")</f>
        <v>2022</v>
      </c>
      <c r="U148" s="28">
        <f>_xlfn.XLOOKUP(ResourceEffects[[#This Row],[Event Type]],EventTypeNames,EventTypeIds,"")</f>
        <v>2</v>
      </c>
      <c r="V148" s="28">
        <f>IF(ResourceEffects[[#This Row],[Is Local]]="Yes",1,0)</f>
        <v>1</v>
      </c>
      <c r="W148" s="28">
        <f>IF(ResourceEffects[[#This Row],[Is Installed]]="Yes",1,0)</f>
        <v>0</v>
      </c>
      <c r="X148" s="28">
        <f>IF(ResourceEffects[[#This Row],[Status]]="Locked",1,0)</f>
        <v>0</v>
      </c>
      <c r="Y148" s="28">
        <f>IF(ResourceEffects[[#This Row],[event_type]]=1,0,1)</f>
        <v>1</v>
      </c>
      <c r="Z148" s="28">
        <f>IF(ResourceEffects[[#This Row],[Use Abundancies]]="Yes",1,0)</f>
        <v>0</v>
      </c>
      <c r="AA148" s="28">
        <f>ResourceEffects[[#This Row],[∆]]</f>
        <v>2</v>
      </c>
    </row>
    <row r="149" spans="1:27" ht="14.4" customHeight="1" x14ac:dyDescent="0.3">
      <c r="A149" s="32">
        <v>0</v>
      </c>
      <c r="B149" s="27" t="s">
        <v>59</v>
      </c>
      <c r="D149" s="26" t="s">
        <v>394</v>
      </c>
      <c r="E149" s="26">
        <v>1</v>
      </c>
      <c r="F149" s="50" t="s">
        <v>387</v>
      </c>
      <c r="G149" s="27" t="s">
        <v>221</v>
      </c>
      <c r="H149" s="26" t="str">
        <f t="shared" si="7"/>
        <v>No</v>
      </c>
      <c r="I149" s="26">
        <f>0</f>
        <v>0</v>
      </c>
      <c r="J149" s="26" t="str">
        <f t="shared" si="8"/>
        <v>Yes</v>
      </c>
      <c r="K149" s="26" t="str">
        <f t="shared" si="9"/>
        <v>No</v>
      </c>
      <c r="L149" s="26">
        <f>INT(ResourceEffects[[#This Row],[Time Factor]]*TimeInterval/60/60/24)</f>
        <v>0</v>
      </c>
      <c r="M149" s="26">
        <f>INT(ResourceEffects[[#This Row],[Time Factor]]*TimeInterval/60/60)-ResourceEffects[[#This Row],[Days]]*24</f>
        <v>0</v>
      </c>
      <c r="N149" s="26">
        <f>INT(ResourceEffects[[#This Row],[Time Factor]]*TimeInterval/60)-ResourceEffects[[#This Row],[Hours]]*60-ResourceEffects[[#This Row],[Days]]*60*24</f>
        <v>0</v>
      </c>
      <c r="O149" s="26">
        <f>ResourceEffects[[#This Row],[Time Factor]]*TimeInterval-ResourceEffects[[#This Row],[Min]]*60-ResourceEffects[[#This Row],[Hours]]*60*60-ResourceEffects[[#This Row],[Days]]*60*60*24</f>
        <v>0</v>
      </c>
      <c r="P149" s="28">
        <f t="shared" ca="1" si="10"/>
        <v>897086123</v>
      </c>
      <c r="Q149" s="28">
        <f>_xlfn.XLOOKUP(ResourceEffects[[#This Row],[Protocol Name]],ProtocolNamesCol,ProtocolIds,"")</f>
        <v>13031</v>
      </c>
      <c r="R149" s="28">
        <f>ResourceEffects[[#This Row],[Time Factor]]</f>
        <v>0</v>
      </c>
      <c r="S149" s="28">
        <f>ResourceEffects[[#This Row],[Drone ID]]</f>
        <v>0</v>
      </c>
      <c r="T149" s="28">
        <f>_xlfn.XLOOKUP(ResourceEffects[[#This Row],[Resource Name]],ResourceNames,ResourceIds,"")</f>
        <v>3031</v>
      </c>
      <c r="U149" s="28">
        <f>_xlfn.XLOOKUP(ResourceEffects[[#This Row],[Event Type]],EventTypeNames,EventTypeIds,"")</f>
        <v>1</v>
      </c>
      <c r="V149" s="28">
        <f>IF(ResourceEffects[[#This Row],[Is Local]]="Yes",1,0)</f>
        <v>1</v>
      </c>
      <c r="W149" s="28">
        <f>IF(ResourceEffects[[#This Row],[Is Installed]]="Yes",1,0)</f>
        <v>0</v>
      </c>
      <c r="X149" s="28">
        <f>IF(ResourceEffects[[#This Row],[Status]]="Locked",1,0)</f>
        <v>0</v>
      </c>
      <c r="Y149" s="28">
        <f>IF(ResourceEffects[[#This Row],[event_type]]=1,0,1)</f>
        <v>0</v>
      </c>
      <c r="Z149" s="28">
        <f>IF(ResourceEffects[[#This Row],[Use Abundancies]]="Yes",1,0)</f>
        <v>0</v>
      </c>
      <c r="AA149" s="28">
        <f>ResourceEffects[[#This Row],[∆]]</f>
        <v>1</v>
      </c>
    </row>
    <row r="150" spans="1:27" ht="14.4" customHeight="1" x14ac:dyDescent="0.3">
      <c r="A150" s="32">
        <v>0</v>
      </c>
      <c r="B150" s="27" t="s">
        <v>61</v>
      </c>
      <c r="D150" s="26" t="s">
        <v>395</v>
      </c>
      <c r="E150" s="26">
        <v>2</v>
      </c>
      <c r="F150" s="50" t="s">
        <v>387</v>
      </c>
      <c r="G150" s="27" t="s">
        <v>196</v>
      </c>
      <c r="H150" s="26" t="str">
        <f t="shared" si="7"/>
        <v>No</v>
      </c>
      <c r="I150" s="26">
        <f>0</f>
        <v>0</v>
      </c>
      <c r="J150" s="26" t="str">
        <f t="shared" si="8"/>
        <v>Yes</v>
      </c>
      <c r="K150" s="26" t="str">
        <f t="shared" si="9"/>
        <v>No</v>
      </c>
      <c r="L150" s="26">
        <f>INT(ResourceEffects[[#This Row],[Time Factor]]*TimeInterval/60/60/24)</f>
        <v>0</v>
      </c>
      <c r="M150" s="26">
        <f>INT(ResourceEffects[[#This Row],[Time Factor]]*TimeInterval/60/60)-ResourceEffects[[#This Row],[Days]]*24</f>
        <v>0</v>
      </c>
      <c r="N150" s="26">
        <f>INT(ResourceEffects[[#This Row],[Time Factor]]*TimeInterval/60)-ResourceEffects[[#This Row],[Hours]]*60-ResourceEffects[[#This Row],[Days]]*60*24</f>
        <v>0</v>
      </c>
      <c r="O150" s="26">
        <f>ResourceEffects[[#This Row],[Time Factor]]*TimeInterval-ResourceEffects[[#This Row],[Min]]*60-ResourceEffects[[#This Row],[Hours]]*60*60-ResourceEffects[[#This Row],[Days]]*60*60*24</f>
        <v>0</v>
      </c>
      <c r="P150" s="28">
        <f t="shared" ca="1" si="10"/>
        <v>915643679</v>
      </c>
      <c r="Q150" s="28">
        <f>_xlfn.XLOOKUP(ResourceEffects[[#This Row],[Protocol Name]],ProtocolNamesCol,ProtocolIds,"")</f>
        <v>13101</v>
      </c>
      <c r="R150" s="28">
        <f>ResourceEffects[[#This Row],[Time Factor]]</f>
        <v>0</v>
      </c>
      <c r="S150" s="28">
        <f>ResourceEffects[[#This Row],[Drone ID]]</f>
        <v>0</v>
      </c>
      <c r="T150" s="28">
        <f>_xlfn.XLOOKUP(ResourceEffects[[#This Row],[Resource Name]],ResourceNames,ResourceIds,"")</f>
        <v>2022</v>
      </c>
      <c r="U150" s="28">
        <f>_xlfn.XLOOKUP(ResourceEffects[[#This Row],[Event Type]],EventTypeNames,EventTypeIds,"")</f>
        <v>2</v>
      </c>
      <c r="V150" s="28">
        <f>IF(ResourceEffects[[#This Row],[Is Local]]="Yes",1,0)</f>
        <v>1</v>
      </c>
      <c r="W150" s="28">
        <f>IF(ResourceEffects[[#This Row],[Is Installed]]="Yes",1,0)</f>
        <v>0</v>
      </c>
      <c r="X150" s="28">
        <f>IF(ResourceEffects[[#This Row],[Status]]="Locked",1,0)</f>
        <v>0</v>
      </c>
      <c r="Y150" s="28">
        <f>IF(ResourceEffects[[#This Row],[event_type]]=1,0,1)</f>
        <v>1</v>
      </c>
      <c r="Z150" s="28">
        <f>IF(ResourceEffects[[#This Row],[Use Abundancies]]="Yes",1,0)</f>
        <v>0</v>
      </c>
      <c r="AA150" s="28">
        <f>ResourceEffects[[#This Row],[∆]]</f>
        <v>2</v>
      </c>
    </row>
    <row r="151" spans="1:27" ht="14.4" customHeight="1" x14ac:dyDescent="0.3">
      <c r="A151" s="32">
        <v>0</v>
      </c>
      <c r="B151" s="27" t="s">
        <v>61</v>
      </c>
      <c r="D151" s="26" t="s">
        <v>394</v>
      </c>
      <c r="E151" s="26">
        <v>1</v>
      </c>
      <c r="F151" s="50" t="s">
        <v>387</v>
      </c>
      <c r="G151" s="27" t="s">
        <v>223</v>
      </c>
      <c r="H151" s="26" t="str">
        <f t="shared" si="7"/>
        <v>No</v>
      </c>
      <c r="I151" s="26">
        <f>0</f>
        <v>0</v>
      </c>
      <c r="J151" s="26" t="str">
        <f t="shared" si="8"/>
        <v>Yes</v>
      </c>
      <c r="K151" s="26" t="str">
        <f t="shared" si="9"/>
        <v>No</v>
      </c>
      <c r="L151" s="26">
        <f>INT(ResourceEffects[[#This Row],[Time Factor]]*TimeInterval/60/60/24)</f>
        <v>0</v>
      </c>
      <c r="M151" s="26">
        <f>INT(ResourceEffects[[#This Row],[Time Factor]]*TimeInterval/60/60)-ResourceEffects[[#This Row],[Days]]*24</f>
        <v>0</v>
      </c>
      <c r="N151" s="26">
        <f>INT(ResourceEffects[[#This Row],[Time Factor]]*TimeInterval/60)-ResourceEffects[[#This Row],[Hours]]*60-ResourceEffects[[#This Row],[Days]]*60*24</f>
        <v>0</v>
      </c>
      <c r="O151" s="26">
        <f>ResourceEffects[[#This Row],[Time Factor]]*TimeInterval-ResourceEffects[[#This Row],[Min]]*60-ResourceEffects[[#This Row],[Hours]]*60*60-ResourceEffects[[#This Row],[Days]]*60*60*24</f>
        <v>0</v>
      </c>
      <c r="P151" s="28">
        <f t="shared" ca="1" si="10"/>
        <v>90361886</v>
      </c>
      <c r="Q151" s="28">
        <f>_xlfn.XLOOKUP(ResourceEffects[[#This Row],[Protocol Name]],ProtocolNamesCol,ProtocolIds,"")</f>
        <v>13101</v>
      </c>
      <c r="R151" s="28">
        <f>ResourceEffects[[#This Row],[Time Factor]]</f>
        <v>0</v>
      </c>
      <c r="S151" s="28">
        <f>ResourceEffects[[#This Row],[Drone ID]]</f>
        <v>0</v>
      </c>
      <c r="T151" s="28">
        <f>_xlfn.XLOOKUP(ResourceEffects[[#This Row],[Resource Name]],ResourceNames,ResourceIds,"")</f>
        <v>3101</v>
      </c>
      <c r="U151" s="28">
        <f>_xlfn.XLOOKUP(ResourceEffects[[#This Row],[Event Type]],EventTypeNames,EventTypeIds,"")</f>
        <v>1</v>
      </c>
      <c r="V151" s="28">
        <f>IF(ResourceEffects[[#This Row],[Is Local]]="Yes",1,0)</f>
        <v>1</v>
      </c>
      <c r="W151" s="28">
        <f>IF(ResourceEffects[[#This Row],[Is Installed]]="Yes",1,0)</f>
        <v>0</v>
      </c>
      <c r="X151" s="28">
        <f>IF(ResourceEffects[[#This Row],[Status]]="Locked",1,0)</f>
        <v>0</v>
      </c>
      <c r="Y151" s="28">
        <f>IF(ResourceEffects[[#This Row],[event_type]]=1,0,1)</f>
        <v>0</v>
      </c>
      <c r="Z151" s="28">
        <f>IF(ResourceEffects[[#This Row],[Use Abundancies]]="Yes",1,0)</f>
        <v>0</v>
      </c>
      <c r="AA151" s="28">
        <f>ResourceEffects[[#This Row],[∆]]</f>
        <v>1</v>
      </c>
    </row>
    <row r="152" spans="1:27" ht="14.4" customHeight="1" x14ac:dyDescent="0.3">
      <c r="A152" s="32">
        <v>0</v>
      </c>
      <c r="B152" s="27" t="s">
        <v>63</v>
      </c>
      <c r="D152" s="26" t="s">
        <v>395</v>
      </c>
      <c r="E152" s="26">
        <v>2</v>
      </c>
      <c r="F152" s="50" t="s">
        <v>387</v>
      </c>
      <c r="G152" s="27" t="s">
        <v>194</v>
      </c>
      <c r="H152" s="26" t="str">
        <f t="shared" si="7"/>
        <v>No</v>
      </c>
      <c r="I152" s="26">
        <f>0</f>
        <v>0</v>
      </c>
      <c r="J152" s="26" t="str">
        <f t="shared" si="8"/>
        <v>Yes</v>
      </c>
      <c r="K152" s="26" t="str">
        <f t="shared" si="9"/>
        <v>No</v>
      </c>
      <c r="L152" s="26">
        <f>INT(ResourceEffects[[#This Row],[Time Factor]]*TimeInterval/60/60/24)</f>
        <v>0</v>
      </c>
      <c r="M152" s="26">
        <f>INT(ResourceEffects[[#This Row],[Time Factor]]*TimeInterval/60/60)-ResourceEffects[[#This Row],[Days]]*24</f>
        <v>0</v>
      </c>
      <c r="N152" s="26">
        <f>INT(ResourceEffects[[#This Row],[Time Factor]]*TimeInterval/60)-ResourceEffects[[#This Row],[Hours]]*60-ResourceEffects[[#This Row],[Days]]*60*24</f>
        <v>0</v>
      </c>
      <c r="O152" s="26">
        <f>ResourceEffects[[#This Row],[Time Factor]]*TimeInterval-ResourceEffects[[#This Row],[Min]]*60-ResourceEffects[[#This Row],[Hours]]*60*60-ResourceEffects[[#This Row],[Days]]*60*60*24</f>
        <v>0</v>
      </c>
      <c r="P152" s="28">
        <f t="shared" ca="1" si="10"/>
        <v>716557735</v>
      </c>
      <c r="Q152" s="28">
        <f>_xlfn.XLOOKUP(ResourceEffects[[#This Row],[Protocol Name]],ProtocolNamesCol,ProtocolIds,"")</f>
        <v>13111</v>
      </c>
      <c r="R152" s="28">
        <f>ResourceEffects[[#This Row],[Time Factor]]</f>
        <v>0</v>
      </c>
      <c r="S152" s="28">
        <f>ResourceEffects[[#This Row],[Drone ID]]</f>
        <v>0</v>
      </c>
      <c r="T152" s="28">
        <f>_xlfn.XLOOKUP(ResourceEffects[[#This Row],[Resource Name]],ResourceNames,ResourceIds,"")</f>
        <v>2021</v>
      </c>
      <c r="U152" s="28">
        <f>_xlfn.XLOOKUP(ResourceEffects[[#This Row],[Event Type]],EventTypeNames,EventTypeIds,"")</f>
        <v>2</v>
      </c>
      <c r="V152" s="28">
        <f>IF(ResourceEffects[[#This Row],[Is Local]]="Yes",1,0)</f>
        <v>1</v>
      </c>
      <c r="W152" s="28">
        <f>IF(ResourceEffects[[#This Row],[Is Installed]]="Yes",1,0)</f>
        <v>0</v>
      </c>
      <c r="X152" s="28">
        <f>IF(ResourceEffects[[#This Row],[Status]]="Locked",1,0)</f>
        <v>0</v>
      </c>
      <c r="Y152" s="28">
        <f>IF(ResourceEffects[[#This Row],[event_type]]=1,0,1)</f>
        <v>1</v>
      </c>
      <c r="Z152" s="28">
        <f>IF(ResourceEffects[[#This Row],[Use Abundancies]]="Yes",1,0)</f>
        <v>0</v>
      </c>
      <c r="AA152" s="28">
        <f>ResourceEffects[[#This Row],[∆]]</f>
        <v>2</v>
      </c>
    </row>
    <row r="153" spans="1:27" ht="14.4" customHeight="1" x14ac:dyDescent="0.3">
      <c r="A153" s="32">
        <v>0</v>
      </c>
      <c r="B153" s="27" t="s">
        <v>63</v>
      </c>
      <c r="D153" s="26" t="s">
        <v>394</v>
      </c>
      <c r="E153" s="26">
        <v>1</v>
      </c>
      <c r="F153" s="50" t="s">
        <v>387</v>
      </c>
      <c r="G153" s="27" t="s">
        <v>225</v>
      </c>
      <c r="H153" s="26" t="str">
        <f t="shared" si="7"/>
        <v>No</v>
      </c>
      <c r="I153" s="26">
        <f>0</f>
        <v>0</v>
      </c>
      <c r="J153" s="26" t="str">
        <f t="shared" si="8"/>
        <v>Yes</v>
      </c>
      <c r="K153" s="26" t="str">
        <f t="shared" si="9"/>
        <v>No</v>
      </c>
      <c r="L153" s="26">
        <f>INT(ResourceEffects[[#This Row],[Time Factor]]*TimeInterval/60/60/24)</f>
        <v>0</v>
      </c>
      <c r="M153" s="26">
        <f>INT(ResourceEffects[[#This Row],[Time Factor]]*TimeInterval/60/60)-ResourceEffects[[#This Row],[Days]]*24</f>
        <v>0</v>
      </c>
      <c r="N153" s="26">
        <f>INT(ResourceEffects[[#This Row],[Time Factor]]*TimeInterval/60)-ResourceEffects[[#This Row],[Hours]]*60-ResourceEffects[[#This Row],[Days]]*60*24</f>
        <v>0</v>
      </c>
      <c r="O153" s="26">
        <f>ResourceEffects[[#This Row],[Time Factor]]*TimeInterval-ResourceEffects[[#This Row],[Min]]*60-ResourceEffects[[#This Row],[Hours]]*60*60-ResourceEffects[[#This Row],[Days]]*60*60*24</f>
        <v>0</v>
      </c>
      <c r="P153" s="28">
        <f t="shared" ca="1" si="10"/>
        <v>416934476</v>
      </c>
      <c r="Q153" s="28">
        <f>_xlfn.XLOOKUP(ResourceEffects[[#This Row],[Protocol Name]],ProtocolNamesCol,ProtocolIds,"")</f>
        <v>13111</v>
      </c>
      <c r="R153" s="28">
        <f>ResourceEffects[[#This Row],[Time Factor]]</f>
        <v>0</v>
      </c>
      <c r="S153" s="28">
        <f>ResourceEffects[[#This Row],[Drone ID]]</f>
        <v>0</v>
      </c>
      <c r="T153" s="28">
        <f>_xlfn.XLOOKUP(ResourceEffects[[#This Row],[Resource Name]],ResourceNames,ResourceIds,"")</f>
        <v>3111</v>
      </c>
      <c r="U153" s="28">
        <f>_xlfn.XLOOKUP(ResourceEffects[[#This Row],[Event Type]],EventTypeNames,EventTypeIds,"")</f>
        <v>1</v>
      </c>
      <c r="V153" s="28">
        <f>IF(ResourceEffects[[#This Row],[Is Local]]="Yes",1,0)</f>
        <v>1</v>
      </c>
      <c r="W153" s="28">
        <f>IF(ResourceEffects[[#This Row],[Is Installed]]="Yes",1,0)</f>
        <v>0</v>
      </c>
      <c r="X153" s="28">
        <f>IF(ResourceEffects[[#This Row],[Status]]="Locked",1,0)</f>
        <v>0</v>
      </c>
      <c r="Y153" s="28">
        <f>IF(ResourceEffects[[#This Row],[event_type]]=1,0,1)</f>
        <v>0</v>
      </c>
      <c r="Z153" s="28">
        <f>IF(ResourceEffects[[#This Row],[Use Abundancies]]="Yes",1,0)</f>
        <v>0</v>
      </c>
      <c r="AA153" s="28">
        <f>ResourceEffects[[#This Row],[∆]]</f>
        <v>1</v>
      </c>
    </row>
    <row r="154" spans="1:27" ht="14.4" customHeight="1" x14ac:dyDescent="0.3">
      <c r="A154" s="32">
        <v>0</v>
      </c>
      <c r="B154" s="27" t="s">
        <v>65</v>
      </c>
      <c r="D154" s="26" t="s">
        <v>395</v>
      </c>
      <c r="E154" s="26">
        <v>2</v>
      </c>
      <c r="F154" s="50" t="s">
        <v>387</v>
      </c>
      <c r="G154" s="27" t="s">
        <v>194</v>
      </c>
      <c r="H154" s="26" t="str">
        <f t="shared" si="7"/>
        <v>No</v>
      </c>
      <c r="I154" s="26">
        <f>0</f>
        <v>0</v>
      </c>
      <c r="J154" s="26" t="str">
        <f t="shared" si="8"/>
        <v>Yes</v>
      </c>
      <c r="K154" s="26" t="str">
        <f t="shared" si="9"/>
        <v>No</v>
      </c>
      <c r="L154" s="26">
        <f>INT(ResourceEffects[[#This Row],[Time Factor]]*TimeInterval/60/60/24)</f>
        <v>0</v>
      </c>
      <c r="M154" s="26">
        <f>INT(ResourceEffects[[#This Row],[Time Factor]]*TimeInterval/60/60)-ResourceEffects[[#This Row],[Days]]*24</f>
        <v>0</v>
      </c>
      <c r="N154" s="26">
        <f>INT(ResourceEffects[[#This Row],[Time Factor]]*TimeInterval/60)-ResourceEffects[[#This Row],[Hours]]*60-ResourceEffects[[#This Row],[Days]]*60*24</f>
        <v>0</v>
      </c>
      <c r="O154" s="26">
        <f>ResourceEffects[[#This Row],[Time Factor]]*TimeInterval-ResourceEffects[[#This Row],[Min]]*60-ResourceEffects[[#This Row],[Hours]]*60*60-ResourceEffects[[#This Row],[Days]]*60*60*24</f>
        <v>0</v>
      </c>
      <c r="P154" s="28">
        <f t="shared" ca="1" si="10"/>
        <v>771707590</v>
      </c>
      <c r="Q154" s="28">
        <f>_xlfn.XLOOKUP(ResourceEffects[[#This Row],[Protocol Name]],ProtocolNamesCol,ProtocolIds,"")</f>
        <v>13121</v>
      </c>
      <c r="R154" s="28">
        <f>ResourceEffects[[#This Row],[Time Factor]]</f>
        <v>0</v>
      </c>
      <c r="S154" s="28">
        <f>ResourceEffects[[#This Row],[Drone ID]]</f>
        <v>0</v>
      </c>
      <c r="T154" s="28">
        <f>_xlfn.XLOOKUP(ResourceEffects[[#This Row],[Resource Name]],ResourceNames,ResourceIds,"")</f>
        <v>2021</v>
      </c>
      <c r="U154" s="28">
        <f>_xlfn.XLOOKUP(ResourceEffects[[#This Row],[Event Type]],EventTypeNames,EventTypeIds,"")</f>
        <v>2</v>
      </c>
      <c r="V154" s="28">
        <f>IF(ResourceEffects[[#This Row],[Is Local]]="Yes",1,0)</f>
        <v>1</v>
      </c>
      <c r="W154" s="28">
        <f>IF(ResourceEffects[[#This Row],[Is Installed]]="Yes",1,0)</f>
        <v>0</v>
      </c>
      <c r="X154" s="28">
        <f>IF(ResourceEffects[[#This Row],[Status]]="Locked",1,0)</f>
        <v>0</v>
      </c>
      <c r="Y154" s="28">
        <f>IF(ResourceEffects[[#This Row],[event_type]]=1,0,1)</f>
        <v>1</v>
      </c>
      <c r="Z154" s="28">
        <f>IF(ResourceEffects[[#This Row],[Use Abundancies]]="Yes",1,0)</f>
        <v>0</v>
      </c>
      <c r="AA154" s="28">
        <f>ResourceEffects[[#This Row],[∆]]</f>
        <v>2</v>
      </c>
    </row>
    <row r="155" spans="1:27" ht="14.4" customHeight="1" x14ac:dyDescent="0.3">
      <c r="A155" s="32">
        <v>0</v>
      </c>
      <c r="B155" s="27" t="s">
        <v>65</v>
      </c>
      <c r="D155" s="26" t="s">
        <v>394</v>
      </c>
      <c r="E155" s="26">
        <v>1</v>
      </c>
      <c r="F155" s="50" t="s">
        <v>387</v>
      </c>
      <c r="G155" s="27" t="s">
        <v>227</v>
      </c>
      <c r="H155" s="26" t="str">
        <f t="shared" si="7"/>
        <v>No</v>
      </c>
      <c r="I155" s="26">
        <f>0</f>
        <v>0</v>
      </c>
      <c r="J155" s="26" t="str">
        <f t="shared" si="8"/>
        <v>Yes</v>
      </c>
      <c r="K155" s="26" t="str">
        <f t="shared" si="9"/>
        <v>No</v>
      </c>
      <c r="L155" s="26">
        <f>INT(ResourceEffects[[#This Row],[Time Factor]]*TimeInterval/60/60/24)</f>
        <v>0</v>
      </c>
      <c r="M155" s="26">
        <f>INT(ResourceEffects[[#This Row],[Time Factor]]*TimeInterval/60/60)-ResourceEffects[[#This Row],[Days]]*24</f>
        <v>0</v>
      </c>
      <c r="N155" s="26">
        <f>INT(ResourceEffects[[#This Row],[Time Factor]]*TimeInterval/60)-ResourceEffects[[#This Row],[Hours]]*60-ResourceEffects[[#This Row],[Days]]*60*24</f>
        <v>0</v>
      </c>
      <c r="O155" s="26">
        <f>ResourceEffects[[#This Row],[Time Factor]]*TimeInterval-ResourceEffects[[#This Row],[Min]]*60-ResourceEffects[[#This Row],[Hours]]*60*60-ResourceEffects[[#This Row],[Days]]*60*60*24</f>
        <v>0</v>
      </c>
      <c r="P155" s="28">
        <f t="shared" ca="1" si="10"/>
        <v>36199392</v>
      </c>
      <c r="Q155" s="28">
        <f>_xlfn.XLOOKUP(ResourceEffects[[#This Row],[Protocol Name]],ProtocolNamesCol,ProtocolIds,"")</f>
        <v>13121</v>
      </c>
      <c r="R155" s="28">
        <f>ResourceEffects[[#This Row],[Time Factor]]</f>
        <v>0</v>
      </c>
      <c r="S155" s="28">
        <f>ResourceEffects[[#This Row],[Drone ID]]</f>
        <v>0</v>
      </c>
      <c r="T155" s="28">
        <f>_xlfn.XLOOKUP(ResourceEffects[[#This Row],[Resource Name]],ResourceNames,ResourceIds,"")</f>
        <v>3121</v>
      </c>
      <c r="U155" s="28">
        <f>_xlfn.XLOOKUP(ResourceEffects[[#This Row],[Event Type]],EventTypeNames,EventTypeIds,"")</f>
        <v>1</v>
      </c>
      <c r="V155" s="28">
        <f>IF(ResourceEffects[[#This Row],[Is Local]]="Yes",1,0)</f>
        <v>1</v>
      </c>
      <c r="W155" s="28">
        <f>IF(ResourceEffects[[#This Row],[Is Installed]]="Yes",1,0)</f>
        <v>0</v>
      </c>
      <c r="X155" s="28">
        <f>IF(ResourceEffects[[#This Row],[Status]]="Locked",1,0)</f>
        <v>0</v>
      </c>
      <c r="Y155" s="28">
        <f>IF(ResourceEffects[[#This Row],[event_type]]=1,0,1)</f>
        <v>0</v>
      </c>
      <c r="Z155" s="28">
        <f>IF(ResourceEffects[[#This Row],[Use Abundancies]]="Yes",1,0)</f>
        <v>0</v>
      </c>
      <c r="AA155" s="28">
        <f>ResourceEffects[[#This Row],[∆]]</f>
        <v>1</v>
      </c>
    </row>
    <row r="156" spans="1:27" ht="14.4" customHeight="1" x14ac:dyDescent="0.3">
      <c r="A156" s="32">
        <v>0</v>
      </c>
      <c r="B156" s="27" t="s">
        <v>67</v>
      </c>
      <c r="D156" s="26" t="s">
        <v>395</v>
      </c>
      <c r="E156" s="26">
        <v>2</v>
      </c>
      <c r="F156" s="50" t="s">
        <v>387</v>
      </c>
      <c r="G156" s="27" t="s">
        <v>209</v>
      </c>
      <c r="H156" s="26" t="str">
        <f t="shared" si="7"/>
        <v>No</v>
      </c>
      <c r="I156" s="26">
        <f>0</f>
        <v>0</v>
      </c>
      <c r="J156" s="26" t="str">
        <f t="shared" si="8"/>
        <v>Yes</v>
      </c>
      <c r="K156" s="26" t="str">
        <f t="shared" si="9"/>
        <v>No</v>
      </c>
      <c r="L156" s="26">
        <f>INT(ResourceEffects[[#This Row],[Time Factor]]*TimeInterval/60/60/24)</f>
        <v>0</v>
      </c>
      <c r="M156" s="26">
        <f>INT(ResourceEffects[[#This Row],[Time Factor]]*TimeInterval/60/60)-ResourceEffects[[#This Row],[Days]]*24</f>
        <v>0</v>
      </c>
      <c r="N156" s="26">
        <f>INT(ResourceEffects[[#This Row],[Time Factor]]*TimeInterval/60)-ResourceEffects[[#This Row],[Hours]]*60-ResourceEffects[[#This Row],[Days]]*60*24</f>
        <v>0</v>
      </c>
      <c r="O156" s="26">
        <f>ResourceEffects[[#This Row],[Time Factor]]*TimeInterval-ResourceEffects[[#This Row],[Min]]*60-ResourceEffects[[#This Row],[Hours]]*60*60-ResourceEffects[[#This Row],[Days]]*60*60*24</f>
        <v>0</v>
      </c>
      <c r="P156" s="28">
        <f t="shared" ca="1" si="10"/>
        <v>879337231</v>
      </c>
      <c r="Q156" s="28">
        <f>_xlfn.XLOOKUP(ResourceEffects[[#This Row],[Protocol Name]],ProtocolNamesCol,ProtocolIds,"")</f>
        <v>13141</v>
      </c>
      <c r="R156" s="28">
        <f>ResourceEffects[[#This Row],[Time Factor]]</f>
        <v>0</v>
      </c>
      <c r="S156" s="28">
        <f>ResourceEffects[[#This Row],[Drone ID]]</f>
        <v>0</v>
      </c>
      <c r="T156" s="28">
        <f>_xlfn.XLOOKUP(ResourceEffects[[#This Row],[Resource Name]],ResourceNames,ResourceIds,"")</f>
        <v>2051</v>
      </c>
      <c r="U156" s="28">
        <f>_xlfn.XLOOKUP(ResourceEffects[[#This Row],[Event Type]],EventTypeNames,EventTypeIds,"")</f>
        <v>2</v>
      </c>
      <c r="V156" s="28">
        <f>IF(ResourceEffects[[#This Row],[Is Local]]="Yes",1,0)</f>
        <v>1</v>
      </c>
      <c r="W156" s="28">
        <f>IF(ResourceEffects[[#This Row],[Is Installed]]="Yes",1,0)</f>
        <v>0</v>
      </c>
      <c r="X156" s="28">
        <f>IF(ResourceEffects[[#This Row],[Status]]="Locked",1,0)</f>
        <v>0</v>
      </c>
      <c r="Y156" s="28">
        <f>IF(ResourceEffects[[#This Row],[event_type]]=1,0,1)</f>
        <v>1</v>
      </c>
      <c r="Z156" s="28">
        <f>IF(ResourceEffects[[#This Row],[Use Abundancies]]="Yes",1,0)</f>
        <v>0</v>
      </c>
      <c r="AA156" s="28">
        <f>ResourceEffects[[#This Row],[∆]]</f>
        <v>2</v>
      </c>
    </row>
    <row r="157" spans="1:27" ht="14.4" customHeight="1" x14ac:dyDescent="0.3">
      <c r="A157" s="32">
        <v>0</v>
      </c>
      <c r="B157" s="27" t="s">
        <v>67</v>
      </c>
      <c r="D157" s="26" t="s">
        <v>394</v>
      </c>
      <c r="E157" s="26">
        <v>1</v>
      </c>
      <c r="F157" s="50" t="s">
        <v>387</v>
      </c>
      <c r="G157" s="27" t="s">
        <v>229</v>
      </c>
      <c r="H157" s="26" t="str">
        <f t="shared" si="7"/>
        <v>No</v>
      </c>
      <c r="I157" s="26">
        <f>0</f>
        <v>0</v>
      </c>
      <c r="J157" s="26" t="str">
        <f t="shared" si="8"/>
        <v>Yes</v>
      </c>
      <c r="K157" s="26" t="str">
        <f t="shared" si="9"/>
        <v>No</v>
      </c>
      <c r="L157" s="26">
        <f>INT(ResourceEffects[[#This Row],[Time Factor]]*TimeInterval/60/60/24)</f>
        <v>0</v>
      </c>
      <c r="M157" s="26">
        <f>INT(ResourceEffects[[#This Row],[Time Factor]]*TimeInterval/60/60)-ResourceEffects[[#This Row],[Days]]*24</f>
        <v>0</v>
      </c>
      <c r="N157" s="26">
        <f>INT(ResourceEffects[[#This Row],[Time Factor]]*TimeInterval/60)-ResourceEffects[[#This Row],[Hours]]*60-ResourceEffects[[#This Row],[Days]]*60*24</f>
        <v>0</v>
      </c>
      <c r="O157" s="26">
        <f>ResourceEffects[[#This Row],[Time Factor]]*TimeInterval-ResourceEffects[[#This Row],[Min]]*60-ResourceEffects[[#This Row],[Hours]]*60*60-ResourceEffects[[#This Row],[Days]]*60*60*24</f>
        <v>0</v>
      </c>
      <c r="P157" s="28">
        <f t="shared" ca="1" si="10"/>
        <v>765072427</v>
      </c>
      <c r="Q157" s="28">
        <f>_xlfn.XLOOKUP(ResourceEffects[[#This Row],[Protocol Name]],ProtocolNamesCol,ProtocolIds,"")</f>
        <v>13141</v>
      </c>
      <c r="R157" s="28">
        <f>ResourceEffects[[#This Row],[Time Factor]]</f>
        <v>0</v>
      </c>
      <c r="S157" s="28">
        <f>ResourceEffects[[#This Row],[Drone ID]]</f>
        <v>0</v>
      </c>
      <c r="T157" s="28">
        <f>_xlfn.XLOOKUP(ResourceEffects[[#This Row],[Resource Name]],ResourceNames,ResourceIds,"")</f>
        <v>3141</v>
      </c>
      <c r="U157" s="28">
        <f>_xlfn.XLOOKUP(ResourceEffects[[#This Row],[Event Type]],EventTypeNames,EventTypeIds,"")</f>
        <v>1</v>
      </c>
      <c r="V157" s="28">
        <f>IF(ResourceEffects[[#This Row],[Is Local]]="Yes",1,0)</f>
        <v>1</v>
      </c>
      <c r="W157" s="28">
        <f>IF(ResourceEffects[[#This Row],[Is Installed]]="Yes",1,0)</f>
        <v>0</v>
      </c>
      <c r="X157" s="28">
        <f>IF(ResourceEffects[[#This Row],[Status]]="Locked",1,0)</f>
        <v>0</v>
      </c>
      <c r="Y157" s="28">
        <f>IF(ResourceEffects[[#This Row],[event_type]]=1,0,1)</f>
        <v>0</v>
      </c>
      <c r="Z157" s="28">
        <f>IF(ResourceEffects[[#This Row],[Use Abundancies]]="Yes",1,0)</f>
        <v>0</v>
      </c>
      <c r="AA157" s="28">
        <f>ResourceEffects[[#This Row],[∆]]</f>
        <v>1</v>
      </c>
    </row>
    <row r="158" spans="1:27" ht="14.4" customHeight="1" x14ac:dyDescent="0.3">
      <c r="A158" s="32">
        <v>0</v>
      </c>
      <c r="B158" s="27" t="s">
        <v>69</v>
      </c>
      <c r="D158" s="26" t="s">
        <v>395</v>
      </c>
      <c r="E158" s="26">
        <v>2</v>
      </c>
      <c r="F158" s="50" t="s">
        <v>387</v>
      </c>
      <c r="G158" s="27" t="s">
        <v>194</v>
      </c>
      <c r="H158" s="26" t="str">
        <f t="shared" si="7"/>
        <v>No</v>
      </c>
      <c r="I158" s="26">
        <f>0</f>
        <v>0</v>
      </c>
      <c r="J158" s="26" t="str">
        <f t="shared" si="8"/>
        <v>Yes</v>
      </c>
      <c r="K158" s="26" t="str">
        <f t="shared" si="9"/>
        <v>No</v>
      </c>
      <c r="L158" s="26">
        <f>INT(ResourceEffects[[#This Row],[Time Factor]]*TimeInterval/60/60/24)</f>
        <v>0</v>
      </c>
      <c r="M158" s="26">
        <f>INT(ResourceEffects[[#This Row],[Time Factor]]*TimeInterval/60/60)-ResourceEffects[[#This Row],[Days]]*24</f>
        <v>0</v>
      </c>
      <c r="N158" s="26">
        <f>INT(ResourceEffects[[#This Row],[Time Factor]]*TimeInterval/60)-ResourceEffects[[#This Row],[Hours]]*60-ResourceEffects[[#This Row],[Days]]*60*24</f>
        <v>0</v>
      </c>
      <c r="O158" s="26">
        <f>ResourceEffects[[#This Row],[Time Factor]]*TimeInterval-ResourceEffects[[#This Row],[Min]]*60-ResourceEffects[[#This Row],[Hours]]*60*60-ResourceEffects[[#This Row],[Days]]*60*60*24</f>
        <v>0</v>
      </c>
      <c r="P158" s="28">
        <f t="shared" ca="1" si="10"/>
        <v>152442212</v>
      </c>
      <c r="Q158" s="28">
        <f>_xlfn.XLOOKUP(ResourceEffects[[#This Row],[Protocol Name]],ProtocolNamesCol,ProtocolIds,"")</f>
        <v>13201</v>
      </c>
      <c r="R158" s="28">
        <f>ResourceEffects[[#This Row],[Time Factor]]</f>
        <v>0</v>
      </c>
      <c r="S158" s="28">
        <f>ResourceEffects[[#This Row],[Drone ID]]</f>
        <v>0</v>
      </c>
      <c r="T158" s="28">
        <f>_xlfn.XLOOKUP(ResourceEffects[[#This Row],[Resource Name]],ResourceNames,ResourceIds,"")</f>
        <v>2021</v>
      </c>
      <c r="U158" s="28">
        <f>_xlfn.XLOOKUP(ResourceEffects[[#This Row],[Event Type]],EventTypeNames,EventTypeIds,"")</f>
        <v>2</v>
      </c>
      <c r="V158" s="28">
        <f>IF(ResourceEffects[[#This Row],[Is Local]]="Yes",1,0)</f>
        <v>1</v>
      </c>
      <c r="W158" s="28">
        <f>IF(ResourceEffects[[#This Row],[Is Installed]]="Yes",1,0)</f>
        <v>0</v>
      </c>
      <c r="X158" s="28">
        <f>IF(ResourceEffects[[#This Row],[Status]]="Locked",1,0)</f>
        <v>0</v>
      </c>
      <c r="Y158" s="28">
        <f>IF(ResourceEffects[[#This Row],[event_type]]=1,0,1)</f>
        <v>1</v>
      </c>
      <c r="Z158" s="28">
        <f>IF(ResourceEffects[[#This Row],[Use Abundancies]]="Yes",1,0)</f>
        <v>0</v>
      </c>
      <c r="AA158" s="28">
        <f>ResourceEffects[[#This Row],[∆]]</f>
        <v>2</v>
      </c>
    </row>
    <row r="159" spans="1:27" ht="14.4" customHeight="1" x14ac:dyDescent="0.3">
      <c r="A159" s="32">
        <v>0</v>
      </c>
      <c r="B159" s="27" t="s">
        <v>69</v>
      </c>
      <c r="D159" s="26" t="s">
        <v>394</v>
      </c>
      <c r="E159" s="26">
        <v>1</v>
      </c>
      <c r="F159" s="50" t="s">
        <v>387</v>
      </c>
      <c r="G159" s="27" t="s">
        <v>231</v>
      </c>
      <c r="H159" s="26" t="str">
        <f t="shared" si="7"/>
        <v>No</v>
      </c>
      <c r="I159" s="26">
        <f>0</f>
        <v>0</v>
      </c>
      <c r="J159" s="26" t="str">
        <f t="shared" si="8"/>
        <v>Yes</v>
      </c>
      <c r="K159" s="26" t="str">
        <f t="shared" si="9"/>
        <v>No</v>
      </c>
      <c r="L159" s="26">
        <f>INT(ResourceEffects[[#This Row],[Time Factor]]*TimeInterval/60/60/24)</f>
        <v>0</v>
      </c>
      <c r="M159" s="26">
        <f>INT(ResourceEffects[[#This Row],[Time Factor]]*TimeInterval/60/60)-ResourceEffects[[#This Row],[Days]]*24</f>
        <v>0</v>
      </c>
      <c r="N159" s="26">
        <f>INT(ResourceEffects[[#This Row],[Time Factor]]*TimeInterval/60)-ResourceEffects[[#This Row],[Hours]]*60-ResourceEffects[[#This Row],[Days]]*60*24</f>
        <v>0</v>
      </c>
      <c r="O159" s="26">
        <f>ResourceEffects[[#This Row],[Time Factor]]*TimeInterval-ResourceEffects[[#This Row],[Min]]*60-ResourceEffects[[#This Row],[Hours]]*60*60-ResourceEffects[[#This Row],[Days]]*60*60*24</f>
        <v>0</v>
      </c>
      <c r="P159" s="28">
        <f t="shared" ca="1" si="10"/>
        <v>644729270</v>
      </c>
      <c r="Q159" s="28">
        <f>_xlfn.XLOOKUP(ResourceEffects[[#This Row],[Protocol Name]],ProtocolNamesCol,ProtocolIds,"")</f>
        <v>13201</v>
      </c>
      <c r="R159" s="28">
        <f>ResourceEffects[[#This Row],[Time Factor]]</f>
        <v>0</v>
      </c>
      <c r="S159" s="28">
        <f>ResourceEffects[[#This Row],[Drone ID]]</f>
        <v>0</v>
      </c>
      <c r="T159" s="28">
        <f>_xlfn.XLOOKUP(ResourceEffects[[#This Row],[Resource Name]],ResourceNames,ResourceIds,"")</f>
        <v>3201</v>
      </c>
      <c r="U159" s="28">
        <f>_xlfn.XLOOKUP(ResourceEffects[[#This Row],[Event Type]],EventTypeNames,EventTypeIds,"")</f>
        <v>1</v>
      </c>
      <c r="V159" s="28">
        <f>IF(ResourceEffects[[#This Row],[Is Local]]="Yes",1,0)</f>
        <v>1</v>
      </c>
      <c r="W159" s="28">
        <f>IF(ResourceEffects[[#This Row],[Is Installed]]="Yes",1,0)</f>
        <v>0</v>
      </c>
      <c r="X159" s="28">
        <f>IF(ResourceEffects[[#This Row],[Status]]="Locked",1,0)</f>
        <v>0</v>
      </c>
      <c r="Y159" s="28">
        <f>IF(ResourceEffects[[#This Row],[event_type]]=1,0,1)</f>
        <v>0</v>
      </c>
      <c r="Z159" s="28">
        <f>IF(ResourceEffects[[#This Row],[Use Abundancies]]="Yes",1,0)</f>
        <v>0</v>
      </c>
      <c r="AA159" s="28">
        <f>ResourceEffects[[#This Row],[∆]]</f>
        <v>1</v>
      </c>
    </row>
    <row r="160" spans="1:27" ht="14.4" customHeight="1" x14ac:dyDescent="0.3">
      <c r="A160" s="32">
        <v>0</v>
      </c>
      <c r="B160" s="27" t="s">
        <v>71</v>
      </c>
      <c r="D160" s="26" t="s">
        <v>395</v>
      </c>
      <c r="E160" s="26">
        <v>1</v>
      </c>
      <c r="F160" s="50" t="s">
        <v>387</v>
      </c>
      <c r="G160" s="27" t="s">
        <v>196</v>
      </c>
      <c r="H160" s="26" t="str">
        <f t="shared" si="7"/>
        <v>No</v>
      </c>
      <c r="I160" s="26">
        <f>0</f>
        <v>0</v>
      </c>
      <c r="J160" s="26" t="str">
        <f t="shared" si="8"/>
        <v>Yes</v>
      </c>
      <c r="K160" s="26" t="str">
        <f t="shared" si="9"/>
        <v>No</v>
      </c>
      <c r="L160" s="26">
        <f>INT(ResourceEffects[[#This Row],[Time Factor]]*TimeInterval/60/60/24)</f>
        <v>0</v>
      </c>
      <c r="M160" s="26">
        <f>INT(ResourceEffects[[#This Row],[Time Factor]]*TimeInterval/60/60)-ResourceEffects[[#This Row],[Days]]*24</f>
        <v>0</v>
      </c>
      <c r="N160" s="26">
        <f>INT(ResourceEffects[[#This Row],[Time Factor]]*TimeInterval/60)-ResourceEffects[[#This Row],[Hours]]*60-ResourceEffects[[#This Row],[Days]]*60*24</f>
        <v>0</v>
      </c>
      <c r="O160" s="26">
        <f>ResourceEffects[[#This Row],[Time Factor]]*TimeInterval-ResourceEffects[[#This Row],[Min]]*60-ResourceEffects[[#This Row],[Hours]]*60*60-ResourceEffects[[#This Row],[Days]]*60*60*24</f>
        <v>0</v>
      </c>
      <c r="P160" s="28">
        <f t="shared" ca="1" si="10"/>
        <v>465053128</v>
      </c>
      <c r="Q160" s="28">
        <f>_xlfn.XLOOKUP(ResourceEffects[[#This Row],[Protocol Name]],ProtocolNamesCol,ProtocolIds,"")</f>
        <v>13211</v>
      </c>
      <c r="R160" s="28">
        <f>ResourceEffects[[#This Row],[Time Factor]]</f>
        <v>0</v>
      </c>
      <c r="S160" s="28">
        <f>ResourceEffects[[#This Row],[Drone ID]]</f>
        <v>0</v>
      </c>
      <c r="T160" s="28">
        <f>_xlfn.XLOOKUP(ResourceEffects[[#This Row],[Resource Name]],ResourceNames,ResourceIds,"")</f>
        <v>2022</v>
      </c>
      <c r="U160" s="28">
        <f>_xlfn.XLOOKUP(ResourceEffects[[#This Row],[Event Type]],EventTypeNames,EventTypeIds,"")</f>
        <v>2</v>
      </c>
      <c r="V160" s="28">
        <f>IF(ResourceEffects[[#This Row],[Is Local]]="Yes",1,0)</f>
        <v>1</v>
      </c>
      <c r="W160" s="28">
        <f>IF(ResourceEffects[[#This Row],[Is Installed]]="Yes",1,0)</f>
        <v>0</v>
      </c>
      <c r="X160" s="28">
        <f>IF(ResourceEffects[[#This Row],[Status]]="Locked",1,0)</f>
        <v>0</v>
      </c>
      <c r="Y160" s="28">
        <f>IF(ResourceEffects[[#This Row],[event_type]]=1,0,1)</f>
        <v>1</v>
      </c>
      <c r="Z160" s="28">
        <f>IF(ResourceEffects[[#This Row],[Use Abundancies]]="Yes",1,0)</f>
        <v>0</v>
      </c>
      <c r="AA160" s="28">
        <f>ResourceEffects[[#This Row],[∆]]</f>
        <v>1</v>
      </c>
    </row>
    <row r="161" spans="1:27" ht="14.4" customHeight="1" x14ac:dyDescent="0.3">
      <c r="A161" s="32">
        <v>0</v>
      </c>
      <c r="B161" s="27" t="s">
        <v>71</v>
      </c>
      <c r="D161" s="26" t="s">
        <v>394</v>
      </c>
      <c r="E161" s="26">
        <v>1</v>
      </c>
      <c r="F161" s="50" t="s">
        <v>387</v>
      </c>
      <c r="G161" s="27" t="s">
        <v>233</v>
      </c>
      <c r="H161" s="26" t="str">
        <f t="shared" si="7"/>
        <v>No</v>
      </c>
      <c r="I161" s="26">
        <f>0</f>
        <v>0</v>
      </c>
      <c r="J161" s="26" t="str">
        <f t="shared" si="8"/>
        <v>Yes</v>
      </c>
      <c r="K161" s="26" t="str">
        <f t="shared" si="9"/>
        <v>No</v>
      </c>
      <c r="L161" s="26">
        <f>INT(ResourceEffects[[#This Row],[Time Factor]]*TimeInterval/60/60/24)</f>
        <v>0</v>
      </c>
      <c r="M161" s="26">
        <f>INT(ResourceEffects[[#This Row],[Time Factor]]*TimeInterval/60/60)-ResourceEffects[[#This Row],[Days]]*24</f>
        <v>0</v>
      </c>
      <c r="N161" s="26">
        <f>INT(ResourceEffects[[#This Row],[Time Factor]]*TimeInterval/60)-ResourceEffects[[#This Row],[Hours]]*60-ResourceEffects[[#This Row],[Days]]*60*24</f>
        <v>0</v>
      </c>
      <c r="O161" s="26">
        <f>ResourceEffects[[#This Row],[Time Factor]]*TimeInterval-ResourceEffects[[#This Row],[Min]]*60-ResourceEffects[[#This Row],[Hours]]*60*60-ResourceEffects[[#This Row],[Days]]*60*60*24</f>
        <v>0</v>
      </c>
      <c r="P161" s="28">
        <f t="shared" ca="1" si="10"/>
        <v>701735949</v>
      </c>
      <c r="Q161" s="28">
        <f>_xlfn.XLOOKUP(ResourceEffects[[#This Row],[Protocol Name]],ProtocolNamesCol,ProtocolIds,"")</f>
        <v>13211</v>
      </c>
      <c r="R161" s="28">
        <f>ResourceEffects[[#This Row],[Time Factor]]</f>
        <v>0</v>
      </c>
      <c r="S161" s="28">
        <f>ResourceEffects[[#This Row],[Drone ID]]</f>
        <v>0</v>
      </c>
      <c r="T161" s="28">
        <f>_xlfn.XLOOKUP(ResourceEffects[[#This Row],[Resource Name]],ResourceNames,ResourceIds,"")</f>
        <v>3211</v>
      </c>
      <c r="U161" s="28">
        <f>_xlfn.XLOOKUP(ResourceEffects[[#This Row],[Event Type]],EventTypeNames,EventTypeIds,"")</f>
        <v>1</v>
      </c>
      <c r="V161" s="28">
        <f>IF(ResourceEffects[[#This Row],[Is Local]]="Yes",1,0)</f>
        <v>1</v>
      </c>
      <c r="W161" s="28">
        <f>IF(ResourceEffects[[#This Row],[Is Installed]]="Yes",1,0)</f>
        <v>0</v>
      </c>
      <c r="X161" s="28">
        <f>IF(ResourceEffects[[#This Row],[Status]]="Locked",1,0)</f>
        <v>0</v>
      </c>
      <c r="Y161" s="28">
        <f>IF(ResourceEffects[[#This Row],[event_type]]=1,0,1)</f>
        <v>0</v>
      </c>
      <c r="Z161" s="28">
        <f>IF(ResourceEffects[[#This Row],[Use Abundancies]]="Yes",1,0)</f>
        <v>0</v>
      </c>
      <c r="AA161" s="28">
        <f>ResourceEffects[[#This Row],[∆]]</f>
        <v>1</v>
      </c>
    </row>
    <row r="162" spans="1:27" ht="14.4" customHeight="1" x14ac:dyDescent="0.3">
      <c r="A162" s="32">
        <v>0</v>
      </c>
      <c r="B162" s="27" t="s">
        <v>73</v>
      </c>
      <c r="D162" s="26" t="s">
        <v>395</v>
      </c>
      <c r="E162" s="26">
        <v>2</v>
      </c>
      <c r="F162" s="50" t="s">
        <v>387</v>
      </c>
      <c r="G162" s="27" t="s">
        <v>198</v>
      </c>
      <c r="H162" s="26" t="str">
        <f t="shared" si="7"/>
        <v>No</v>
      </c>
      <c r="I162" s="26">
        <f>0</f>
        <v>0</v>
      </c>
      <c r="J162" s="26" t="str">
        <f t="shared" si="8"/>
        <v>Yes</v>
      </c>
      <c r="K162" s="26" t="str">
        <f t="shared" si="9"/>
        <v>No</v>
      </c>
      <c r="L162" s="26">
        <f>INT(ResourceEffects[[#This Row],[Time Factor]]*TimeInterval/60/60/24)</f>
        <v>0</v>
      </c>
      <c r="M162" s="26">
        <f>INT(ResourceEffects[[#This Row],[Time Factor]]*TimeInterval/60/60)-ResourceEffects[[#This Row],[Days]]*24</f>
        <v>0</v>
      </c>
      <c r="N162" s="26">
        <f>INT(ResourceEffects[[#This Row],[Time Factor]]*TimeInterval/60)-ResourceEffects[[#This Row],[Hours]]*60-ResourceEffects[[#This Row],[Days]]*60*24</f>
        <v>0</v>
      </c>
      <c r="O162" s="26">
        <f>ResourceEffects[[#This Row],[Time Factor]]*TimeInterval-ResourceEffects[[#This Row],[Min]]*60-ResourceEffects[[#This Row],[Hours]]*60*60-ResourceEffects[[#This Row],[Days]]*60*60*24</f>
        <v>0</v>
      </c>
      <c r="P162" s="28">
        <f t="shared" ca="1" si="10"/>
        <v>820227003</v>
      </c>
      <c r="Q162" s="28">
        <f>_xlfn.XLOOKUP(ResourceEffects[[#This Row],[Protocol Name]],ProtocolNamesCol,ProtocolIds,"")</f>
        <v>13221</v>
      </c>
      <c r="R162" s="28">
        <f>ResourceEffects[[#This Row],[Time Factor]]</f>
        <v>0</v>
      </c>
      <c r="S162" s="28">
        <f>ResourceEffects[[#This Row],[Drone ID]]</f>
        <v>0</v>
      </c>
      <c r="T162" s="28">
        <f>_xlfn.XLOOKUP(ResourceEffects[[#This Row],[Resource Name]],ResourceNames,ResourceIds,"")</f>
        <v>2023</v>
      </c>
      <c r="U162" s="28">
        <f>_xlfn.XLOOKUP(ResourceEffects[[#This Row],[Event Type]],EventTypeNames,EventTypeIds,"")</f>
        <v>2</v>
      </c>
      <c r="V162" s="28">
        <f>IF(ResourceEffects[[#This Row],[Is Local]]="Yes",1,0)</f>
        <v>1</v>
      </c>
      <c r="W162" s="28">
        <f>IF(ResourceEffects[[#This Row],[Is Installed]]="Yes",1,0)</f>
        <v>0</v>
      </c>
      <c r="X162" s="28">
        <f>IF(ResourceEffects[[#This Row],[Status]]="Locked",1,0)</f>
        <v>0</v>
      </c>
      <c r="Y162" s="28">
        <f>IF(ResourceEffects[[#This Row],[event_type]]=1,0,1)</f>
        <v>1</v>
      </c>
      <c r="Z162" s="28">
        <f>IF(ResourceEffects[[#This Row],[Use Abundancies]]="Yes",1,0)</f>
        <v>0</v>
      </c>
      <c r="AA162" s="28">
        <f>ResourceEffects[[#This Row],[∆]]</f>
        <v>2</v>
      </c>
    </row>
    <row r="163" spans="1:27" ht="14.4" customHeight="1" x14ac:dyDescent="0.3">
      <c r="A163" s="32">
        <v>0</v>
      </c>
      <c r="B163" s="27" t="s">
        <v>73</v>
      </c>
      <c r="D163" s="26" t="s">
        <v>394</v>
      </c>
      <c r="E163" s="26">
        <v>1</v>
      </c>
      <c r="F163" s="50" t="s">
        <v>387</v>
      </c>
      <c r="G163" s="27" t="s">
        <v>235</v>
      </c>
      <c r="H163" s="26" t="str">
        <f t="shared" si="7"/>
        <v>No</v>
      </c>
      <c r="I163" s="26">
        <f>0</f>
        <v>0</v>
      </c>
      <c r="J163" s="26" t="str">
        <f t="shared" si="8"/>
        <v>Yes</v>
      </c>
      <c r="K163" s="26" t="str">
        <f t="shared" si="9"/>
        <v>No</v>
      </c>
      <c r="L163" s="26">
        <f>INT(ResourceEffects[[#This Row],[Time Factor]]*TimeInterval/60/60/24)</f>
        <v>0</v>
      </c>
      <c r="M163" s="26">
        <f>INT(ResourceEffects[[#This Row],[Time Factor]]*TimeInterval/60/60)-ResourceEffects[[#This Row],[Days]]*24</f>
        <v>0</v>
      </c>
      <c r="N163" s="26">
        <f>INT(ResourceEffects[[#This Row],[Time Factor]]*TimeInterval/60)-ResourceEffects[[#This Row],[Hours]]*60-ResourceEffects[[#This Row],[Days]]*60*24</f>
        <v>0</v>
      </c>
      <c r="O163" s="26">
        <f>ResourceEffects[[#This Row],[Time Factor]]*TimeInterval-ResourceEffects[[#This Row],[Min]]*60-ResourceEffects[[#This Row],[Hours]]*60*60-ResourceEffects[[#This Row],[Days]]*60*60*24</f>
        <v>0</v>
      </c>
      <c r="P163" s="28">
        <f t="shared" ca="1" si="10"/>
        <v>171764232</v>
      </c>
      <c r="Q163" s="28">
        <f>_xlfn.XLOOKUP(ResourceEffects[[#This Row],[Protocol Name]],ProtocolNamesCol,ProtocolIds,"")</f>
        <v>13221</v>
      </c>
      <c r="R163" s="28">
        <f>ResourceEffects[[#This Row],[Time Factor]]</f>
        <v>0</v>
      </c>
      <c r="S163" s="28">
        <f>ResourceEffects[[#This Row],[Drone ID]]</f>
        <v>0</v>
      </c>
      <c r="T163" s="28">
        <f>_xlfn.XLOOKUP(ResourceEffects[[#This Row],[Resource Name]],ResourceNames,ResourceIds,"")</f>
        <v>3221</v>
      </c>
      <c r="U163" s="28">
        <f>_xlfn.XLOOKUP(ResourceEffects[[#This Row],[Event Type]],EventTypeNames,EventTypeIds,"")</f>
        <v>1</v>
      </c>
      <c r="V163" s="28">
        <f>IF(ResourceEffects[[#This Row],[Is Local]]="Yes",1,0)</f>
        <v>1</v>
      </c>
      <c r="W163" s="28">
        <f>IF(ResourceEffects[[#This Row],[Is Installed]]="Yes",1,0)</f>
        <v>0</v>
      </c>
      <c r="X163" s="28">
        <f>IF(ResourceEffects[[#This Row],[Status]]="Locked",1,0)</f>
        <v>0</v>
      </c>
      <c r="Y163" s="28">
        <f>IF(ResourceEffects[[#This Row],[event_type]]=1,0,1)</f>
        <v>0</v>
      </c>
      <c r="Z163" s="28">
        <f>IF(ResourceEffects[[#This Row],[Use Abundancies]]="Yes",1,0)</f>
        <v>0</v>
      </c>
      <c r="AA163" s="28">
        <f>ResourceEffects[[#This Row],[∆]]</f>
        <v>1</v>
      </c>
    </row>
    <row r="164" spans="1:27" ht="14.4" customHeight="1" x14ac:dyDescent="0.3">
      <c r="A164" s="32">
        <v>0</v>
      </c>
      <c r="B164" s="27" t="s">
        <v>75</v>
      </c>
      <c r="D164" s="26" t="s">
        <v>395</v>
      </c>
      <c r="E164" s="26">
        <v>3</v>
      </c>
      <c r="F164" s="50" t="s">
        <v>387</v>
      </c>
      <c r="G164" s="27" t="s">
        <v>209</v>
      </c>
      <c r="H164" s="26" t="str">
        <f t="shared" si="7"/>
        <v>No</v>
      </c>
      <c r="I164" s="26">
        <f>0</f>
        <v>0</v>
      </c>
      <c r="J164" s="26" t="str">
        <f t="shared" si="8"/>
        <v>Yes</v>
      </c>
      <c r="K164" s="26" t="str">
        <f t="shared" si="9"/>
        <v>No</v>
      </c>
      <c r="L164" s="26">
        <f>INT(ResourceEffects[[#This Row],[Time Factor]]*TimeInterval/60/60/24)</f>
        <v>0</v>
      </c>
      <c r="M164" s="26">
        <f>INT(ResourceEffects[[#This Row],[Time Factor]]*TimeInterval/60/60)-ResourceEffects[[#This Row],[Days]]*24</f>
        <v>0</v>
      </c>
      <c r="N164" s="26">
        <f>INT(ResourceEffects[[#This Row],[Time Factor]]*TimeInterval/60)-ResourceEffects[[#This Row],[Hours]]*60-ResourceEffects[[#This Row],[Days]]*60*24</f>
        <v>0</v>
      </c>
      <c r="O164" s="26">
        <f>ResourceEffects[[#This Row],[Time Factor]]*TimeInterval-ResourceEffects[[#This Row],[Min]]*60-ResourceEffects[[#This Row],[Hours]]*60*60-ResourceEffects[[#This Row],[Days]]*60*60*24</f>
        <v>0</v>
      </c>
      <c r="P164" s="28">
        <f t="shared" ca="1" si="10"/>
        <v>548324698</v>
      </c>
      <c r="Q164" s="28">
        <f>_xlfn.XLOOKUP(ResourceEffects[[#This Row],[Protocol Name]],ProtocolNamesCol,ProtocolIds,"")</f>
        <v>13301</v>
      </c>
      <c r="R164" s="28">
        <f>ResourceEffects[[#This Row],[Time Factor]]</f>
        <v>0</v>
      </c>
      <c r="S164" s="28">
        <f>ResourceEffects[[#This Row],[Drone ID]]</f>
        <v>0</v>
      </c>
      <c r="T164" s="28">
        <f>_xlfn.XLOOKUP(ResourceEffects[[#This Row],[Resource Name]],ResourceNames,ResourceIds,"")</f>
        <v>2051</v>
      </c>
      <c r="U164" s="28">
        <f>_xlfn.XLOOKUP(ResourceEffects[[#This Row],[Event Type]],EventTypeNames,EventTypeIds,"")</f>
        <v>2</v>
      </c>
      <c r="V164" s="28">
        <f>IF(ResourceEffects[[#This Row],[Is Local]]="Yes",1,0)</f>
        <v>1</v>
      </c>
      <c r="W164" s="28">
        <f>IF(ResourceEffects[[#This Row],[Is Installed]]="Yes",1,0)</f>
        <v>0</v>
      </c>
      <c r="X164" s="28">
        <f>IF(ResourceEffects[[#This Row],[Status]]="Locked",1,0)</f>
        <v>0</v>
      </c>
      <c r="Y164" s="28">
        <f>IF(ResourceEffects[[#This Row],[event_type]]=1,0,1)</f>
        <v>1</v>
      </c>
      <c r="Z164" s="28">
        <f>IF(ResourceEffects[[#This Row],[Use Abundancies]]="Yes",1,0)</f>
        <v>0</v>
      </c>
      <c r="AA164" s="28">
        <f>ResourceEffects[[#This Row],[∆]]</f>
        <v>3</v>
      </c>
    </row>
    <row r="165" spans="1:27" ht="14.4" customHeight="1" x14ac:dyDescent="0.3">
      <c r="A165" s="32">
        <v>0</v>
      </c>
      <c r="B165" s="27" t="s">
        <v>75</v>
      </c>
      <c r="D165" s="26" t="s">
        <v>394</v>
      </c>
      <c r="E165" s="26">
        <v>1</v>
      </c>
      <c r="F165" s="50" t="s">
        <v>387</v>
      </c>
      <c r="G165" s="27" t="s">
        <v>237</v>
      </c>
      <c r="H165" s="26" t="str">
        <f t="shared" si="7"/>
        <v>No</v>
      </c>
      <c r="I165" s="26">
        <f>0</f>
        <v>0</v>
      </c>
      <c r="J165" s="26" t="str">
        <f t="shared" si="8"/>
        <v>Yes</v>
      </c>
      <c r="K165" s="26" t="str">
        <f t="shared" si="9"/>
        <v>No</v>
      </c>
      <c r="L165" s="26">
        <f>INT(ResourceEffects[[#This Row],[Time Factor]]*TimeInterval/60/60/24)</f>
        <v>0</v>
      </c>
      <c r="M165" s="26">
        <f>INT(ResourceEffects[[#This Row],[Time Factor]]*TimeInterval/60/60)-ResourceEffects[[#This Row],[Days]]*24</f>
        <v>0</v>
      </c>
      <c r="N165" s="26">
        <f>INT(ResourceEffects[[#This Row],[Time Factor]]*TimeInterval/60)-ResourceEffects[[#This Row],[Hours]]*60-ResourceEffects[[#This Row],[Days]]*60*24</f>
        <v>0</v>
      </c>
      <c r="O165" s="26">
        <f>ResourceEffects[[#This Row],[Time Factor]]*TimeInterval-ResourceEffects[[#This Row],[Min]]*60-ResourceEffects[[#This Row],[Hours]]*60*60-ResourceEffects[[#This Row],[Days]]*60*60*24</f>
        <v>0</v>
      </c>
      <c r="P165" s="28">
        <f t="shared" ca="1" si="10"/>
        <v>720407272</v>
      </c>
      <c r="Q165" s="28">
        <f>_xlfn.XLOOKUP(ResourceEffects[[#This Row],[Protocol Name]],ProtocolNamesCol,ProtocolIds,"")</f>
        <v>13301</v>
      </c>
      <c r="R165" s="28">
        <f>ResourceEffects[[#This Row],[Time Factor]]</f>
        <v>0</v>
      </c>
      <c r="S165" s="28">
        <f>ResourceEffects[[#This Row],[Drone ID]]</f>
        <v>0</v>
      </c>
      <c r="T165" s="28">
        <f>_xlfn.XLOOKUP(ResourceEffects[[#This Row],[Resource Name]],ResourceNames,ResourceIds,"")</f>
        <v>3301</v>
      </c>
      <c r="U165" s="28">
        <f>_xlfn.XLOOKUP(ResourceEffects[[#This Row],[Event Type]],EventTypeNames,EventTypeIds,"")</f>
        <v>1</v>
      </c>
      <c r="V165" s="28">
        <f>IF(ResourceEffects[[#This Row],[Is Local]]="Yes",1,0)</f>
        <v>1</v>
      </c>
      <c r="W165" s="28">
        <f>IF(ResourceEffects[[#This Row],[Is Installed]]="Yes",1,0)</f>
        <v>0</v>
      </c>
      <c r="X165" s="28">
        <f>IF(ResourceEffects[[#This Row],[Status]]="Locked",1,0)</f>
        <v>0</v>
      </c>
      <c r="Y165" s="28">
        <f>IF(ResourceEffects[[#This Row],[event_type]]=1,0,1)</f>
        <v>0</v>
      </c>
      <c r="Z165" s="28">
        <f>IF(ResourceEffects[[#This Row],[Use Abundancies]]="Yes",1,0)</f>
        <v>0</v>
      </c>
      <c r="AA165" s="28">
        <f>ResourceEffects[[#This Row],[∆]]</f>
        <v>1</v>
      </c>
    </row>
    <row r="166" spans="1:27" ht="14.4" customHeight="1" x14ac:dyDescent="0.3">
      <c r="A166" s="32">
        <v>0</v>
      </c>
      <c r="B166" s="27" t="s">
        <v>77</v>
      </c>
      <c r="D166" s="26" t="s">
        <v>395</v>
      </c>
      <c r="E166" s="26">
        <v>3</v>
      </c>
      <c r="F166" s="50" t="s">
        <v>387</v>
      </c>
      <c r="G166" s="27" t="s">
        <v>194</v>
      </c>
      <c r="H166" s="26" t="str">
        <f t="shared" si="7"/>
        <v>No</v>
      </c>
      <c r="I166" s="26">
        <f>0</f>
        <v>0</v>
      </c>
      <c r="J166" s="26" t="str">
        <f t="shared" si="8"/>
        <v>Yes</v>
      </c>
      <c r="K166" s="26" t="str">
        <f t="shared" si="9"/>
        <v>No</v>
      </c>
      <c r="L166" s="26">
        <f>INT(ResourceEffects[[#This Row],[Time Factor]]*TimeInterval/60/60/24)</f>
        <v>0</v>
      </c>
      <c r="M166" s="26">
        <f>INT(ResourceEffects[[#This Row],[Time Factor]]*TimeInterval/60/60)-ResourceEffects[[#This Row],[Days]]*24</f>
        <v>0</v>
      </c>
      <c r="N166" s="26">
        <f>INT(ResourceEffects[[#This Row],[Time Factor]]*TimeInterval/60)-ResourceEffects[[#This Row],[Hours]]*60-ResourceEffects[[#This Row],[Days]]*60*24</f>
        <v>0</v>
      </c>
      <c r="O166" s="26">
        <f>ResourceEffects[[#This Row],[Time Factor]]*TimeInterval-ResourceEffects[[#This Row],[Min]]*60-ResourceEffects[[#This Row],[Hours]]*60*60-ResourceEffects[[#This Row],[Days]]*60*60*24</f>
        <v>0</v>
      </c>
      <c r="P166" s="28">
        <f t="shared" ca="1" si="10"/>
        <v>918084926</v>
      </c>
      <c r="Q166" s="28">
        <f>_xlfn.XLOOKUP(ResourceEffects[[#This Row],[Protocol Name]],ProtocolNamesCol,ProtocolIds,"")</f>
        <v>13311</v>
      </c>
      <c r="R166" s="28">
        <f>ResourceEffects[[#This Row],[Time Factor]]</f>
        <v>0</v>
      </c>
      <c r="S166" s="28">
        <f>ResourceEffects[[#This Row],[Drone ID]]</f>
        <v>0</v>
      </c>
      <c r="T166" s="28">
        <f>_xlfn.XLOOKUP(ResourceEffects[[#This Row],[Resource Name]],ResourceNames,ResourceIds,"")</f>
        <v>2021</v>
      </c>
      <c r="U166" s="28">
        <f>_xlfn.XLOOKUP(ResourceEffects[[#This Row],[Event Type]],EventTypeNames,EventTypeIds,"")</f>
        <v>2</v>
      </c>
      <c r="V166" s="28">
        <f>IF(ResourceEffects[[#This Row],[Is Local]]="Yes",1,0)</f>
        <v>1</v>
      </c>
      <c r="W166" s="28">
        <f>IF(ResourceEffects[[#This Row],[Is Installed]]="Yes",1,0)</f>
        <v>0</v>
      </c>
      <c r="X166" s="28">
        <f>IF(ResourceEffects[[#This Row],[Status]]="Locked",1,0)</f>
        <v>0</v>
      </c>
      <c r="Y166" s="28">
        <f>IF(ResourceEffects[[#This Row],[event_type]]=1,0,1)</f>
        <v>1</v>
      </c>
      <c r="Z166" s="28">
        <f>IF(ResourceEffects[[#This Row],[Use Abundancies]]="Yes",1,0)</f>
        <v>0</v>
      </c>
      <c r="AA166" s="28">
        <f>ResourceEffects[[#This Row],[∆]]</f>
        <v>3</v>
      </c>
    </row>
    <row r="167" spans="1:27" ht="14.4" customHeight="1" x14ac:dyDescent="0.3">
      <c r="A167" s="32">
        <v>0</v>
      </c>
      <c r="B167" s="27" t="s">
        <v>77</v>
      </c>
      <c r="D167" s="26" t="s">
        <v>394</v>
      </c>
      <c r="E167" s="26">
        <v>1</v>
      </c>
      <c r="F167" s="50" t="s">
        <v>387</v>
      </c>
      <c r="G167" s="27" t="s">
        <v>239</v>
      </c>
      <c r="H167" s="26" t="str">
        <f t="shared" si="7"/>
        <v>No</v>
      </c>
      <c r="I167" s="26">
        <f>0</f>
        <v>0</v>
      </c>
      <c r="J167" s="26" t="str">
        <f t="shared" si="8"/>
        <v>Yes</v>
      </c>
      <c r="K167" s="26" t="str">
        <f t="shared" si="9"/>
        <v>No</v>
      </c>
      <c r="L167" s="26">
        <f>INT(ResourceEffects[[#This Row],[Time Factor]]*TimeInterval/60/60/24)</f>
        <v>0</v>
      </c>
      <c r="M167" s="26">
        <f>INT(ResourceEffects[[#This Row],[Time Factor]]*TimeInterval/60/60)-ResourceEffects[[#This Row],[Days]]*24</f>
        <v>0</v>
      </c>
      <c r="N167" s="26">
        <f>INT(ResourceEffects[[#This Row],[Time Factor]]*TimeInterval/60)-ResourceEffects[[#This Row],[Hours]]*60-ResourceEffects[[#This Row],[Days]]*60*24</f>
        <v>0</v>
      </c>
      <c r="O167" s="26">
        <f>ResourceEffects[[#This Row],[Time Factor]]*TimeInterval-ResourceEffects[[#This Row],[Min]]*60-ResourceEffects[[#This Row],[Hours]]*60*60-ResourceEffects[[#This Row],[Days]]*60*60*24</f>
        <v>0</v>
      </c>
      <c r="P167" s="28">
        <f t="shared" ca="1" si="10"/>
        <v>449700113</v>
      </c>
      <c r="Q167" s="28">
        <f>_xlfn.XLOOKUP(ResourceEffects[[#This Row],[Protocol Name]],ProtocolNamesCol,ProtocolIds,"")</f>
        <v>13311</v>
      </c>
      <c r="R167" s="28">
        <f>ResourceEffects[[#This Row],[Time Factor]]</f>
        <v>0</v>
      </c>
      <c r="S167" s="28">
        <f>ResourceEffects[[#This Row],[Drone ID]]</f>
        <v>0</v>
      </c>
      <c r="T167" s="28">
        <f>_xlfn.XLOOKUP(ResourceEffects[[#This Row],[Resource Name]],ResourceNames,ResourceIds,"")</f>
        <v>3311</v>
      </c>
      <c r="U167" s="28">
        <f>_xlfn.XLOOKUP(ResourceEffects[[#This Row],[Event Type]],EventTypeNames,EventTypeIds,"")</f>
        <v>1</v>
      </c>
      <c r="V167" s="28">
        <f>IF(ResourceEffects[[#This Row],[Is Local]]="Yes",1,0)</f>
        <v>1</v>
      </c>
      <c r="W167" s="28">
        <f>IF(ResourceEffects[[#This Row],[Is Installed]]="Yes",1,0)</f>
        <v>0</v>
      </c>
      <c r="X167" s="28">
        <f>IF(ResourceEffects[[#This Row],[Status]]="Locked",1,0)</f>
        <v>0</v>
      </c>
      <c r="Y167" s="28">
        <f>IF(ResourceEffects[[#This Row],[event_type]]=1,0,1)</f>
        <v>0</v>
      </c>
      <c r="Z167" s="28">
        <f>IF(ResourceEffects[[#This Row],[Use Abundancies]]="Yes",1,0)</f>
        <v>0</v>
      </c>
      <c r="AA167" s="28">
        <f>ResourceEffects[[#This Row],[∆]]</f>
        <v>1</v>
      </c>
    </row>
    <row r="168" spans="1:27" ht="14.4" customHeight="1" x14ac:dyDescent="0.3">
      <c r="A168" s="32">
        <v>0</v>
      </c>
      <c r="B168" s="27" t="s">
        <v>79</v>
      </c>
      <c r="D168" s="26" t="s">
        <v>395</v>
      </c>
      <c r="E168" s="26">
        <v>2</v>
      </c>
      <c r="F168" s="50" t="s">
        <v>387</v>
      </c>
      <c r="G168" s="27" t="s">
        <v>194</v>
      </c>
      <c r="H168" s="26" t="str">
        <f t="shared" si="7"/>
        <v>No</v>
      </c>
      <c r="I168" s="26">
        <f>0</f>
        <v>0</v>
      </c>
      <c r="J168" s="26" t="str">
        <f t="shared" si="8"/>
        <v>Yes</v>
      </c>
      <c r="K168" s="26" t="str">
        <f t="shared" si="9"/>
        <v>No</v>
      </c>
      <c r="L168" s="26">
        <f>INT(ResourceEffects[[#This Row],[Time Factor]]*TimeInterval/60/60/24)</f>
        <v>0</v>
      </c>
      <c r="M168" s="26">
        <f>INT(ResourceEffects[[#This Row],[Time Factor]]*TimeInterval/60/60)-ResourceEffects[[#This Row],[Days]]*24</f>
        <v>0</v>
      </c>
      <c r="N168" s="26">
        <f>INT(ResourceEffects[[#This Row],[Time Factor]]*TimeInterval/60)-ResourceEffects[[#This Row],[Hours]]*60-ResourceEffects[[#This Row],[Days]]*60*24</f>
        <v>0</v>
      </c>
      <c r="O168" s="26">
        <f>ResourceEffects[[#This Row],[Time Factor]]*TimeInterval-ResourceEffects[[#This Row],[Min]]*60-ResourceEffects[[#This Row],[Hours]]*60*60-ResourceEffects[[#This Row],[Days]]*60*60*24</f>
        <v>0</v>
      </c>
      <c r="P168" s="28">
        <f t="shared" ca="1" si="10"/>
        <v>613337135</v>
      </c>
      <c r="Q168" s="28">
        <f>_xlfn.XLOOKUP(ResourceEffects[[#This Row],[Protocol Name]],ProtocolNamesCol,ProtocolIds,"")</f>
        <v>13321</v>
      </c>
      <c r="R168" s="28">
        <f>ResourceEffects[[#This Row],[Time Factor]]</f>
        <v>0</v>
      </c>
      <c r="S168" s="28">
        <f>ResourceEffects[[#This Row],[Drone ID]]</f>
        <v>0</v>
      </c>
      <c r="T168" s="28">
        <f>_xlfn.XLOOKUP(ResourceEffects[[#This Row],[Resource Name]],ResourceNames,ResourceIds,"")</f>
        <v>2021</v>
      </c>
      <c r="U168" s="28">
        <f>_xlfn.XLOOKUP(ResourceEffects[[#This Row],[Event Type]],EventTypeNames,EventTypeIds,"")</f>
        <v>2</v>
      </c>
      <c r="V168" s="28">
        <f>IF(ResourceEffects[[#This Row],[Is Local]]="Yes",1,0)</f>
        <v>1</v>
      </c>
      <c r="W168" s="28">
        <f>IF(ResourceEffects[[#This Row],[Is Installed]]="Yes",1,0)</f>
        <v>0</v>
      </c>
      <c r="X168" s="28">
        <f>IF(ResourceEffects[[#This Row],[Status]]="Locked",1,0)</f>
        <v>0</v>
      </c>
      <c r="Y168" s="28">
        <f>IF(ResourceEffects[[#This Row],[event_type]]=1,0,1)</f>
        <v>1</v>
      </c>
      <c r="Z168" s="28">
        <f>IF(ResourceEffects[[#This Row],[Use Abundancies]]="Yes",1,0)</f>
        <v>0</v>
      </c>
      <c r="AA168" s="28">
        <f>ResourceEffects[[#This Row],[∆]]</f>
        <v>2</v>
      </c>
    </row>
    <row r="169" spans="1:27" ht="14.4" customHeight="1" x14ac:dyDescent="0.3">
      <c r="A169" s="32">
        <v>0</v>
      </c>
      <c r="B169" s="27" t="s">
        <v>79</v>
      </c>
      <c r="D169" s="26" t="s">
        <v>395</v>
      </c>
      <c r="E169" s="26">
        <v>3</v>
      </c>
      <c r="F169" s="50" t="s">
        <v>387</v>
      </c>
      <c r="G169" s="27" t="s">
        <v>196</v>
      </c>
      <c r="H169" s="26" t="str">
        <f t="shared" si="7"/>
        <v>No</v>
      </c>
      <c r="I169" s="26">
        <f>0</f>
        <v>0</v>
      </c>
      <c r="J169" s="26" t="str">
        <f t="shared" si="8"/>
        <v>Yes</v>
      </c>
      <c r="K169" s="26" t="str">
        <f t="shared" si="9"/>
        <v>No</v>
      </c>
      <c r="L169" s="26">
        <f>INT(ResourceEffects[[#This Row],[Time Factor]]*TimeInterval/60/60/24)</f>
        <v>0</v>
      </c>
      <c r="M169" s="26">
        <f>INT(ResourceEffects[[#This Row],[Time Factor]]*TimeInterval/60/60)-ResourceEffects[[#This Row],[Days]]*24</f>
        <v>0</v>
      </c>
      <c r="N169" s="26">
        <f>INT(ResourceEffects[[#This Row],[Time Factor]]*TimeInterval/60)-ResourceEffects[[#This Row],[Hours]]*60-ResourceEffects[[#This Row],[Days]]*60*24</f>
        <v>0</v>
      </c>
      <c r="O169" s="26">
        <f>ResourceEffects[[#This Row],[Time Factor]]*TimeInterval-ResourceEffects[[#This Row],[Min]]*60-ResourceEffects[[#This Row],[Hours]]*60*60-ResourceEffects[[#This Row],[Days]]*60*60*24</f>
        <v>0</v>
      </c>
      <c r="P169" s="28">
        <f t="shared" ca="1" si="10"/>
        <v>874477589</v>
      </c>
      <c r="Q169" s="28">
        <f>_xlfn.XLOOKUP(ResourceEffects[[#This Row],[Protocol Name]],ProtocolNamesCol,ProtocolIds,"")</f>
        <v>13321</v>
      </c>
      <c r="R169" s="28">
        <f>ResourceEffects[[#This Row],[Time Factor]]</f>
        <v>0</v>
      </c>
      <c r="S169" s="28">
        <f>ResourceEffects[[#This Row],[Drone ID]]</f>
        <v>0</v>
      </c>
      <c r="T169" s="28">
        <f>_xlfn.XLOOKUP(ResourceEffects[[#This Row],[Resource Name]],ResourceNames,ResourceIds,"")</f>
        <v>2022</v>
      </c>
      <c r="U169" s="28">
        <f>_xlfn.XLOOKUP(ResourceEffects[[#This Row],[Event Type]],EventTypeNames,EventTypeIds,"")</f>
        <v>2</v>
      </c>
      <c r="V169" s="28">
        <f>IF(ResourceEffects[[#This Row],[Is Local]]="Yes",1,0)</f>
        <v>1</v>
      </c>
      <c r="W169" s="28">
        <f>IF(ResourceEffects[[#This Row],[Is Installed]]="Yes",1,0)</f>
        <v>0</v>
      </c>
      <c r="X169" s="28">
        <f>IF(ResourceEffects[[#This Row],[Status]]="Locked",1,0)</f>
        <v>0</v>
      </c>
      <c r="Y169" s="28">
        <f>IF(ResourceEffects[[#This Row],[event_type]]=1,0,1)</f>
        <v>1</v>
      </c>
      <c r="Z169" s="28">
        <f>IF(ResourceEffects[[#This Row],[Use Abundancies]]="Yes",1,0)</f>
        <v>0</v>
      </c>
      <c r="AA169" s="28">
        <f>ResourceEffects[[#This Row],[∆]]</f>
        <v>3</v>
      </c>
    </row>
    <row r="170" spans="1:27" ht="14.4" customHeight="1" x14ac:dyDescent="0.3">
      <c r="A170" s="32">
        <v>0</v>
      </c>
      <c r="B170" s="27" t="s">
        <v>79</v>
      </c>
      <c r="D170" s="26" t="s">
        <v>394</v>
      </c>
      <c r="E170" s="26">
        <v>1</v>
      </c>
      <c r="F170" s="50" t="s">
        <v>387</v>
      </c>
      <c r="G170" s="27" t="s">
        <v>241</v>
      </c>
      <c r="H170" s="26" t="str">
        <f t="shared" si="7"/>
        <v>No</v>
      </c>
      <c r="I170" s="26">
        <f>0</f>
        <v>0</v>
      </c>
      <c r="J170" s="26" t="str">
        <f t="shared" si="8"/>
        <v>Yes</v>
      </c>
      <c r="K170" s="26" t="str">
        <f t="shared" si="9"/>
        <v>No</v>
      </c>
      <c r="L170" s="26">
        <f>INT(ResourceEffects[[#This Row],[Time Factor]]*TimeInterval/60/60/24)</f>
        <v>0</v>
      </c>
      <c r="M170" s="26">
        <f>INT(ResourceEffects[[#This Row],[Time Factor]]*TimeInterval/60/60)-ResourceEffects[[#This Row],[Days]]*24</f>
        <v>0</v>
      </c>
      <c r="N170" s="26">
        <f>INT(ResourceEffects[[#This Row],[Time Factor]]*TimeInterval/60)-ResourceEffects[[#This Row],[Hours]]*60-ResourceEffects[[#This Row],[Days]]*60*24</f>
        <v>0</v>
      </c>
      <c r="O170" s="26">
        <f>ResourceEffects[[#This Row],[Time Factor]]*TimeInterval-ResourceEffects[[#This Row],[Min]]*60-ResourceEffects[[#This Row],[Hours]]*60*60-ResourceEffects[[#This Row],[Days]]*60*60*24</f>
        <v>0</v>
      </c>
      <c r="P170" s="28">
        <f t="shared" ca="1" si="10"/>
        <v>929407172</v>
      </c>
      <c r="Q170" s="28">
        <f>_xlfn.XLOOKUP(ResourceEffects[[#This Row],[Protocol Name]],ProtocolNamesCol,ProtocolIds,"")</f>
        <v>13321</v>
      </c>
      <c r="R170" s="28">
        <f>ResourceEffects[[#This Row],[Time Factor]]</f>
        <v>0</v>
      </c>
      <c r="S170" s="28">
        <f>ResourceEffects[[#This Row],[Drone ID]]</f>
        <v>0</v>
      </c>
      <c r="T170" s="28">
        <f>_xlfn.XLOOKUP(ResourceEffects[[#This Row],[Resource Name]],ResourceNames,ResourceIds,"")</f>
        <v>3321</v>
      </c>
      <c r="U170" s="28">
        <f>_xlfn.XLOOKUP(ResourceEffects[[#This Row],[Event Type]],EventTypeNames,EventTypeIds,"")</f>
        <v>1</v>
      </c>
      <c r="V170" s="28">
        <f>IF(ResourceEffects[[#This Row],[Is Local]]="Yes",1,0)</f>
        <v>1</v>
      </c>
      <c r="W170" s="28">
        <f>IF(ResourceEffects[[#This Row],[Is Installed]]="Yes",1,0)</f>
        <v>0</v>
      </c>
      <c r="X170" s="28">
        <f>IF(ResourceEffects[[#This Row],[Status]]="Locked",1,0)</f>
        <v>0</v>
      </c>
      <c r="Y170" s="28">
        <f>IF(ResourceEffects[[#This Row],[event_type]]=1,0,1)</f>
        <v>0</v>
      </c>
      <c r="Z170" s="28">
        <f>IF(ResourceEffects[[#This Row],[Use Abundancies]]="Yes",1,0)</f>
        <v>0</v>
      </c>
      <c r="AA170" s="28">
        <f>ResourceEffects[[#This Row],[∆]]</f>
        <v>1</v>
      </c>
    </row>
    <row r="171" spans="1:27" ht="14.4" customHeight="1" x14ac:dyDescent="0.3">
      <c r="A171" s="32">
        <v>0</v>
      </c>
      <c r="B171" s="27" t="s">
        <v>81</v>
      </c>
      <c r="D171" s="26" t="s">
        <v>395</v>
      </c>
      <c r="E171" s="26">
        <v>1</v>
      </c>
      <c r="F171" s="50" t="s">
        <v>387</v>
      </c>
      <c r="G171" s="27" t="s">
        <v>194</v>
      </c>
      <c r="H171" s="26" t="str">
        <f t="shared" si="7"/>
        <v>No</v>
      </c>
      <c r="I171" s="26">
        <f>0</f>
        <v>0</v>
      </c>
      <c r="J171" s="26" t="str">
        <f t="shared" si="8"/>
        <v>Yes</v>
      </c>
      <c r="K171" s="26" t="str">
        <f t="shared" si="9"/>
        <v>No</v>
      </c>
      <c r="L171" s="26">
        <f>INT(ResourceEffects[[#This Row],[Time Factor]]*TimeInterval/60/60/24)</f>
        <v>0</v>
      </c>
      <c r="M171" s="26">
        <f>INT(ResourceEffects[[#This Row],[Time Factor]]*TimeInterval/60/60)-ResourceEffects[[#This Row],[Days]]*24</f>
        <v>0</v>
      </c>
      <c r="N171" s="26">
        <f>INT(ResourceEffects[[#This Row],[Time Factor]]*TimeInterval/60)-ResourceEffects[[#This Row],[Hours]]*60-ResourceEffects[[#This Row],[Days]]*60*24</f>
        <v>0</v>
      </c>
      <c r="O171" s="26">
        <f>ResourceEffects[[#This Row],[Time Factor]]*TimeInterval-ResourceEffects[[#This Row],[Min]]*60-ResourceEffects[[#This Row],[Hours]]*60*60-ResourceEffects[[#This Row],[Days]]*60*60*24</f>
        <v>0</v>
      </c>
      <c r="P171" s="28">
        <f t="shared" ca="1" si="10"/>
        <v>65250780</v>
      </c>
      <c r="Q171" s="28">
        <f>_xlfn.XLOOKUP(ResourceEffects[[#This Row],[Protocol Name]],ProtocolNamesCol,ProtocolIds,"")</f>
        <v>13331</v>
      </c>
      <c r="R171" s="28">
        <f>ResourceEffects[[#This Row],[Time Factor]]</f>
        <v>0</v>
      </c>
      <c r="S171" s="28">
        <f>ResourceEffects[[#This Row],[Drone ID]]</f>
        <v>0</v>
      </c>
      <c r="T171" s="28">
        <f>_xlfn.XLOOKUP(ResourceEffects[[#This Row],[Resource Name]],ResourceNames,ResourceIds,"")</f>
        <v>2021</v>
      </c>
      <c r="U171" s="28">
        <f>_xlfn.XLOOKUP(ResourceEffects[[#This Row],[Event Type]],EventTypeNames,EventTypeIds,"")</f>
        <v>2</v>
      </c>
      <c r="V171" s="28">
        <f>IF(ResourceEffects[[#This Row],[Is Local]]="Yes",1,0)</f>
        <v>1</v>
      </c>
      <c r="W171" s="28">
        <f>IF(ResourceEffects[[#This Row],[Is Installed]]="Yes",1,0)</f>
        <v>0</v>
      </c>
      <c r="X171" s="28">
        <f>IF(ResourceEffects[[#This Row],[Status]]="Locked",1,0)</f>
        <v>0</v>
      </c>
      <c r="Y171" s="28">
        <f>IF(ResourceEffects[[#This Row],[event_type]]=1,0,1)</f>
        <v>1</v>
      </c>
      <c r="Z171" s="28">
        <f>IF(ResourceEffects[[#This Row],[Use Abundancies]]="Yes",1,0)</f>
        <v>0</v>
      </c>
      <c r="AA171" s="28">
        <f>ResourceEffects[[#This Row],[∆]]</f>
        <v>1</v>
      </c>
    </row>
    <row r="172" spans="1:27" ht="14.4" customHeight="1" x14ac:dyDescent="0.3">
      <c r="A172" s="32">
        <v>0</v>
      </c>
      <c r="B172" s="27" t="s">
        <v>81</v>
      </c>
      <c r="D172" s="26" t="s">
        <v>395</v>
      </c>
      <c r="E172" s="26">
        <v>3</v>
      </c>
      <c r="F172" s="50" t="s">
        <v>387</v>
      </c>
      <c r="G172" s="27" t="s">
        <v>196</v>
      </c>
      <c r="H172" s="26" t="str">
        <f t="shared" si="7"/>
        <v>No</v>
      </c>
      <c r="I172" s="26">
        <f>0</f>
        <v>0</v>
      </c>
      <c r="J172" s="26" t="str">
        <f t="shared" si="8"/>
        <v>Yes</v>
      </c>
      <c r="K172" s="26" t="str">
        <f t="shared" si="9"/>
        <v>No</v>
      </c>
      <c r="L172" s="26">
        <f>INT(ResourceEffects[[#This Row],[Time Factor]]*TimeInterval/60/60/24)</f>
        <v>0</v>
      </c>
      <c r="M172" s="26">
        <f>INT(ResourceEffects[[#This Row],[Time Factor]]*TimeInterval/60/60)-ResourceEffects[[#This Row],[Days]]*24</f>
        <v>0</v>
      </c>
      <c r="N172" s="26">
        <f>INT(ResourceEffects[[#This Row],[Time Factor]]*TimeInterval/60)-ResourceEffects[[#This Row],[Hours]]*60-ResourceEffects[[#This Row],[Days]]*60*24</f>
        <v>0</v>
      </c>
      <c r="O172" s="26">
        <f>ResourceEffects[[#This Row],[Time Factor]]*TimeInterval-ResourceEffects[[#This Row],[Min]]*60-ResourceEffects[[#This Row],[Hours]]*60*60-ResourceEffects[[#This Row],[Days]]*60*60*24</f>
        <v>0</v>
      </c>
      <c r="P172" s="28">
        <f t="shared" ca="1" si="10"/>
        <v>963608</v>
      </c>
      <c r="Q172" s="28">
        <f>_xlfn.XLOOKUP(ResourceEffects[[#This Row],[Protocol Name]],ProtocolNamesCol,ProtocolIds,"")</f>
        <v>13331</v>
      </c>
      <c r="R172" s="28">
        <f>ResourceEffects[[#This Row],[Time Factor]]</f>
        <v>0</v>
      </c>
      <c r="S172" s="28">
        <f>ResourceEffects[[#This Row],[Drone ID]]</f>
        <v>0</v>
      </c>
      <c r="T172" s="28">
        <f>_xlfn.XLOOKUP(ResourceEffects[[#This Row],[Resource Name]],ResourceNames,ResourceIds,"")</f>
        <v>2022</v>
      </c>
      <c r="U172" s="28">
        <f>_xlfn.XLOOKUP(ResourceEffects[[#This Row],[Event Type]],EventTypeNames,EventTypeIds,"")</f>
        <v>2</v>
      </c>
      <c r="V172" s="28">
        <f>IF(ResourceEffects[[#This Row],[Is Local]]="Yes",1,0)</f>
        <v>1</v>
      </c>
      <c r="W172" s="28">
        <f>IF(ResourceEffects[[#This Row],[Is Installed]]="Yes",1,0)</f>
        <v>0</v>
      </c>
      <c r="X172" s="28">
        <f>IF(ResourceEffects[[#This Row],[Status]]="Locked",1,0)</f>
        <v>0</v>
      </c>
      <c r="Y172" s="28">
        <f>IF(ResourceEffects[[#This Row],[event_type]]=1,0,1)</f>
        <v>1</v>
      </c>
      <c r="Z172" s="28">
        <f>IF(ResourceEffects[[#This Row],[Use Abundancies]]="Yes",1,0)</f>
        <v>0</v>
      </c>
      <c r="AA172" s="28">
        <f>ResourceEffects[[#This Row],[∆]]</f>
        <v>3</v>
      </c>
    </row>
    <row r="173" spans="1:27" ht="14.4" customHeight="1" x14ac:dyDescent="0.3">
      <c r="A173" s="32">
        <v>0</v>
      </c>
      <c r="B173" s="27" t="s">
        <v>81</v>
      </c>
      <c r="D173" s="26" t="s">
        <v>394</v>
      </c>
      <c r="E173" s="26">
        <v>1</v>
      </c>
      <c r="F173" s="50" t="s">
        <v>387</v>
      </c>
      <c r="G173" s="27" t="s">
        <v>243</v>
      </c>
      <c r="H173" s="26" t="str">
        <f t="shared" si="7"/>
        <v>No</v>
      </c>
      <c r="I173" s="26">
        <f>0</f>
        <v>0</v>
      </c>
      <c r="J173" s="26" t="str">
        <f t="shared" si="8"/>
        <v>Yes</v>
      </c>
      <c r="K173" s="26" t="str">
        <f t="shared" si="9"/>
        <v>No</v>
      </c>
      <c r="L173" s="26">
        <f>INT(ResourceEffects[[#This Row],[Time Factor]]*TimeInterval/60/60/24)</f>
        <v>0</v>
      </c>
      <c r="M173" s="26">
        <f>INT(ResourceEffects[[#This Row],[Time Factor]]*TimeInterval/60/60)-ResourceEffects[[#This Row],[Days]]*24</f>
        <v>0</v>
      </c>
      <c r="N173" s="26">
        <f>INT(ResourceEffects[[#This Row],[Time Factor]]*TimeInterval/60)-ResourceEffects[[#This Row],[Hours]]*60-ResourceEffects[[#This Row],[Days]]*60*24</f>
        <v>0</v>
      </c>
      <c r="O173" s="26">
        <f>ResourceEffects[[#This Row],[Time Factor]]*TimeInterval-ResourceEffects[[#This Row],[Min]]*60-ResourceEffects[[#This Row],[Hours]]*60*60-ResourceEffects[[#This Row],[Days]]*60*60*24</f>
        <v>0</v>
      </c>
      <c r="P173" s="28">
        <f t="shared" ca="1" si="10"/>
        <v>833726764</v>
      </c>
      <c r="Q173" s="28">
        <f>_xlfn.XLOOKUP(ResourceEffects[[#This Row],[Protocol Name]],ProtocolNamesCol,ProtocolIds,"")</f>
        <v>13331</v>
      </c>
      <c r="R173" s="28">
        <f>ResourceEffects[[#This Row],[Time Factor]]</f>
        <v>0</v>
      </c>
      <c r="S173" s="28">
        <f>ResourceEffects[[#This Row],[Drone ID]]</f>
        <v>0</v>
      </c>
      <c r="T173" s="28">
        <f>_xlfn.XLOOKUP(ResourceEffects[[#This Row],[Resource Name]],ResourceNames,ResourceIds,"")</f>
        <v>3331</v>
      </c>
      <c r="U173" s="28">
        <f>_xlfn.XLOOKUP(ResourceEffects[[#This Row],[Event Type]],EventTypeNames,EventTypeIds,"")</f>
        <v>1</v>
      </c>
      <c r="V173" s="28">
        <f>IF(ResourceEffects[[#This Row],[Is Local]]="Yes",1,0)</f>
        <v>1</v>
      </c>
      <c r="W173" s="28">
        <f>IF(ResourceEffects[[#This Row],[Is Installed]]="Yes",1,0)</f>
        <v>0</v>
      </c>
      <c r="X173" s="28">
        <f>IF(ResourceEffects[[#This Row],[Status]]="Locked",1,0)</f>
        <v>0</v>
      </c>
      <c r="Y173" s="28">
        <f>IF(ResourceEffects[[#This Row],[event_type]]=1,0,1)</f>
        <v>0</v>
      </c>
      <c r="Z173" s="28">
        <f>IF(ResourceEffects[[#This Row],[Use Abundancies]]="Yes",1,0)</f>
        <v>0</v>
      </c>
      <c r="AA173" s="28">
        <f>ResourceEffects[[#This Row],[∆]]</f>
        <v>1</v>
      </c>
    </row>
    <row r="174" spans="1:27" ht="14.4" customHeight="1" x14ac:dyDescent="0.3">
      <c r="A174" s="32">
        <v>0</v>
      </c>
      <c r="B174" s="27" t="s">
        <v>83</v>
      </c>
      <c r="D174" s="26" t="s">
        <v>395</v>
      </c>
      <c r="E174" s="26">
        <v>1</v>
      </c>
      <c r="F174" s="50" t="s">
        <v>387</v>
      </c>
      <c r="G174" s="27" t="s">
        <v>217</v>
      </c>
      <c r="H174" s="26" t="str">
        <f t="shared" si="7"/>
        <v>No</v>
      </c>
      <c r="I174" s="26">
        <f>0</f>
        <v>0</v>
      </c>
      <c r="J174" s="26" t="str">
        <f t="shared" si="8"/>
        <v>Yes</v>
      </c>
      <c r="K174" s="26" t="str">
        <f t="shared" si="9"/>
        <v>No</v>
      </c>
      <c r="L174" s="26">
        <f>INT(ResourceEffects[[#This Row],[Time Factor]]*TimeInterval/60/60/24)</f>
        <v>0</v>
      </c>
      <c r="M174" s="26">
        <f>INT(ResourceEffects[[#This Row],[Time Factor]]*TimeInterval/60/60)-ResourceEffects[[#This Row],[Days]]*24</f>
        <v>0</v>
      </c>
      <c r="N174" s="26">
        <f>INT(ResourceEffects[[#This Row],[Time Factor]]*TimeInterval/60)-ResourceEffects[[#This Row],[Hours]]*60-ResourceEffects[[#This Row],[Days]]*60*24</f>
        <v>0</v>
      </c>
      <c r="O174" s="26">
        <f>ResourceEffects[[#This Row],[Time Factor]]*TimeInterval-ResourceEffects[[#This Row],[Min]]*60-ResourceEffects[[#This Row],[Hours]]*60*60-ResourceEffects[[#This Row],[Days]]*60*60*24</f>
        <v>0</v>
      </c>
      <c r="P174" s="28">
        <f t="shared" ca="1" si="10"/>
        <v>347910764</v>
      </c>
      <c r="Q174" s="28">
        <f>_xlfn.XLOOKUP(ResourceEffects[[#This Row],[Protocol Name]],ProtocolNamesCol,ProtocolIds,"")</f>
        <v>14101</v>
      </c>
      <c r="R174" s="28">
        <f>ResourceEffects[[#This Row],[Time Factor]]</f>
        <v>0</v>
      </c>
      <c r="S174" s="28">
        <f>ResourceEffects[[#This Row],[Drone ID]]</f>
        <v>0</v>
      </c>
      <c r="T174" s="28">
        <f>_xlfn.XLOOKUP(ResourceEffects[[#This Row],[Resource Name]],ResourceNames,ResourceIds,"")</f>
        <v>3011</v>
      </c>
      <c r="U174" s="28">
        <f>_xlfn.XLOOKUP(ResourceEffects[[#This Row],[Event Type]],EventTypeNames,EventTypeIds,"")</f>
        <v>2</v>
      </c>
      <c r="V174" s="28">
        <f>IF(ResourceEffects[[#This Row],[Is Local]]="Yes",1,0)</f>
        <v>1</v>
      </c>
      <c r="W174" s="28">
        <f>IF(ResourceEffects[[#This Row],[Is Installed]]="Yes",1,0)</f>
        <v>0</v>
      </c>
      <c r="X174" s="28">
        <f>IF(ResourceEffects[[#This Row],[Status]]="Locked",1,0)</f>
        <v>0</v>
      </c>
      <c r="Y174" s="28">
        <f>IF(ResourceEffects[[#This Row],[event_type]]=1,0,1)</f>
        <v>1</v>
      </c>
      <c r="Z174" s="28">
        <f>IF(ResourceEffects[[#This Row],[Use Abundancies]]="Yes",1,0)</f>
        <v>0</v>
      </c>
      <c r="AA174" s="28">
        <f>ResourceEffects[[#This Row],[∆]]</f>
        <v>1</v>
      </c>
    </row>
    <row r="175" spans="1:27" ht="14.4" customHeight="1" x14ac:dyDescent="0.3">
      <c r="A175" s="32">
        <v>0</v>
      </c>
      <c r="B175" s="27" t="s">
        <v>83</v>
      </c>
      <c r="D175" s="26" t="s">
        <v>395</v>
      </c>
      <c r="E175" s="26">
        <v>1</v>
      </c>
      <c r="F175" s="50" t="s">
        <v>387</v>
      </c>
      <c r="G175" s="27" t="s">
        <v>227</v>
      </c>
      <c r="H175" s="26" t="str">
        <f t="shared" si="7"/>
        <v>No</v>
      </c>
      <c r="I175" s="26">
        <f>0</f>
        <v>0</v>
      </c>
      <c r="J175" s="26" t="str">
        <f t="shared" si="8"/>
        <v>Yes</v>
      </c>
      <c r="K175" s="26" t="str">
        <f t="shared" si="9"/>
        <v>No</v>
      </c>
      <c r="L175" s="26">
        <f>INT(ResourceEffects[[#This Row],[Time Factor]]*TimeInterval/60/60/24)</f>
        <v>0</v>
      </c>
      <c r="M175" s="26">
        <f>INT(ResourceEffects[[#This Row],[Time Factor]]*TimeInterval/60/60)-ResourceEffects[[#This Row],[Days]]*24</f>
        <v>0</v>
      </c>
      <c r="N175" s="26">
        <f>INT(ResourceEffects[[#This Row],[Time Factor]]*TimeInterval/60)-ResourceEffects[[#This Row],[Hours]]*60-ResourceEffects[[#This Row],[Days]]*60*24</f>
        <v>0</v>
      </c>
      <c r="O175" s="26">
        <f>ResourceEffects[[#This Row],[Time Factor]]*TimeInterval-ResourceEffects[[#This Row],[Min]]*60-ResourceEffects[[#This Row],[Hours]]*60*60-ResourceEffects[[#This Row],[Days]]*60*60*24</f>
        <v>0</v>
      </c>
      <c r="P175" s="28">
        <f t="shared" ca="1" si="10"/>
        <v>412846797</v>
      </c>
      <c r="Q175" s="28">
        <f>_xlfn.XLOOKUP(ResourceEffects[[#This Row],[Protocol Name]],ProtocolNamesCol,ProtocolIds,"")</f>
        <v>14101</v>
      </c>
      <c r="R175" s="28">
        <f>ResourceEffects[[#This Row],[Time Factor]]</f>
        <v>0</v>
      </c>
      <c r="S175" s="28">
        <f>ResourceEffects[[#This Row],[Drone ID]]</f>
        <v>0</v>
      </c>
      <c r="T175" s="28">
        <f>_xlfn.XLOOKUP(ResourceEffects[[#This Row],[Resource Name]],ResourceNames,ResourceIds,"")</f>
        <v>3121</v>
      </c>
      <c r="U175" s="28">
        <f>_xlfn.XLOOKUP(ResourceEffects[[#This Row],[Event Type]],EventTypeNames,EventTypeIds,"")</f>
        <v>2</v>
      </c>
      <c r="V175" s="28">
        <f>IF(ResourceEffects[[#This Row],[Is Local]]="Yes",1,0)</f>
        <v>1</v>
      </c>
      <c r="W175" s="28">
        <f>IF(ResourceEffects[[#This Row],[Is Installed]]="Yes",1,0)</f>
        <v>0</v>
      </c>
      <c r="X175" s="28">
        <f>IF(ResourceEffects[[#This Row],[Status]]="Locked",1,0)</f>
        <v>0</v>
      </c>
      <c r="Y175" s="28">
        <f>IF(ResourceEffects[[#This Row],[event_type]]=1,0,1)</f>
        <v>1</v>
      </c>
      <c r="Z175" s="28">
        <f>IF(ResourceEffects[[#This Row],[Use Abundancies]]="Yes",1,0)</f>
        <v>0</v>
      </c>
      <c r="AA175" s="28">
        <f>ResourceEffects[[#This Row],[∆]]</f>
        <v>1</v>
      </c>
    </row>
    <row r="176" spans="1:27" ht="14.4" customHeight="1" x14ac:dyDescent="0.3">
      <c r="A176" s="32">
        <v>0</v>
      </c>
      <c r="B176" s="27" t="s">
        <v>83</v>
      </c>
      <c r="D176" s="26" t="s">
        <v>395</v>
      </c>
      <c r="E176" s="26">
        <v>1</v>
      </c>
      <c r="F176" s="50" t="s">
        <v>387</v>
      </c>
      <c r="G176" s="27" t="s">
        <v>229</v>
      </c>
      <c r="H176" s="26" t="str">
        <f t="shared" si="7"/>
        <v>No</v>
      </c>
      <c r="I176" s="26">
        <f>0</f>
        <v>0</v>
      </c>
      <c r="J176" s="26" t="str">
        <f t="shared" si="8"/>
        <v>Yes</v>
      </c>
      <c r="K176" s="26" t="str">
        <f t="shared" si="9"/>
        <v>No</v>
      </c>
      <c r="L176" s="26">
        <f>INT(ResourceEffects[[#This Row],[Time Factor]]*TimeInterval/60/60/24)</f>
        <v>0</v>
      </c>
      <c r="M176" s="26">
        <f>INT(ResourceEffects[[#This Row],[Time Factor]]*TimeInterval/60/60)-ResourceEffects[[#This Row],[Days]]*24</f>
        <v>0</v>
      </c>
      <c r="N176" s="26">
        <f>INT(ResourceEffects[[#This Row],[Time Factor]]*TimeInterval/60)-ResourceEffects[[#This Row],[Hours]]*60-ResourceEffects[[#This Row],[Days]]*60*24</f>
        <v>0</v>
      </c>
      <c r="O176" s="26">
        <f>ResourceEffects[[#This Row],[Time Factor]]*TimeInterval-ResourceEffects[[#This Row],[Min]]*60-ResourceEffects[[#This Row],[Hours]]*60*60-ResourceEffects[[#This Row],[Days]]*60*60*24</f>
        <v>0</v>
      </c>
      <c r="P176" s="28">
        <f t="shared" ca="1" si="10"/>
        <v>78533312</v>
      </c>
      <c r="Q176" s="28">
        <f>_xlfn.XLOOKUP(ResourceEffects[[#This Row],[Protocol Name]],ProtocolNamesCol,ProtocolIds,"")</f>
        <v>14101</v>
      </c>
      <c r="R176" s="28">
        <f>ResourceEffects[[#This Row],[Time Factor]]</f>
        <v>0</v>
      </c>
      <c r="S176" s="28">
        <f>ResourceEffects[[#This Row],[Drone ID]]</f>
        <v>0</v>
      </c>
      <c r="T176" s="28">
        <f>_xlfn.XLOOKUP(ResourceEffects[[#This Row],[Resource Name]],ResourceNames,ResourceIds,"")</f>
        <v>3141</v>
      </c>
      <c r="U176" s="28">
        <f>_xlfn.XLOOKUP(ResourceEffects[[#This Row],[Event Type]],EventTypeNames,EventTypeIds,"")</f>
        <v>2</v>
      </c>
      <c r="V176" s="28">
        <f>IF(ResourceEffects[[#This Row],[Is Local]]="Yes",1,0)</f>
        <v>1</v>
      </c>
      <c r="W176" s="28">
        <f>IF(ResourceEffects[[#This Row],[Is Installed]]="Yes",1,0)</f>
        <v>0</v>
      </c>
      <c r="X176" s="28">
        <f>IF(ResourceEffects[[#This Row],[Status]]="Locked",1,0)</f>
        <v>0</v>
      </c>
      <c r="Y176" s="28">
        <f>IF(ResourceEffects[[#This Row],[event_type]]=1,0,1)</f>
        <v>1</v>
      </c>
      <c r="Z176" s="28">
        <f>IF(ResourceEffects[[#This Row],[Use Abundancies]]="Yes",1,0)</f>
        <v>0</v>
      </c>
      <c r="AA176" s="28">
        <f>ResourceEffects[[#This Row],[∆]]</f>
        <v>1</v>
      </c>
    </row>
    <row r="177" spans="1:27" ht="14.4" customHeight="1" x14ac:dyDescent="0.3">
      <c r="A177" s="32">
        <v>0</v>
      </c>
      <c r="B177" s="27" t="s">
        <v>83</v>
      </c>
      <c r="D177" s="26" t="s">
        <v>394</v>
      </c>
      <c r="E177" s="26">
        <v>1</v>
      </c>
      <c r="F177" s="50" t="s">
        <v>387</v>
      </c>
      <c r="G177" s="27" t="s">
        <v>245</v>
      </c>
      <c r="H177" s="26" t="str">
        <f t="shared" si="7"/>
        <v>No</v>
      </c>
      <c r="I177" s="26">
        <f>0</f>
        <v>0</v>
      </c>
      <c r="J177" s="26" t="str">
        <f t="shared" si="8"/>
        <v>Yes</v>
      </c>
      <c r="K177" s="26" t="str">
        <f t="shared" si="9"/>
        <v>No</v>
      </c>
      <c r="L177" s="26">
        <f>INT(ResourceEffects[[#This Row],[Time Factor]]*TimeInterval/60/60/24)</f>
        <v>0</v>
      </c>
      <c r="M177" s="26">
        <f>INT(ResourceEffects[[#This Row],[Time Factor]]*TimeInterval/60/60)-ResourceEffects[[#This Row],[Days]]*24</f>
        <v>0</v>
      </c>
      <c r="N177" s="26">
        <f>INT(ResourceEffects[[#This Row],[Time Factor]]*TimeInterval/60)-ResourceEffects[[#This Row],[Hours]]*60-ResourceEffects[[#This Row],[Days]]*60*24</f>
        <v>0</v>
      </c>
      <c r="O177" s="26">
        <f>ResourceEffects[[#This Row],[Time Factor]]*TimeInterval-ResourceEffects[[#This Row],[Min]]*60-ResourceEffects[[#This Row],[Hours]]*60*60-ResourceEffects[[#This Row],[Days]]*60*60*24</f>
        <v>0</v>
      </c>
      <c r="P177" s="28">
        <f t="shared" ca="1" si="10"/>
        <v>188365993</v>
      </c>
      <c r="Q177" s="28">
        <f>_xlfn.XLOOKUP(ResourceEffects[[#This Row],[Protocol Name]],ProtocolNamesCol,ProtocolIds,"")</f>
        <v>14101</v>
      </c>
      <c r="R177" s="28">
        <f>ResourceEffects[[#This Row],[Time Factor]]</f>
        <v>0</v>
      </c>
      <c r="S177" s="28">
        <f>ResourceEffects[[#This Row],[Drone ID]]</f>
        <v>0</v>
      </c>
      <c r="T177" s="28">
        <f>_xlfn.XLOOKUP(ResourceEffects[[#This Row],[Resource Name]],ResourceNames,ResourceIds,"")</f>
        <v>4101</v>
      </c>
      <c r="U177" s="28">
        <f>_xlfn.XLOOKUP(ResourceEffects[[#This Row],[Event Type]],EventTypeNames,EventTypeIds,"")</f>
        <v>1</v>
      </c>
      <c r="V177" s="28">
        <f>IF(ResourceEffects[[#This Row],[Is Local]]="Yes",1,0)</f>
        <v>1</v>
      </c>
      <c r="W177" s="28">
        <f>IF(ResourceEffects[[#This Row],[Is Installed]]="Yes",1,0)</f>
        <v>0</v>
      </c>
      <c r="X177" s="28">
        <f>IF(ResourceEffects[[#This Row],[Status]]="Locked",1,0)</f>
        <v>0</v>
      </c>
      <c r="Y177" s="28">
        <f>IF(ResourceEffects[[#This Row],[event_type]]=1,0,1)</f>
        <v>0</v>
      </c>
      <c r="Z177" s="28">
        <f>IF(ResourceEffects[[#This Row],[Use Abundancies]]="Yes",1,0)</f>
        <v>0</v>
      </c>
      <c r="AA177" s="28">
        <f>ResourceEffects[[#This Row],[∆]]</f>
        <v>1</v>
      </c>
    </row>
    <row r="178" spans="1:27" ht="14.4" customHeight="1" x14ac:dyDescent="0.3">
      <c r="A178" s="32">
        <v>0</v>
      </c>
      <c r="B178" s="27" t="s">
        <v>85</v>
      </c>
      <c r="D178" s="26" t="s">
        <v>395</v>
      </c>
      <c r="E178" s="26">
        <v>1</v>
      </c>
      <c r="F178" s="50" t="s">
        <v>387</v>
      </c>
      <c r="G178" s="27" t="s">
        <v>217</v>
      </c>
      <c r="H178" s="26" t="str">
        <f t="shared" si="7"/>
        <v>No</v>
      </c>
      <c r="I178" s="26">
        <f>0</f>
        <v>0</v>
      </c>
      <c r="J178" s="26" t="str">
        <f t="shared" si="8"/>
        <v>Yes</v>
      </c>
      <c r="K178" s="26" t="str">
        <f t="shared" si="9"/>
        <v>No</v>
      </c>
      <c r="L178" s="26">
        <f>INT(ResourceEffects[[#This Row],[Time Factor]]*TimeInterval/60/60/24)</f>
        <v>0</v>
      </c>
      <c r="M178" s="26">
        <f>INT(ResourceEffects[[#This Row],[Time Factor]]*TimeInterval/60/60)-ResourceEffects[[#This Row],[Days]]*24</f>
        <v>0</v>
      </c>
      <c r="N178" s="26">
        <f>INT(ResourceEffects[[#This Row],[Time Factor]]*TimeInterval/60)-ResourceEffects[[#This Row],[Hours]]*60-ResourceEffects[[#This Row],[Days]]*60*24</f>
        <v>0</v>
      </c>
      <c r="O178" s="26">
        <f>ResourceEffects[[#This Row],[Time Factor]]*TimeInterval-ResourceEffects[[#This Row],[Min]]*60-ResourceEffects[[#This Row],[Hours]]*60*60-ResourceEffects[[#This Row],[Days]]*60*60*24</f>
        <v>0</v>
      </c>
      <c r="P178" s="28">
        <f t="shared" ca="1" si="10"/>
        <v>585578049</v>
      </c>
      <c r="Q178" s="28">
        <f>_xlfn.XLOOKUP(ResourceEffects[[#This Row],[Protocol Name]],ProtocolNamesCol,ProtocolIds,"")</f>
        <v>14111</v>
      </c>
      <c r="R178" s="28">
        <f>ResourceEffects[[#This Row],[Time Factor]]</f>
        <v>0</v>
      </c>
      <c r="S178" s="28">
        <f>ResourceEffects[[#This Row],[Drone ID]]</f>
        <v>0</v>
      </c>
      <c r="T178" s="28">
        <f>_xlfn.XLOOKUP(ResourceEffects[[#This Row],[Resource Name]],ResourceNames,ResourceIds,"")</f>
        <v>3011</v>
      </c>
      <c r="U178" s="28">
        <f>_xlfn.XLOOKUP(ResourceEffects[[#This Row],[Event Type]],EventTypeNames,EventTypeIds,"")</f>
        <v>2</v>
      </c>
      <c r="V178" s="28">
        <f>IF(ResourceEffects[[#This Row],[Is Local]]="Yes",1,0)</f>
        <v>1</v>
      </c>
      <c r="W178" s="28">
        <f>IF(ResourceEffects[[#This Row],[Is Installed]]="Yes",1,0)</f>
        <v>0</v>
      </c>
      <c r="X178" s="28">
        <f>IF(ResourceEffects[[#This Row],[Status]]="Locked",1,0)</f>
        <v>0</v>
      </c>
      <c r="Y178" s="28">
        <f>IF(ResourceEffects[[#This Row],[event_type]]=1,0,1)</f>
        <v>1</v>
      </c>
      <c r="Z178" s="28">
        <f>IF(ResourceEffects[[#This Row],[Use Abundancies]]="Yes",1,0)</f>
        <v>0</v>
      </c>
      <c r="AA178" s="28">
        <f>ResourceEffects[[#This Row],[∆]]</f>
        <v>1</v>
      </c>
    </row>
    <row r="179" spans="1:27" ht="14.4" customHeight="1" x14ac:dyDescent="0.3">
      <c r="A179" s="32">
        <v>0</v>
      </c>
      <c r="B179" s="27" t="s">
        <v>85</v>
      </c>
      <c r="D179" s="26" t="s">
        <v>395</v>
      </c>
      <c r="E179" s="26">
        <v>1</v>
      </c>
      <c r="F179" s="50" t="s">
        <v>387</v>
      </c>
      <c r="G179" s="27" t="s">
        <v>223</v>
      </c>
      <c r="H179" s="26" t="str">
        <f t="shared" si="7"/>
        <v>No</v>
      </c>
      <c r="I179" s="26">
        <f>0</f>
        <v>0</v>
      </c>
      <c r="J179" s="26" t="str">
        <f t="shared" si="8"/>
        <v>Yes</v>
      </c>
      <c r="K179" s="26" t="str">
        <f t="shared" si="9"/>
        <v>No</v>
      </c>
      <c r="L179" s="26">
        <f>INT(ResourceEffects[[#This Row],[Time Factor]]*TimeInterval/60/60/24)</f>
        <v>0</v>
      </c>
      <c r="M179" s="26">
        <f>INT(ResourceEffects[[#This Row],[Time Factor]]*TimeInterval/60/60)-ResourceEffects[[#This Row],[Days]]*24</f>
        <v>0</v>
      </c>
      <c r="N179" s="26">
        <f>INT(ResourceEffects[[#This Row],[Time Factor]]*TimeInterval/60)-ResourceEffects[[#This Row],[Hours]]*60-ResourceEffects[[#This Row],[Days]]*60*24</f>
        <v>0</v>
      </c>
      <c r="O179" s="26">
        <f>ResourceEffects[[#This Row],[Time Factor]]*TimeInterval-ResourceEffects[[#This Row],[Min]]*60-ResourceEffects[[#This Row],[Hours]]*60*60-ResourceEffects[[#This Row],[Days]]*60*60*24</f>
        <v>0</v>
      </c>
      <c r="P179" s="28">
        <f t="shared" ca="1" si="10"/>
        <v>832442793</v>
      </c>
      <c r="Q179" s="28">
        <f>_xlfn.XLOOKUP(ResourceEffects[[#This Row],[Protocol Name]],ProtocolNamesCol,ProtocolIds,"")</f>
        <v>14111</v>
      </c>
      <c r="R179" s="28">
        <f>ResourceEffects[[#This Row],[Time Factor]]</f>
        <v>0</v>
      </c>
      <c r="S179" s="28">
        <f>ResourceEffects[[#This Row],[Drone ID]]</f>
        <v>0</v>
      </c>
      <c r="T179" s="28">
        <f>_xlfn.XLOOKUP(ResourceEffects[[#This Row],[Resource Name]],ResourceNames,ResourceIds,"")</f>
        <v>3101</v>
      </c>
      <c r="U179" s="28">
        <f>_xlfn.XLOOKUP(ResourceEffects[[#This Row],[Event Type]],EventTypeNames,EventTypeIds,"")</f>
        <v>2</v>
      </c>
      <c r="V179" s="28">
        <f>IF(ResourceEffects[[#This Row],[Is Local]]="Yes",1,0)</f>
        <v>1</v>
      </c>
      <c r="W179" s="28">
        <f>IF(ResourceEffects[[#This Row],[Is Installed]]="Yes",1,0)</f>
        <v>0</v>
      </c>
      <c r="X179" s="28">
        <f>IF(ResourceEffects[[#This Row],[Status]]="Locked",1,0)</f>
        <v>0</v>
      </c>
      <c r="Y179" s="28">
        <f>IF(ResourceEffects[[#This Row],[event_type]]=1,0,1)</f>
        <v>1</v>
      </c>
      <c r="Z179" s="28">
        <f>IF(ResourceEffects[[#This Row],[Use Abundancies]]="Yes",1,0)</f>
        <v>0</v>
      </c>
      <c r="AA179" s="28">
        <f>ResourceEffects[[#This Row],[∆]]</f>
        <v>1</v>
      </c>
    </row>
    <row r="180" spans="1:27" ht="14.4" customHeight="1" x14ac:dyDescent="0.3">
      <c r="A180" s="32">
        <v>0</v>
      </c>
      <c r="B180" s="27" t="s">
        <v>85</v>
      </c>
      <c r="D180" s="26" t="s">
        <v>395</v>
      </c>
      <c r="E180" s="26">
        <v>1</v>
      </c>
      <c r="F180" s="50" t="s">
        <v>387</v>
      </c>
      <c r="G180" s="27" t="s">
        <v>225</v>
      </c>
      <c r="H180" s="26" t="str">
        <f t="shared" ref="H180:H243" si="11">"No"</f>
        <v>No</v>
      </c>
      <c r="I180" s="26">
        <f>0</f>
        <v>0</v>
      </c>
      <c r="J180" s="26" t="str">
        <f t="shared" si="8"/>
        <v>Yes</v>
      </c>
      <c r="K180" s="26" t="str">
        <f t="shared" si="9"/>
        <v>No</v>
      </c>
      <c r="L180" s="26">
        <f>INT(ResourceEffects[[#This Row],[Time Factor]]*TimeInterval/60/60/24)</f>
        <v>0</v>
      </c>
      <c r="M180" s="26">
        <f>INT(ResourceEffects[[#This Row],[Time Factor]]*TimeInterval/60/60)-ResourceEffects[[#This Row],[Days]]*24</f>
        <v>0</v>
      </c>
      <c r="N180" s="26">
        <f>INT(ResourceEffects[[#This Row],[Time Factor]]*TimeInterval/60)-ResourceEffects[[#This Row],[Hours]]*60-ResourceEffects[[#This Row],[Days]]*60*24</f>
        <v>0</v>
      </c>
      <c r="O180" s="26">
        <f>ResourceEffects[[#This Row],[Time Factor]]*TimeInterval-ResourceEffects[[#This Row],[Min]]*60-ResourceEffects[[#This Row],[Hours]]*60*60-ResourceEffects[[#This Row],[Days]]*60*60*24</f>
        <v>0</v>
      </c>
      <c r="P180" s="28">
        <f t="shared" ca="1" si="10"/>
        <v>451747782</v>
      </c>
      <c r="Q180" s="28">
        <f>_xlfn.XLOOKUP(ResourceEffects[[#This Row],[Protocol Name]],ProtocolNamesCol,ProtocolIds,"")</f>
        <v>14111</v>
      </c>
      <c r="R180" s="28">
        <f>ResourceEffects[[#This Row],[Time Factor]]</f>
        <v>0</v>
      </c>
      <c r="S180" s="28">
        <f>ResourceEffects[[#This Row],[Drone ID]]</f>
        <v>0</v>
      </c>
      <c r="T180" s="28">
        <f>_xlfn.XLOOKUP(ResourceEffects[[#This Row],[Resource Name]],ResourceNames,ResourceIds,"")</f>
        <v>3111</v>
      </c>
      <c r="U180" s="28">
        <f>_xlfn.XLOOKUP(ResourceEffects[[#This Row],[Event Type]],EventTypeNames,EventTypeIds,"")</f>
        <v>2</v>
      </c>
      <c r="V180" s="28">
        <f>IF(ResourceEffects[[#This Row],[Is Local]]="Yes",1,0)</f>
        <v>1</v>
      </c>
      <c r="W180" s="28">
        <f>IF(ResourceEffects[[#This Row],[Is Installed]]="Yes",1,0)</f>
        <v>0</v>
      </c>
      <c r="X180" s="28">
        <f>IF(ResourceEffects[[#This Row],[Status]]="Locked",1,0)</f>
        <v>0</v>
      </c>
      <c r="Y180" s="28">
        <f>IF(ResourceEffects[[#This Row],[event_type]]=1,0,1)</f>
        <v>1</v>
      </c>
      <c r="Z180" s="28">
        <f>IF(ResourceEffects[[#This Row],[Use Abundancies]]="Yes",1,0)</f>
        <v>0</v>
      </c>
      <c r="AA180" s="28">
        <f>ResourceEffects[[#This Row],[∆]]</f>
        <v>1</v>
      </c>
    </row>
    <row r="181" spans="1:27" ht="14.4" customHeight="1" x14ac:dyDescent="0.3">
      <c r="A181" s="32">
        <v>0</v>
      </c>
      <c r="B181" s="27" t="s">
        <v>85</v>
      </c>
      <c r="D181" s="26" t="s">
        <v>394</v>
      </c>
      <c r="E181" s="26">
        <v>1</v>
      </c>
      <c r="F181" s="50" t="s">
        <v>387</v>
      </c>
      <c r="G181" s="27" t="s">
        <v>247</v>
      </c>
      <c r="H181" s="26" t="str">
        <f t="shared" si="11"/>
        <v>No</v>
      </c>
      <c r="I181" s="26">
        <f>0</f>
        <v>0</v>
      </c>
      <c r="J181" s="26" t="str">
        <f t="shared" si="8"/>
        <v>Yes</v>
      </c>
      <c r="K181" s="26" t="str">
        <f t="shared" si="9"/>
        <v>No</v>
      </c>
      <c r="L181" s="26">
        <f>INT(ResourceEffects[[#This Row],[Time Factor]]*TimeInterval/60/60/24)</f>
        <v>0</v>
      </c>
      <c r="M181" s="26">
        <f>INT(ResourceEffects[[#This Row],[Time Factor]]*TimeInterval/60/60)-ResourceEffects[[#This Row],[Days]]*24</f>
        <v>0</v>
      </c>
      <c r="N181" s="26">
        <f>INT(ResourceEffects[[#This Row],[Time Factor]]*TimeInterval/60)-ResourceEffects[[#This Row],[Hours]]*60-ResourceEffects[[#This Row],[Days]]*60*24</f>
        <v>0</v>
      </c>
      <c r="O181" s="26">
        <f>ResourceEffects[[#This Row],[Time Factor]]*TimeInterval-ResourceEffects[[#This Row],[Min]]*60-ResourceEffects[[#This Row],[Hours]]*60*60-ResourceEffects[[#This Row],[Days]]*60*60*24</f>
        <v>0</v>
      </c>
      <c r="P181" s="28">
        <f t="shared" ca="1" si="10"/>
        <v>485951864</v>
      </c>
      <c r="Q181" s="28">
        <f>_xlfn.XLOOKUP(ResourceEffects[[#This Row],[Protocol Name]],ProtocolNamesCol,ProtocolIds,"")</f>
        <v>14111</v>
      </c>
      <c r="R181" s="28">
        <f>ResourceEffects[[#This Row],[Time Factor]]</f>
        <v>0</v>
      </c>
      <c r="S181" s="28">
        <f>ResourceEffects[[#This Row],[Drone ID]]</f>
        <v>0</v>
      </c>
      <c r="T181" s="28">
        <f>_xlfn.XLOOKUP(ResourceEffects[[#This Row],[Resource Name]],ResourceNames,ResourceIds,"")</f>
        <v>4111</v>
      </c>
      <c r="U181" s="28">
        <f>_xlfn.XLOOKUP(ResourceEffects[[#This Row],[Event Type]],EventTypeNames,EventTypeIds,"")</f>
        <v>1</v>
      </c>
      <c r="V181" s="28">
        <f>IF(ResourceEffects[[#This Row],[Is Local]]="Yes",1,0)</f>
        <v>1</v>
      </c>
      <c r="W181" s="28">
        <f>IF(ResourceEffects[[#This Row],[Is Installed]]="Yes",1,0)</f>
        <v>0</v>
      </c>
      <c r="X181" s="28">
        <f>IF(ResourceEffects[[#This Row],[Status]]="Locked",1,0)</f>
        <v>0</v>
      </c>
      <c r="Y181" s="28">
        <f>IF(ResourceEffects[[#This Row],[event_type]]=1,0,1)</f>
        <v>0</v>
      </c>
      <c r="Z181" s="28">
        <f>IF(ResourceEffects[[#This Row],[Use Abundancies]]="Yes",1,0)</f>
        <v>0</v>
      </c>
      <c r="AA181" s="28">
        <f>ResourceEffects[[#This Row],[∆]]</f>
        <v>1</v>
      </c>
    </row>
    <row r="182" spans="1:27" ht="14.4" customHeight="1" x14ac:dyDescent="0.3">
      <c r="A182" s="32">
        <v>0</v>
      </c>
      <c r="B182" s="27" t="s">
        <v>87</v>
      </c>
      <c r="D182" s="26" t="s">
        <v>395</v>
      </c>
      <c r="E182" s="26">
        <v>1</v>
      </c>
      <c r="F182" s="50" t="s">
        <v>387</v>
      </c>
      <c r="G182" s="27" t="s">
        <v>223</v>
      </c>
      <c r="H182" s="26" t="str">
        <f t="shared" si="11"/>
        <v>No</v>
      </c>
      <c r="I182" s="26">
        <f>0</f>
        <v>0</v>
      </c>
      <c r="J182" s="26" t="str">
        <f t="shared" si="8"/>
        <v>Yes</v>
      </c>
      <c r="K182" s="26" t="str">
        <f t="shared" si="9"/>
        <v>No</v>
      </c>
      <c r="L182" s="26">
        <f>INT(ResourceEffects[[#This Row],[Time Factor]]*TimeInterval/60/60/24)</f>
        <v>0</v>
      </c>
      <c r="M182" s="26">
        <f>INT(ResourceEffects[[#This Row],[Time Factor]]*TimeInterval/60/60)-ResourceEffects[[#This Row],[Days]]*24</f>
        <v>0</v>
      </c>
      <c r="N182" s="26">
        <f>INT(ResourceEffects[[#This Row],[Time Factor]]*TimeInterval/60)-ResourceEffects[[#This Row],[Hours]]*60-ResourceEffects[[#This Row],[Days]]*60*24</f>
        <v>0</v>
      </c>
      <c r="O182" s="26">
        <f>ResourceEffects[[#This Row],[Time Factor]]*TimeInterval-ResourceEffects[[#This Row],[Min]]*60-ResourceEffects[[#This Row],[Hours]]*60*60-ResourceEffects[[#This Row],[Days]]*60*60*24</f>
        <v>0</v>
      </c>
      <c r="P182" s="28">
        <f t="shared" ca="1" si="10"/>
        <v>937448077</v>
      </c>
      <c r="Q182" s="28">
        <f>_xlfn.XLOOKUP(ResourceEffects[[#This Row],[Protocol Name]],ProtocolNamesCol,ProtocolIds,"")</f>
        <v>14121</v>
      </c>
      <c r="R182" s="28">
        <f>ResourceEffects[[#This Row],[Time Factor]]</f>
        <v>0</v>
      </c>
      <c r="S182" s="28">
        <f>ResourceEffects[[#This Row],[Drone ID]]</f>
        <v>0</v>
      </c>
      <c r="T182" s="28">
        <f>_xlfn.XLOOKUP(ResourceEffects[[#This Row],[Resource Name]],ResourceNames,ResourceIds,"")</f>
        <v>3101</v>
      </c>
      <c r="U182" s="28">
        <f>_xlfn.XLOOKUP(ResourceEffects[[#This Row],[Event Type]],EventTypeNames,EventTypeIds,"")</f>
        <v>2</v>
      </c>
      <c r="V182" s="28">
        <f>IF(ResourceEffects[[#This Row],[Is Local]]="Yes",1,0)</f>
        <v>1</v>
      </c>
      <c r="W182" s="28">
        <f>IF(ResourceEffects[[#This Row],[Is Installed]]="Yes",1,0)</f>
        <v>0</v>
      </c>
      <c r="X182" s="28">
        <f>IF(ResourceEffects[[#This Row],[Status]]="Locked",1,0)</f>
        <v>0</v>
      </c>
      <c r="Y182" s="28">
        <f>IF(ResourceEffects[[#This Row],[event_type]]=1,0,1)</f>
        <v>1</v>
      </c>
      <c r="Z182" s="28">
        <f>IF(ResourceEffects[[#This Row],[Use Abundancies]]="Yes",1,0)</f>
        <v>0</v>
      </c>
      <c r="AA182" s="28">
        <f>ResourceEffects[[#This Row],[∆]]</f>
        <v>1</v>
      </c>
    </row>
    <row r="183" spans="1:27" ht="14.4" customHeight="1" x14ac:dyDescent="0.3">
      <c r="A183" s="32">
        <v>0</v>
      </c>
      <c r="B183" s="27" t="s">
        <v>87</v>
      </c>
      <c r="D183" s="26" t="s">
        <v>395</v>
      </c>
      <c r="E183" s="26">
        <v>1</v>
      </c>
      <c r="F183" s="50" t="s">
        <v>387</v>
      </c>
      <c r="G183" s="27" t="s">
        <v>225</v>
      </c>
      <c r="H183" s="26" t="str">
        <f t="shared" si="11"/>
        <v>No</v>
      </c>
      <c r="I183" s="26">
        <f>0</f>
        <v>0</v>
      </c>
      <c r="J183" s="26" t="str">
        <f t="shared" si="8"/>
        <v>Yes</v>
      </c>
      <c r="K183" s="26" t="str">
        <f t="shared" si="9"/>
        <v>No</v>
      </c>
      <c r="L183" s="26">
        <f>INT(ResourceEffects[[#This Row],[Time Factor]]*TimeInterval/60/60/24)</f>
        <v>0</v>
      </c>
      <c r="M183" s="26">
        <f>INT(ResourceEffects[[#This Row],[Time Factor]]*TimeInterval/60/60)-ResourceEffects[[#This Row],[Days]]*24</f>
        <v>0</v>
      </c>
      <c r="N183" s="26">
        <f>INT(ResourceEffects[[#This Row],[Time Factor]]*TimeInterval/60)-ResourceEffects[[#This Row],[Hours]]*60-ResourceEffects[[#This Row],[Days]]*60*24</f>
        <v>0</v>
      </c>
      <c r="O183" s="26">
        <f>ResourceEffects[[#This Row],[Time Factor]]*TimeInterval-ResourceEffects[[#This Row],[Min]]*60-ResourceEffects[[#This Row],[Hours]]*60*60-ResourceEffects[[#This Row],[Days]]*60*60*24</f>
        <v>0</v>
      </c>
      <c r="P183" s="28">
        <f t="shared" ca="1" si="10"/>
        <v>146651944</v>
      </c>
      <c r="Q183" s="28">
        <f>_xlfn.XLOOKUP(ResourceEffects[[#This Row],[Protocol Name]],ProtocolNamesCol,ProtocolIds,"")</f>
        <v>14121</v>
      </c>
      <c r="R183" s="28">
        <f>ResourceEffects[[#This Row],[Time Factor]]</f>
        <v>0</v>
      </c>
      <c r="S183" s="28">
        <f>ResourceEffects[[#This Row],[Drone ID]]</f>
        <v>0</v>
      </c>
      <c r="T183" s="28">
        <f>_xlfn.XLOOKUP(ResourceEffects[[#This Row],[Resource Name]],ResourceNames,ResourceIds,"")</f>
        <v>3111</v>
      </c>
      <c r="U183" s="28">
        <f>_xlfn.XLOOKUP(ResourceEffects[[#This Row],[Event Type]],EventTypeNames,EventTypeIds,"")</f>
        <v>2</v>
      </c>
      <c r="V183" s="28">
        <f>IF(ResourceEffects[[#This Row],[Is Local]]="Yes",1,0)</f>
        <v>1</v>
      </c>
      <c r="W183" s="28">
        <f>IF(ResourceEffects[[#This Row],[Is Installed]]="Yes",1,0)</f>
        <v>0</v>
      </c>
      <c r="X183" s="28">
        <f>IF(ResourceEffects[[#This Row],[Status]]="Locked",1,0)</f>
        <v>0</v>
      </c>
      <c r="Y183" s="28">
        <f>IF(ResourceEffects[[#This Row],[event_type]]=1,0,1)</f>
        <v>1</v>
      </c>
      <c r="Z183" s="28">
        <f>IF(ResourceEffects[[#This Row],[Use Abundancies]]="Yes",1,0)</f>
        <v>0</v>
      </c>
      <c r="AA183" s="28">
        <f>ResourceEffects[[#This Row],[∆]]</f>
        <v>1</v>
      </c>
    </row>
    <row r="184" spans="1:27" ht="14.4" customHeight="1" x14ac:dyDescent="0.3">
      <c r="A184" s="32">
        <v>0</v>
      </c>
      <c r="B184" s="27" t="s">
        <v>87</v>
      </c>
      <c r="D184" s="26" t="s">
        <v>395</v>
      </c>
      <c r="E184" s="26">
        <v>1</v>
      </c>
      <c r="F184" s="50" t="s">
        <v>387</v>
      </c>
      <c r="G184" s="27" t="s">
        <v>231</v>
      </c>
      <c r="H184" s="26" t="str">
        <f t="shared" si="11"/>
        <v>No</v>
      </c>
      <c r="I184" s="26">
        <f>0</f>
        <v>0</v>
      </c>
      <c r="J184" s="26" t="str">
        <f t="shared" si="8"/>
        <v>Yes</v>
      </c>
      <c r="K184" s="26" t="str">
        <f t="shared" si="9"/>
        <v>No</v>
      </c>
      <c r="L184" s="26">
        <f>INT(ResourceEffects[[#This Row],[Time Factor]]*TimeInterval/60/60/24)</f>
        <v>0</v>
      </c>
      <c r="M184" s="26">
        <f>INT(ResourceEffects[[#This Row],[Time Factor]]*TimeInterval/60/60)-ResourceEffects[[#This Row],[Days]]*24</f>
        <v>0</v>
      </c>
      <c r="N184" s="26">
        <f>INT(ResourceEffects[[#This Row],[Time Factor]]*TimeInterval/60)-ResourceEffects[[#This Row],[Hours]]*60-ResourceEffects[[#This Row],[Days]]*60*24</f>
        <v>0</v>
      </c>
      <c r="O184" s="26">
        <f>ResourceEffects[[#This Row],[Time Factor]]*TimeInterval-ResourceEffects[[#This Row],[Min]]*60-ResourceEffects[[#This Row],[Hours]]*60*60-ResourceEffects[[#This Row],[Days]]*60*60*24</f>
        <v>0</v>
      </c>
      <c r="P184" s="28">
        <f t="shared" ca="1" si="10"/>
        <v>951042514</v>
      </c>
      <c r="Q184" s="28">
        <f>_xlfn.XLOOKUP(ResourceEffects[[#This Row],[Protocol Name]],ProtocolNamesCol,ProtocolIds,"")</f>
        <v>14121</v>
      </c>
      <c r="R184" s="28">
        <f>ResourceEffects[[#This Row],[Time Factor]]</f>
        <v>0</v>
      </c>
      <c r="S184" s="28">
        <f>ResourceEffects[[#This Row],[Drone ID]]</f>
        <v>0</v>
      </c>
      <c r="T184" s="28">
        <f>_xlfn.XLOOKUP(ResourceEffects[[#This Row],[Resource Name]],ResourceNames,ResourceIds,"")</f>
        <v>3201</v>
      </c>
      <c r="U184" s="28">
        <f>_xlfn.XLOOKUP(ResourceEffects[[#This Row],[Event Type]],EventTypeNames,EventTypeIds,"")</f>
        <v>2</v>
      </c>
      <c r="V184" s="28">
        <f>IF(ResourceEffects[[#This Row],[Is Local]]="Yes",1,0)</f>
        <v>1</v>
      </c>
      <c r="W184" s="28">
        <f>IF(ResourceEffects[[#This Row],[Is Installed]]="Yes",1,0)</f>
        <v>0</v>
      </c>
      <c r="X184" s="28">
        <f>IF(ResourceEffects[[#This Row],[Status]]="Locked",1,0)</f>
        <v>0</v>
      </c>
      <c r="Y184" s="28">
        <f>IF(ResourceEffects[[#This Row],[event_type]]=1,0,1)</f>
        <v>1</v>
      </c>
      <c r="Z184" s="28">
        <f>IF(ResourceEffects[[#This Row],[Use Abundancies]]="Yes",1,0)</f>
        <v>0</v>
      </c>
      <c r="AA184" s="28">
        <f>ResourceEffects[[#This Row],[∆]]</f>
        <v>1</v>
      </c>
    </row>
    <row r="185" spans="1:27" ht="14.4" customHeight="1" x14ac:dyDescent="0.3">
      <c r="A185" s="32">
        <v>0</v>
      </c>
      <c r="B185" s="27" t="s">
        <v>87</v>
      </c>
      <c r="D185" s="26" t="s">
        <v>394</v>
      </c>
      <c r="E185" s="26">
        <v>1</v>
      </c>
      <c r="F185" s="50" t="s">
        <v>387</v>
      </c>
      <c r="G185" s="27" t="s">
        <v>249</v>
      </c>
      <c r="H185" s="26" t="str">
        <f t="shared" si="11"/>
        <v>No</v>
      </c>
      <c r="I185" s="26">
        <f>0</f>
        <v>0</v>
      </c>
      <c r="J185" s="26" t="str">
        <f t="shared" si="8"/>
        <v>Yes</v>
      </c>
      <c r="K185" s="26" t="str">
        <f t="shared" si="9"/>
        <v>No</v>
      </c>
      <c r="L185" s="26">
        <f>INT(ResourceEffects[[#This Row],[Time Factor]]*TimeInterval/60/60/24)</f>
        <v>0</v>
      </c>
      <c r="M185" s="26">
        <f>INT(ResourceEffects[[#This Row],[Time Factor]]*TimeInterval/60/60)-ResourceEffects[[#This Row],[Days]]*24</f>
        <v>0</v>
      </c>
      <c r="N185" s="26">
        <f>INT(ResourceEffects[[#This Row],[Time Factor]]*TimeInterval/60)-ResourceEffects[[#This Row],[Hours]]*60-ResourceEffects[[#This Row],[Days]]*60*24</f>
        <v>0</v>
      </c>
      <c r="O185" s="26">
        <f>ResourceEffects[[#This Row],[Time Factor]]*TimeInterval-ResourceEffects[[#This Row],[Min]]*60-ResourceEffects[[#This Row],[Hours]]*60*60-ResourceEffects[[#This Row],[Days]]*60*60*24</f>
        <v>0</v>
      </c>
      <c r="P185" s="28">
        <f t="shared" ca="1" si="10"/>
        <v>250144442</v>
      </c>
      <c r="Q185" s="28">
        <f>_xlfn.XLOOKUP(ResourceEffects[[#This Row],[Protocol Name]],ProtocolNamesCol,ProtocolIds,"")</f>
        <v>14121</v>
      </c>
      <c r="R185" s="28">
        <f>ResourceEffects[[#This Row],[Time Factor]]</f>
        <v>0</v>
      </c>
      <c r="S185" s="28">
        <f>ResourceEffects[[#This Row],[Drone ID]]</f>
        <v>0</v>
      </c>
      <c r="T185" s="28">
        <f>_xlfn.XLOOKUP(ResourceEffects[[#This Row],[Resource Name]],ResourceNames,ResourceIds,"")</f>
        <v>4121</v>
      </c>
      <c r="U185" s="28">
        <f>_xlfn.XLOOKUP(ResourceEffects[[#This Row],[Event Type]],EventTypeNames,EventTypeIds,"")</f>
        <v>1</v>
      </c>
      <c r="V185" s="28">
        <f>IF(ResourceEffects[[#This Row],[Is Local]]="Yes",1,0)</f>
        <v>1</v>
      </c>
      <c r="W185" s="28">
        <f>IF(ResourceEffects[[#This Row],[Is Installed]]="Yes",1,0)</f>
        <v>0</v>
      </c>
      <c r="X185" s="28">
        <f>IF(ResourceEffects[[#This Row],[Status]]="Locked",1,0)</f>
        <v>0</v>
      </c>
      <c r="Y185" s="28">
        <f>IF(ResourceEffects[[#This Row],[event_type]]=1,0,1)</f>
        <v>0</v>
      </c>
      <c r="Z185" s="28">
        <f>IF(ResourceEffects[[#This Row],[Use Abundancies]]="Yes",1,0)</f>
        <v>0</v>
      </c>
      <c r="AA185" s="28">
        <f>ResourceEffects[[#This Row],[∆]]</f>
        <v>1</v>
      </c>
    </row>
    <row r="186" spans="1:27" ht="14.4" customHeight="1" x14ac:dyDescent="0.3">
      <c r="A186" s="32">
        <v>0</v>
      </c>
      <c r="B186" s="27" t="s">
        <v>89</v>
      </c>
      <c r="D186" s="26" t="s">
        <v>395</v>
      </c>
      <c r="E186" s="26">
        <v>1</v>
      </c>
      <c r="F186" s="50" t="s">
        <v>387</v>
      </c>
      <c r="G186" s="27" t="s">
        <v>215</v>
      </c>
      <c r="H186" s="26" t="str">
        <f t="shared" si="11"/>
        <v>No</v>
      </c>
      <c r="I186" s="26">
        <f>0</f>
        <v>0</v>
      </c>
      <c r="J186" s="26" t="str">
        <f t="shared" si="8"/>
        <v>Yes</v>
      </c>
      <c r="K186" s="26" t="str">
        <f t="shared" si="9"/>
        <v>No</v>
      </c>
      <c r="L186" s="26">
        <f>INT(ResourceEffects[[#This Row],[Time Factor]]*TimeInterval/60/60/24)</f>
        <v>0</v>
      </c>
      <c r="M186" s="26">
        <f>INT(ResourceEffects[[#This Row],[Time Factor]]*TimeInterval/60/60)-ResourceEffects[[#This Row],[Days]]*24</f>
        <v>0</v>
      </c>
      <c r="N186" s="26">
        <f>INT(ResourceEffects[[#This Row],[Time Factor]]*TimeInterval/60)-ResourceEffects[[#This Row],[Hours]]*60-ResourceEffects[[#This Row],[Days]]*60*24</f>
        <v>0</v>
      </c>
      <c r="O186" s="26">
        <f>ResourceEffects[[#This Row],[Time Factor]]*TimeInterval-ResourceEffects[[#This Row],[Min]]*60-ResourceEffects[[#This Row],[Hours]]*60*60-ResourceEffects[[#This Row],[Days]]*60*60*24</f>
        <v>0</v>
      </c>
      <c r="P186" s="28">
        <f t="shared" ca="1" si="10"/>
        <v>938125098</v>
      </c>
      <c r="Q186" s="28">
        <f>_xlfn.XLOOKUP(ResourceEffects[[#This Row],[Protocol Name]],ProtocolNamesCol,ProtocolIds,"")</f>
        <v>14131</v>
      </c>
      <c r="R186" s="28">
        <f>ResourceEffects[[#This Row],[Time Factor]]</f>
        <v>0</v>
      </c>
      <c r="S186" s="28">
        <f>ResourceEffects[[#This Row],[Drone ID]]</f>
        <v>0</v>
      </c>
      <c r="T186" s="28">
        <f>_xlfn.XLOOKUP(ResourceEffects[[#This Row],[Resource Name]],ResourceNames,ResourceIds,"")</f>
        <v>3001</v>
      </c>
      <c r="U186" s="28">
        <f>_xlfn.XLOOKUP(ResourceEffects[[#This Row],[Event Type]],EventTypeNames,EventTypeIds,"")</f>
        <v>2</v>
      </c>
      <c r="V186" s="28">
        <f>IF(ResourceEffects[[#This Row],[Is Local]]="Yes",1,0)</f>
        <v>1</v>
      </c>
      <c r="W186" s="28">
        <f>IF(ResourceEffects[[#This Row],[Is Installed]]="Yes",1,0)</f>
        <v>0</v>
      </c>
      <c r="X186" s="28">
        <f>IF(ResourceEffects[[#This Row],[Status]]="Locked",1,0)</f>
        <v>0</v>
      </c>
      <c r="Y186" s="28">
        <f>IF(ResourceEffects[[#This Row],[event_type]]=1,0,1)</f>
        <v>1</v>
      </c>
      <c r="Z186" s="28">
        <f>IF(ResourceEffects[[#This Row],[Use Abundancies]]="Yes",1,0)</f>
        <v>0</v>
      </c>
      <c r="AA186" s="28">
        <f>ResourceEffects[[#This Row],[∆]]</f>
        <v>1</v>
      </c>
    </row>
    <row r="187" spans="1:27" ht="14.4" customHeight="1" x14ac:dyDescent="0.3">
      <c r="A187" s="32">
        <v>0</v>
      </c>
      <c r="B187" s="27" t="s">
        <v>89</v>
      </c>
      <c r="D187" s="26" t="s">
        <v>395</v>
      </c>
      <c r="E187" s="26">
        <v>1</v>
      </c>
      <c r="F187" s="50" t="s">
        <v>387</v>
      </c>
      <c r="G187" s="27" t="s">
        <v>219</v>
      </c>
      <c r="H187" s="26" t="str">
        <f t="shared" si="11"/>
        <v>No</v>
      </c>
      <c r="I187" s="26">
        <f>0</f>
        <v>0</v>
      </c>
      <c r="J187" s="26" t="str">
        <f t="shared" si="8"/>
        <v>Yes</v>
      </c>
      <c r="K187" s="26" t="str">
        <f t="shared" si="9"/>
        <v>No</v>
      </c>
      <c r="L187" s="26">
        <f>INT(ResourceEffects[[#This Row],[Time Factor]]*TimeInterval/60/60/24)</f>
        <v>0</v>
      </c>
      <c r="M187" s="26">
        <f>INT(ResourceEffects[[#This Row],[Time Factor]]*TimeInterval/60/60)-ResourceEffects[[#This Row],[Days]]*24</f>
        <v>0</v>
      </c>
      <c r="N187" s="26">
        <f>INT(ResourceEffects[[#This Row],[Time Factor]]*TimeInterval/60)-ResourceEffects[[#This Row],[Hours]]*60-ResourceEffects[[#This Row],[Days]]*60*24</f>
        <v>0</v>
      </c>
      <c r="O187" s="26">
        <f>ResourceEffects[[#This Row],[Time Factor]]*TimeInterval-ResourceEffects[[#This Row],[Min]]*60-ResourceEffects[[#This Row],[Hours]]*60*60-ResourceEffects[[#This Row],[Days]]*60*60*24</f>
        <v>0</v>
      </c>
      <c r="P187" s="28">
        <f t="shared" ca="1" si="10"/>
        <v>457002738</v>
      </c>
      <c r="Q187" s="28">
        <f>_xlfn.XLOOKUP(ResourceEffects[[#This Row],[Protocol Name]],ProtocolNamesCol,ProtocolIds,"")</f>
        <v>14131</v>
      </c>
      <c r="R187" s="28">
        <f>ResourceEffects[[#This Row],[Time Factor]]</f>
        <v>0</v>
      </c>
      <c r="S187" s="28">
        <f>ResourceEffects[[#This Row],[Drone ID]]</f>
        <v>0</v>
      </c>
      <c r="T187" s="28">
        <f>_xlfn.XLOOKUP(ResourceEffects[[#This Row],[Resource Name]],ResourceNames,ResourceIds,"")</f>
        <v>3021</v>
      </c>
      <c r="U187" s="28">
        <f>_xlfn.XLOOKUP(ResourceEffects[[#This Row],[Event Type]],EventTypeNames,EventTypeIds,"")</f>
        <v>2</v>
      </c>
      <c r="V187" s="28">
        <f>IF(ResourceEffects[[#This Row],[Is Local]]="Yes",1,0)</f>
        <v>1</v>
      </c>
      <c r="W187" s="28">
        <f>IF(ResourceEffects[[#This Row],[Is Installed]]="Yes",1,0)</f>
        <v>0</v>
      </c>
      <c r="X187" s="28">
        <f>IF(ResourceEffects[[#This Row],[Status]]="Locked",1,0)</f>
        <v>0</v>
      </c>
      <c r="Y187" s="28">
        <f>IF(ResourceEffects[[#This Row],[event_type]]=1,0,1)</f>
        <v>1</v>
      </c>
      <c r="Z187" s="28">
        <f>IF(ResourceEffects[[#This Row],[Use Abundancies]]="Yes",1,0)</f>
        <v>0</v>
      </c>
      <c r="AA187" s="28">
        <f>ResourceEffects[[#This Row],[∆]]</f>
        <v>1</v>
      </c>
    </row>
    <row r="188" spans="1:27" ht="14.4" customHeight="1" x14ac:dyDescent="0.3">
      <c r="A188" s="32">
        <v>0</v>
      </c>
      <c r="B188" s="27" t="s">
        <v>89</v>
      </c>
      <c r="D188" s="26" t="s">
        <v>395</v>
      </c>
      <c r="E188" s="26">
        <v>1</v>
      </c>
      <c r="F188" s="50" t="s">
        <v>387</v>
      </c>
      <c r="G188" s="27" t="s">
        <v>221</v>
      </c>
      <c r="H188" s="26" t="str">
        <f t="shared" si="11"/>
        <v>No</v>
      </c>
      <c r="I188" s="26">
        <f>0</f>
        <v>0</v>
      </c>
      <c r="J188" s="26" t="str">
        <f t="shared" si="8"/>
        <v>Yes</v>
      </c>
      <c r="K188" s="26" t="str">
        <f t="shared" si="9"/>
        <v>No</v>
      </c>
      <c r="L188" s="26">
        <f>INT(ResourceEffects[[#This Row],[Time Factor]]*TimeInterval/60/60/24)</f>
        <v>0</v>
      </c>
      <c r="M188" s="26">
        <f>INT(ResourceEffects[[#This Row],[Time Factor]]*TimeInterval/60/60)-ResourceEffects[[#This Row],[Days]]*24</f>
        <v>0</v>
      </c>
      <c r="N188" s="26">
        <f>INT(ResourceEffects[[#This Row],[Time Factor]]*TimeInterval/60)-ResourceEffects[[#This Row],[Hours]]*60-ResourceEffects[[#This Row],[Days]]*60*24</f>
        <v>0</v>
      </c>
      <c r="O188" s="26">
        <f>ResourceEffects[[#This Row],[Time Factor]]*TimeInterval-ResourceEffects[[#This Row],[Min]]*60-ResourceEffects[[#This Row],[Hours]]*60*60-ResourceEffects[[#This Row],[Days]]*60*60*24</f>
        <v>0</v>
      </c>
      <c r="P188" s="28">
        <f t="shared" ca="1" si="10"/>
        <v>570933143</v>
      </c>
      <c r="Q188" s="28">
        <f>_xlfn.XLOOKUP(ResourceEffects[[#This Row],[Protocol Name]],ProtocolNamesCol,ProtocolIds,"")</f>
        <v>14131</v>
      </c>
      <c r="R188" s="28">
        <f>ResourceEffects[[#This Row],[Time Factor]]</f>
        <v>0</v>
      </c>
      <c r="S188" s="28">
        <f>ResourceEffects[[#This Row],[Drone ID]]</f>
        <v>0</v>
      </c>
      <c r="T188" s="28">
        <f>_xlfn.XLOOKUP(ResourceEffects[[#This Row],[Resource Name]],ResourceNames,ResourceIds,"")</f>
        <v>3031</v>
      </c>
      <c r="U188" s="28">
        <f>_xlfn.XLOOKUP(ResourceEffects[[#This Row],[Event Type]],EventTypeNames,EventTypeIds,"")</f>
        <v>2</v>
      </c>
      <c r="V188" s="28">
        <f>IF(ResourceEffects[[#This Row],[Is Local]]="Yes",1,0)</f>
        <v>1</v>
      </c>
      <c r="W188" s="28">
        <f>IF(ResourceEffects[[#This Row],[Is Installed]]="Yes",1,0)</f>
        <v>0</v>
      </c>
      <c r="X188" s="28">
        <f>IF(ResourceEffects[[#This Row],[Status]]="Locked",1,0)</f>
        <v>0</v>
      </c>
      <c r="Y188" s="28">
        <f>IF(ResourceEffects[[#This Row],[event_type]]=1,0,1)</f>
        <v>1</v>
      </c>
      <c r="Z188" s="28">
        <f>IF(ResourceEffects[[#This Row],[Use Abundancies]]="Yes",1,0)</f>
        <v>0</v>
      </c>
      <c r="AA188" s="28">
        <f>ResourceEffects[[#This Row],[∆]]</f>
        <v>1</v>
      </c>
    </row>
    <row r="189" spans="1:27" ht="14.4" customHeight="1" x14ac:dyDescent="0.3">
      <c r="A189" s="32">
        <v>0</v>
      </c>
      <c r="B189" s="27" t="s">
        <v>89</v>
      </c>
      <c r="D189" s="26" t="s">
        <v>394</v>
      </c>
      <c r="E189" s="26">
        <v>1</v>
      </c>
      <c r="F189" s="50" t="s">
        <v>387</v>
      </c>
      <c r="G189" s="27" t="s">
        <v>251</v>
      </c>
      <c r="H189" s="26" t="str">
        <f t="shared" si="11"/>
        <v>No</v>
      </c>
      <c r="I189" s="26">
        <f>0</f>
        <v>0</v>
      </c>
      <c r="J189" s="26" t="str">
        <f t="shared" si="8"/>
        <v>Yes</v>
      </c>
      <c r="K189" s="26" t="str">
        <f t="shared" si="9"/>
        <v>No</v>
      </c>
      <c r="L189" s="26">
        <f>INT(ResourceEffects[[#This Row],[Time Factor]]*TimeInterval/60/60/24)</f>
        <v>0</v>
      </c>
      <c r="M189" s="26">
        <f>INT(ResourceEffects[[#This Row],[Time Factor]]*TimeInterval/60/60)-ResourceEffects[[#This Row],[Days]]*24</f>
        <v>0</v>
      </c>
      <c r="N189" s="26">
        <f>INT(ResourceEffects[[#This Row],[Time Factor]]*TimeInterval/60)-ResourceEffects[[#This Row],[Hours]]*60-ResourceEffects[[#This Row],[Days]]*60*24</f>
        <v>0</v>
      </c>
      <c r="O189" s="26">
        <f>ResourceEffects[[#This Row],[Time Factor]]*TimeInterval-ResourceEffects[[#This Row],[Min]]*60-ResourceEffects[[#This Row],[Hours]]*60*60-ResourceEffects[[#This Row],[Days]]*60*60*24</f>
        <v>0</v>
      </c>
      <c r="P189" s="28">
        <f t="shared" ca="1" si="10"/>
        <v>560056039</v>
      </c>
      <c r="Q189" s="28">
        <f>_xlfn.XLOOKUP(ResourceEffects[[#This Row],[Protocol Name]],ProtocolNamesCol,ProtocolIds,"")</f>
        <v>14131</v>
      </c>
      <c r="R189" s="28">
        <f>ResourceEffects[[#This Row],[Time Factor]]</f>
        <v>0</v>
      </c>
      <c r="S189" s="28">
        <f>ResourceEffects[[#This Row],[Drone ID]]</f>
        <v>0</v>
      </c>
      <c r="T189" s="28">
        <f>_xlfn.XLOOKUP(ResourceEffects[[#This Row],[Resource Name]],ResourceNames,ResourceIds,"")</f>
        <v>4131</v>
      </c>
      <c r="U189" s="28">
        <f>_xlfn.XLOOKUP(ResourceEffects[[#This Row],[Event Type]],EventTypeNames,EventTypeIds,"")</f>
        <v>1</v>
      </c>
      <c r="V189" s="28">
        <f>IF(ResourceEffects[[#This Row],[Is Local]]="Yes",1,0)</f>
        <v>1</v>
      </c>
      <c r="W189" s="28">
        <f>IF(ResourceEffects[[#This Row],[Is Installed]]="Yes",1,0)</f>
        <v>0</v>
      </c>
      <c r="X189" s="28">
        <f>IF(ResourceEffects[[#This Row],[Status]]="Locked",1,0)</f>
        <v>0</v>
      </c>
      <c r="Y189" s="28">
        <f>IF(ResourceEffects[[#This Row],[event_type]]=1,0,1)</f>
        <v>0</v>
      </c>
      <c r="Z189" s="28">
        <f>IF(ResourceEffects[[#This Row],[Use Abundancies]]="Yes",1,0)</f>
        <v>0</v>
      </c>
      <c r="AA189" s="28">
        <f>ResourceEffects[[#This Row],[∆]]</f>
        <v>1</v>
      </c>
    </row>
    <row r="190" spans="1:27" ht="14.4" customHeight="1" x14ac:dyDescent="0.3">
      <c r="A190" s="32">
        <v>0</v>
      </c>
      <c r="B190" s="27" t="s">
        <v>91</v>
      </c>
      <c r="D190" s="26" t="s">
        <v>395</v>
      </c>
      <c r="E190" s="26">
        <v>2</v>
      </c>
      <c r="F190" s="50" t="s">
        <v>387</v>
      </c>
      <c r="G190" s="27" t="s">
        <v>215</v>
      </c>
      <c r="H190" s="26" t="str">
        <f t="shared" si="11"/>
        <v>No</v>
      </c>
      <c r="I190" s="26">
        <f>0</f>
        <v>0</v>
      </c>
      <c r="J190" s="26" t="str">
        <f t="shared" si="8"/>
        <v>Yes</v>
      </c>
      <c r="K190" s="26" t="str">
        <f t="shared" si="9"/>
        <v>No</v>
      </c>
      <c r="L190" s="26">
        <f>INT(ResourceEffects[[#This Row],[Time Factor]]*TimeInterval/60/60/24)</f>
        <v>0</v>
      </c>
      <c r="M190" s="26">
        <f>INT(ResourceEffects[[#This Row],[Time Factor]]*TimeInterval/60/60)-ResourceEffects[[#This Row],[Days]]*24</f>
        <v>0</v>
      </c>
      <c r="N190" s="26">
        <f>INT(ResourceEffects[[#This Row],[Time Factor]]*TimeInterval/60)-ResourceEffects[[#This Row],[Hours]]*60-ResourceEffects[[#This Row],[Days]]*60*24</f>
        <v>0</v>
      </c>
      <c r="O190" s="26">
        <f>ResourceEffects[[#This Row],[Time Factor]]*TimeInterval-ResourceEffects[[#This Row],[Min]]*60-ResourceEffects[[#This Row],[Hours]]*60*60-ResourceEffects[[#This Row],[Days]]*60*60*24</f>
        <v>0</v>
      </c>
      <c r="P190" s="28">
        <f t="shared" ca="1" si="10"/>
        <v>377417666</v>
      </c>
      <c r="Q190" s="28">
        <f>_xlfn.XLOOKUP(ResourceEffects[[#This Row],[Protocol Name]],ProtocolNamesCol,ProtocolIds,"")</f>
        <v>14141</v>
      </c>
      <c r="R190" s="28">
        <f>ResourceEffects[[#This Row],[Time Factor]]</f>
        <v>0</v>
      </c>
      <c r="S190" s="28">
        <f>ResourceEffects[[#This Row],[Drone ID]]</f>
        <v>0</v>
      </c>
      <c r="T190" s="28">
        <f>_xlfn.XLOOKUP(ResourceEffects[[#This Row],[Resource Name]],ResourceNames,ResourceIds,"")</f>
        <v>3001</v>
      </c>
      <c r="U190" s="28">
        <f>_xlfn.XLOOKUP(ResourceEffects[[#This Row],[Event Type]],EventTypeNames,EventTypeIds,"")</f>
        <v>2</v>
      </c>
      <c r="V190" s="28">
        <f>IF(ResourceEffects[[#This Row],[Is Local]]="Yes",1,0)</f>
        <v>1</v>
      </c>
      <c r="W190" s="28">
        <f>IF(ResourceEffects[[#This Row],[Is Installed]]="Yes",1,0)</f>
        <v>0</v>
      </c>
      <c r="X190" s="28">
        <f>IF(ResourceEffects[[#This Row],[Status]]="Locked",1,0)</f>
        <v>0</v>
      </c>
      <c r="Y190" s="28">
        <f>IF(ResourceEffects[[#This Row],[event_type]]=1,0,1)</f>
        <v>1</v>
      </c>
      <c r="Z190" s="28">
        <f>IF(ResourceEffects[[#This Row],[Use Abundancies]]="Yes",1,0)</f>
        <v>0</v>
      </c>
      <c r="AA190" s="28">
        <f>ResourceEffects[[#This Row],[∆]]</f>
        <v>2</v>
      </c>
    </row>
    <row r="191" spans="1:27" ht="14.4" customHeight="1" x14ac:dyDescent="0.3">
      <c r="A191" s="32">
        <v>0</v>
      </c>
      <c r="B191" s="27" t="s">
        <v>91</v>
      </c>
      <c r="D191" s="26" t="s">
        <v>395</v>
      </c>
      <c r="E191" s="26">
        <v>1</v>
      </c>
      <c r="F191" s="50" t="s">
        <v>387</v>
      </c>
      <c r="G191" s="27" t="s">
        <v>219</v>
      </c>
      <c r="H191" s="26" t="str">
        <f t="shared" si="11"/>
        <v>No</v>
      </c>
      <c r="I191" s="26">
        <f>0</f>
        <v>0</v>
      </c>
      <c r="J191" s="26" t="str">
        <f t="shared" si="8"/>
        <v>Yes</v>
      </c>
      <c r="K191" s="26" t="str">
        <f t="shared" si="9"/>
        <v>No</v>
      </c>
      <c r="L191" s="26">
        <f>INT(ResourceEffects[[#This Row],[Time Factor]]*TimeInterval/60/60/24)</f>
        <v>0</v>
      </c>
      <c r="M191" s="26">
        <f>INT(ResourceEffects[[#This Row],[Time Factor]]*TimeInterval/60/60)-ResourceEffects[[#This Row],[Days]]*24</f>
        <v>0</v>
      </c>
      <c r="N191" s="26">
        <f>INT(ResourceEffects[[#This Row],[Time Factor]]*TimeInterval/60)-ResourceEffects[[#This Row],[Hours]]*60-ResourceEffects[[#This Row],[Days]]*60*24</f>
        <v>0</v>
      </c>
      <c r="O191" s="26">
        <f>ResourceEffects[[#This Row],[Time Factor]]*TimeInterval-ResourceEffects[[#This Row],[Min]]*60-ResourceEffects[[#This Row],[Hours]]*60*60-ResourceEffects[[#This Row],[Days]]*60*60*24</f>
        <v>0</v>
      </c>
      <c r="P191" s="28">
        <f t="shared" ca="1" si="10"/>
        <v>751131416</v>
      </c>
      <c r="Q191" s="28">
        <f>_xlfn.XLOOKUP(ResourceEffects[[#This Row],[Protocol Name]],ProtocolNamesCol,ProtocolIds,"")</f>
        <v>14141</v>
      </c>
      <c r="R191" s="28">
        <f>ResourceEffects[[#This Row],[Time Factor]]</f>
        <v>0</v>
      </c>
      <c r="S191" s="28">
        <f>ResourceEffects[[#This Row],[Drone ID]]</f>
        <v>0</v>
      </c>
      <c r="T191" s="28">
        <f>_xlfn.XLOOKUP(ResourceEffects[[#This Row],[Resource Name]],ResourceNames,ResourceIds,"")</f>
        <v>3021</v>
      </c>
      <c r="U191" s="28">
        <f>_xlfn.XLOOKUP(ResourceEffects[[#This Row],[Event Type]],EventTypeNames,EventTypeIds,"")</f>
        <v>2</v>
      </c>
      <c r="V191" s="28">
        <f>IF(ResourceEffects[[#This Row],[Is Local]]="Yes",1,0)</f>
        <v>1</v>
      </c>
      <c r="W191" s="28">
        <f>IF(ResourceEffects[[#This Row],[Is Installed]]="Yes",1,0)</f>
        <v>0</v>
      </c>
      <c r="X191" s="28">
        <f>IF(ResourceEffects[[#This Row],[Status]]="Locked",1,0)</f>
        <v>0</v>
      </c>
      <c r="Y191" s="28">
        <f>IF(ResourceEffects[[#This Row],[event_type]]=1,0,1)</f>
        <v>1</v>
      </c>
      <c r="Z191" s="28">
        <f>IF(ResourceEffects[[#This Row],[Use Abundancies]]="Yes",1,0)</f>
        <v>0</v>
      </c>
      <c r="AA191" s="28">
        <f>ResourceEffects[[#This Row],[∆]]</f>
        <v>1</v>
      </c>
    </row>
    <row r="192" spans="1:27" ht="14.4" customHeight="1" x14ac:dyDescent="0.3">
      <c r="A192" s="32">
        <v>0</v>
      </c>
      <c r="B192" s="27" t="s">
        <v>91</v>
      </c>
      <c r="D192" s="26" t="s">
        <v>395</v>
      </c>
      <c r="E192" s="26">
        <v>1</v>
      </c>
      <c r="F192" s="50" t="s">
        <v>387</v>
      </c>
      <c r="G192" s="27" t="s">
        <v>221</v>
      </c>
      <c r="H192" s="26" t="str">
        <f t="shared" si="11"/>
        <v>No</v>
      </c>
      <c r="I192" s="26">
        <f>0</f>
        <v>0</v>
      </c>
      <c r="J192" s="26" t="str">
        <f t="shared" si="8"/>
        <v>Yes</v>
      </c>
      <c r="K192" s="26" t="str">
        <f t="shared" si="9"/>
        <v>No</v>
      </c>
      <c r="L192" s="26">
        <f>INT(ResourceEffects[[#This Row],[Time Factor]]*TimeInterval/60/60/24)</f>
        <v>0</v>
      </c>
      <c r="M192" s="26">
        <f>INT(ResourceEffects[[#This Row],[Time Factor]]*TimeInterval/60/60)-ResourceEffects[[#This Row],[Days]]*24</f>
        <v>0</v>
      </c>
      <c r="N192" s="26">
        <f>INT(ResourceEffects[[#This Row],[Time Factor]]*TimeInterval/60)-ResourceEffects[[#This Row],[Hours]]*60-ResourceEffects[[#This Row],[Days]]*60*24</f>
        <v>0</v>
      </c>
      <c r="O192" s="26">
        <f>ResourceEffects[[#This Row],[Time Factor]]*TimeInterval-ResourceEffects[[#This Row],[Min]]*60-ResourceEffects[[#This Row],[Hours]]*60*60-ResourceEffects[[#This Row],[Days]]*60*60*24</f>
        <v>0</v>
      </c>
      <c r="P192" s="28">
        <f t="shared" ca="1" si="10"/>
        <v>493784663</v>
      </c>
      <c r="Q192" s="28">
        <f>_xlfn.XLOOKUP(ResourceEffects[[#This Row],[Protocol Name]],ProtocolNamesCol,ProtocolIds,"")</f>
        <v>14141</v>
      </c>
      <c r="R192" s="28">
        <f>ResourceEffects[[#This Row],[Time Factor]]</f>
        <v>0</v>
      </c>
      <c r="S192" s="28">
        <f>ResourceEffects[[#This Row],[Drone ID]]</f>
        <v>0</v>
      </c>
      <c r="T192" s="28">
        <f>_xlfn.XLOOKUP(ResourceEffects[[#This Row],[Resource Name]],ResourceNames,ResourceIds,"")</f>
        <v>3031</v>
      </c>
      <c r="U192" s="28">
        <f>_xlfn.XLOOKUP(ResourceEffects[[#This Row],[Event Type]],EventTypeNames,EventTypeIds,"")</f>
        <v>2</v>
      </c>
      <c r="V192" s="28">
        <f>IF(ResourceEffects[[#This Row],[Is Local]]="Yes",1,0)</f>
        <v>1</v>
      </c>
      <c r="W192" s="28">
        <f>IF(ResourceEffects[[#This Row],[Is Installed]]="Yes",1,0)</f>
        <v>0</v>
      </c>
      <c r="X192" s="28">
        <f>IF(ResourceEffects[[#This Row],[Status]]="Locked",1,0)</f>
        <v>0</v>
      </c>
      <c r="Y192" s="28">
        <f>IF(ResourceEffects[[#This Row],[event_type]]=1,0,1)</f>
        <v>1</v>
      </c>
      <c r="Z192" s="28">
        <f>IF(ResourceEffects[[#This Row],[Use Abundancies]]="Yes",1,0)</f>
        <v>0</v>
      </c>
      <c r="AA192" s="28">
        <f>ResourceEffects[[#This Row],[∆]]</f>
        <v>1</v>
      </c>
    </row>
    <row r="193" spans="1:27" ht="14.4" customHeight="1" x14ac:dyDescent="0.3">
      <c r="A193" s="32">
        <v>0</v>
      </c>
      <c r="B193" s="27" t="s">
        <v>91</v>
      </c>
      <c r="D193" s="26" t="s">
        <v>394</v>
      </c>
      <c r="E193" s="26">
        <v>1</v>
      </c>
      <c r="F193" s="50" t="s">
        <v>387</v>
      </c>
      <c r="G193" s="27" t="s">
        <v>253</v>
      </c>
      <c r="H193" s="26" t="str">
        <f t="shared" si="11"/>
        <v>No</v>
      </c>
      <c r="I193" s="26">
        <f>0</f>
        <v>0</v>
      </c>
      <c r="J193" s="26" t="str">
        <f t="shared" si="8"/>
        <v>Yes</v>
      </c>
      <c r="K193" s="26" t="str">
        <f t="shared" si="9"/>
        <v>No</v>
      </c>
      <c r="L193" s="26">
        <f>INT(ResourceEffects[[#This Row],[Time Factor]]*TimeInterval/60/60/24)</f>
        <v>0</v>
      </c>
      <c r="M193" s="26">
        <f>INT(ResourceEffects[[#This Row],[Time Factor]]*TimeInterval/60/60)-ResourceEffects[[#This Row],[Days]]*24</f>
        <v>0</v>
      </c>
      <c r="N193" s="26">
        <f>INT(ResourceEffects[[#This Row],[Time Factor]]*TimeInterval/60)-ResourceEffects[[#This Row],[Hours]]*60-ResourceEffects[[#This Row],[Days]]*60*24</f>
        <v>0</v>
      </c>
      <c r="O193" s="26">
        <f>ResourceEffects[[#This Row],[Time Factor]]*TimeInterval-ResourceEffects[[#This Row],[Min]]*60-ResourceEffects[[#This Row],[Hours]]*60*60-ResourceEffects[[#This Row],[Days]]*60*60*24</f>
        <v>0</v>
      </c>
      <c r="P193" s="28">
        <f t="shared" ca="1" si="10"/>
        <v>309185350</v>
      </c>
      <c r="Q193" s="28">
        <f>_xlfn.XLOOKUP(ResourceEffects[[#This Row],[Protocol Name]],ProtocolNamesCol,ProtocolIds,"")</f>
        <v>14141</v>
      </c>
      <c r="R193" s="28">
        <f>ResourceEffects[[#This Row],[Time Factor]]</f>
        <v>0</v>
      </c>
      <c r="S193" s="28">
        <f>ResourceEffects[[#This Row],[Drone ID]]</f>
        <v>0</v>
      </c>
      <c r="T193" s="28">
        <f>_xlfn.XLOOKUP(ResourceEffects[[#This Row],[Resource Name]],ResourceNames,ResourceIds,"")</f>
        <v>4141</v>
      </c>
      <c r="U193" s="28">
        <f>_xlfn.XLOOKUP(ResourceEffects[[#This Row],[Event Type]],EventTypeNames,EventTypeIds,"")</f>
        <v>1</v>
      </c>
      <c r="V193" s="28">
        <f>IF(ResourceEffects[[#This Row],[Is Local]]="Yes",1,0)</f>
        <v>1</v>
      </c>
      <c r="W193" s="28">
        <f>IF(ResourceEffects[[#This Row],[Is Installed]]="Yes",1,0)</f>
        <v>0</v>
      </c>
      <c r="X193" s="28">
        <f>IF(ResourceEffects[[#This Row],[Status]]="Locked",1,0)</f>
        <v>0</v>
      </c>
      <c r="Y193" s="28">
        <f>IF(ResourceEffects[[#This Row],[event_type]]=1,0,1)</f>
        <v>0</v>
      </c>
      <c r="Z193" s="28">
        <f>IF(ResourceEffects[[#This Row],[Use Abundancies]]="Yes",1,0)</f>
        <v>0</v>
      </c>
      <c r="AA193" s="28">
        <f>ResourceEffects[[#This Row],[∆]]</f>
        <v>1</v>
      </c>
    </row>
    <row r="194" spans="1:27" ht="14.4" customHeight="1" x14ac:dyDescent="0.3">
      <c r="A194" s="32">
        <v>0</v>
      </c>
      <c r="B194" s="27" t="s">
        <v>93</v>
      </c>
      <c r="D194" s="26" t="s">
        <v>395</v>
      </c>
      <c r="E194" s="26">
        <v>1</v>
      </c>
      <c r="F194" s="50" t="s">
        <v>387</v>
      </c>
      <c r="G194" s="27" t="s">
        <v>239</v>
      </c>
      <c r="H194" s="26" t="str">
        <f t="shared" si="11"/>
        <v>No</v>
      </c>
      <c r="I194" s="26">
        <f>0</f>
        <v>0</v>
      </c>
      <c r="J194" s="26" t="str">
        <f t="shared" si="8"/>
        <v>Yes</v>
      </c>
      <c r="K194" s="26" t="str">
        <f t="shared" si="9"/>
        <v>No</v>
      </c>
      <c r="L194" s="26">
        <f>INT(ResourceEffects[[#This Row],[Time Factor]]*TimeInterval/60/60/24)</f>
        <v>0</v>
      </c>
      <c r="M194" s="26">
        <f>INT(ResourceEffects[[#This Row],[Time Factor]]*TimeInterval/60/60)-ResourceEffects[[#This Row],[Days]]*24</f>
        <v>0</v>
      </c>
      <c r="N194" s="26">
        <f>INT(ResourceEffects[[#This Row],[Time Factor]]*TimeInterval/60)-ResourceEffects[[#This Row],[Hours]]*60-ResourceEffects[[#This Row],[Days]]*60*24</f>
        <v>0</v>
      </c>
      <c r="O194" s="26">
        <f>ResourceEffects[[#This Row],[Time Factor]]*TimeInterval-ResourceEffects[[#This Row],[Min]]*60-ResourceEffects[[#This Row],[Hours]]*60*60-ResourceEffects[[#This Row],[Days]]*60*60*24</f>
        <v>0</v>
      </c>
      <c r="P194" s="28">
        <f t="shared" ca="1" si="10"/>
        <v>656866852</v>
      </c>
      <c r="Q194" s="28">
        <f>_xlfn.XLOOKUP(ResourceEffects[[#This Row],[Protocol Name]],ProtocolNamesCol,ProtocolIds,"")</f>
        <v>14201</v>
      </c>
      <c r="R194" s="28">
        <f>ResourceEffects[[#This Row],[Time Factor]]</f>
        <v>0</v>
      </c>
      <c r="S194" s="28">
        <f>ResourceEffects[[#This Row],[Drone ID]]</f>
        <v>0</v>
      </c>
      <c r="T194" s="28">
        <f>_xlfn.XLOOKUP(ResourceEffects[[#This Row],[Resource Name]],ResourceNames,ResourceIds,"")</f>
        <v>3311</v>
      </c>
      <c r="U194" s="28">
        <f>_xlfn.XLOOKUP(ResourceEffects[[#This Row],[Event Type]],EventTypeNames,EventTypeIds,"")</f>
        <v>2</v>
      </c>
      <c r="V194" s="28">
        <f>IF(ResourceEffects[[#This Row],[Is Local]]="Yes",1,0)</f>
        <v>1</v>
      </c>
      <c r="W194" s="28">
        <f>IF(ResourceEffects[[#This Row],[Is Installed]]="Yes",1,0)</f>
        <v>0</v>
      </c>
      <c r="X194" s="28">
        <f>IF(ResourceEffects[[#This Row],[Status]]="Locked",1,0)</f>
        <v>0</v>
      </c>
      <c r="Y194" s="28">
        <f>IF(ResourceEffects[[#This Row],[event_type]]=1,0,1)</f>
        <v>1</v>
      </c>
      <c r="Z194" s="28">
        <f>IF(ResourceEffects[[#This Row],[Use Abundancies]]="Yes",1,0)</f>
        <v>0</v>
      </c>
      <c r="AA194" s="28">
        <f>ResourceEffects[[#This Row],[∆]]</f>
        <v>1</v>
      </c>
    </row>
    <row r="195" spans="1:27" ht="14.4" customHeight="1" x14ac:dyDescent="0.3">
      <c r="A195" s="32">
        <v>0</v>
      </c>
      <c r="B195" s="27" t="s">
        <v>93</v>
      </c>
      <c r="D195" s="26" t="s">
        <v>395</v>
      </c>
      <c r="E195" s="26">
        <v>1</v>
      </c>
      <c r="F195" s="50" t="s">
        <v>387</v>
      </c>
      <c r="G195" s="27" t="s">
        <v>241</v>
      </c>
      <c r="H195" s="26" t="str">
        <f t="shared" si="11"/>
        <v>No</v>
      </c>
      <c r="I195" s="26">
        <f>0</f>
        <v>0</v>
      </c>
      <c r="J195" s="26" t="str">
        <f t="shared" si="8"/>
        <v>Yes</v>
      </c>
      <c r="K195" s="26" t="str">
        <f t="shared" si="9"/>
        <v>No</v>
      </c>
      <c r="L195" s="26">
        <f>INT(ResourceEffects[[#This Row],[Time Factor]]*TimeInterval/60/60/24)</f>
        <v>0</v>
      </c>
      <c r="M195" s="26">
        <f>INT(ResourceEffects[[#This Row],[Time Factor]]*TimeInterval/60/60)-ResourceEffects[[#This Row],[Days]]*24</f>
        <v>0</v>
      </c>
      <c r="N195" s="26">
        <f>INT(ResourceEffects[[#This Row],[Time Factor]]*TimeInterval/60)-ResourceEffects[[#This Row],[Hours]]*60-ResourceEffects[[#This Row],[Days]]*60*24</f>
        <v>0</v>
      </c>
      <c r="O195" s="26">
        <f>ResourceEffects[[#This Row],[Time Factor]]*TimeInterval-ResourceEffects[[#This Row],[Min]]*60-ResourceEffects[[#This Row],[Hours]]*60*60-ResourceEffects[[#This Row],[Days]]*60*60*24</f>
        <v>0</v>
      </c>
      <c r="P195" s="28">
        <f t="shared" ca="1" si="10"/>
        <v>126141905</v>
      </c>
      <c r="Q195" s="28">
        <f>_xlfn.XLOOKUP(ResourceEffects[[#This Row],[Protocol Name]],ProtocolNamesCol,ProtocolIds,"")</f>
        <v>14201</v>
      </c>
      <c r="R195" s="28">
        <f>ResourceEffects[[#This Row],[Time Factor]]</f>
        <v>0</v>
      </c>
      <c r="S195" s="28">
        <f>ResourceEffects[[#This Row],[Drone ID]]</f>
        <v>0</v>
      </c>
      <c r="T195" s="28">
        <f>_xlfn.XLOOKUP(ResourceEffects[[#This Row],[Resource Name]],ResourceNames,ResourceIds,"")</f>
        <v>3321</v>
      </c>
      <c r="U195" s="28">
        <f>_xlfn.XLOOKUP(ResourceEffects[[#This Row],[Event Type]],EventTypeNames,EventTypeIds,"")</f>
        <v>2</v>
      </c>
      <c r="V195" s="28">
        <f>IF(ResourceEffects[[#This Row],[Is Local]]="Yes",1,0)</f>
        <v>1</v>
      </c>
      <c r="W195" s="28">
        <f>IF(ResourceEffects[[#This Row],[Is Installed]]="Yes",1,0)</f>
        <v>0</v>
      </c>
      <c r="X195" s="28">
        <f>IF(ResourceEffects[[#This Row],[Status]]="Locked",1,0)</f>
        <v>0</v>
      </c>
      <c r="Y195" s="28">
        <f>IF(ResourceEffects[[#This Row],[event_type]]=1,0,1)</f>
        <v>1</v>
      </c>
      <c r="Z195" s="28">
        <f>IF(ResourceEffects[[#This Row],[Use Abundancies]]="Yes",1,0)</f>
        <v>0</v>
      </c>
      <c r="AA195" s="28">
        <f>ResourceEffects[[#This Row],[∆]]</f>
        <v>1</v>
      </c>
    </row>
    <row r="196" spans="1:27" ht="14.4" customHeight="1" x14ac:dyDescent="0.3">
      <c r="A196" s="32">
        <v>0</v>
      </c>
      <c r="B196" s="27" t="s">
        <v>93</v>
      </c>
      <c r="D196" s="26" t="s">
        <v>394</v>
      </c>
      <c r="E196" s="26">
        <v>1</v>
      </c>
      <c r="F196" s="50" t="s">
        <v>387</v>
      </c>
      <c r="G196" s="27" t="s">
        <v>255</v>
      </c>
      <c r="H196" s="26" t="str">
        <f t="shared" si="11"/>
        <v>No</v>
      </c>
      <c r="I196" s="26">
        <f>0</f>
        <v>0</v>
      </c>
      <c r="J196" s="26" t="str">
        <f t="shared" ref="J196:J253" si="12">"Yes"</f>
        <v>Yes</v>
      </c>
      <c r="K196" s="26" t="str">
        <f t="shared" ref="K196:K253" si="13">"No"</f>
        <v>No</v>
      </c>
      <c r="L196" s="26">
        <f>INT(ResourceEffects[[#This Row],[Time Factor]]*TimeInterval/60/60/24)</f>
        <v>0</v>
      </c>
      <c r="M196" s="26">
        <f>INT(ResourceEffects[[#This Row],[Time Factor]]*TimeInterval/60/60)-ResourceEffects[[#This Row],[Days]]*24</f>
        <v>0</v>
      </c>
      <c r="N196" s="26">
        <f>INT(ResourceEffects[[#This Row],[Time Factor]]*TimeInterval/60)-ResourceEffects[[#This Row],[Hours]]*60-ResourceEffects[[#This Row],[Days]]*60*24</f>
        <v>0</v>
      </c>
      <c r="O196" s="26">
        <f>ResourceEffects[[#This Row],[Time Factor]]*TimeInterval-ResourceEffects[[#This Row],[Min]]*60-ResourceEffects[[#This Row],[Hours]]*60*60-ResourceEffects[[#This Row],[Days]]*60*60*24</f>
        <v>0</v>
      </c>
      <c r="P196" s="28">
        <f t="shared" ref="P196:P253" ca="1" si="14">INT(RAND()*999999999)</f>
        <v>259029858</v>
      </c>
      <c r="Q196" s="28">
        <f>_xlfn.XLOOKUP(ResourceEffects[[#This Row],[Protocol Name]],ProtocolNamesCol,ProtocolIds,"")</f>
        <v>14201</v>
      </c>
      <c r="R196" s="28">
        <f>ResourceEffects[[#This Row],[Time Factor]]</f>
        <v>0</v>
      </c>
      <c r="S196" s="28">
        <f>ResourceEffects[[#This Row],[Drone ID]]</f>
        <v>0</v>
      </c>
      <c r="T196" s="28">
        <f>_xlfn.XLOOKUP(ResourceEffects[[#This Row],[Resource Name]],ResourceNames,ResourceIds,"")</f>
        <v>4201</v>
      </c>
      <c r="U196" s="28">
        <f>_xlfn.XLOOKUP(ResourceEffects[[#This Row],[Event Type]],EventTypeNames,EventTypeIds,"")</f>
        <v>1</v>
      </c>
      <c r="V196" s="28">
        <f>IF(ResourceEffects[[#This Row],[Is Local]]="Yes",1,0)</f>
        <v>1</v>
      </c>
      <c r="W196" s="28">
        <f>IF(ResourceEffects[[#This Row],[Is Installed]]="Yes",1,0)</f>
        <v>0</v>
      </c>
      <c r="X196" s="28">
        <f>IF(ResourceEffects[[#This Row],[Status]]="Locked",1,0)</f>
        <v>0</v>
      </c>
      <c r="Y196" s="28">
        <f>IF(ResourceEffects[[#This Row],[event_type]]=1,0,1)</f>
        <v>0</v>
      </c>
      <c r="Z196" s="28">
        <f>IF(ResourceEffects[[#This Row],[Use Abundancies]]="Yes",1,0)</f>
        <v>0</v>
      </c>
      <c r="AA196" s="28">
        <f>ResourceEffects[[#This Row],[∆]]</f>
        <v>1</v>
      </c>
    </row>
    <row r="197" spans="1:27" ht="14.4" customHeight="1" x14ac:dyDescent="0.3">
      <c r="A197" s="32">
        <v>0</v>
      </c>
      <c r="B197" s="27" t="s">
        <v>95</v>
      </c>
      <c r="D197" s="26" t="s">
        <v>395</v>
      </c>
      <c r="E197" s="26">
        <v>1</v>
      </c>
      <c r="F197" s="50" t="s">
        <v>387</v>
      </c>
      <c r="G197" s="27" t="s">
        <v>215</v>
      </c>
      <c r="H197" s="26" t="str">
        <f t="shared" si="11"/>
        <v>No</v>
      </c>
      <c r="I197" s="26">
        <f>0</f>
        <v>0</v>
      </c>
      <c r="J197" s="26" t="str">
        <f t="shared" si="12"/>
        <v>Yes</v>
      </c>
      <c r="K197" s="26" t="str">
        <f t="shared" si="13"/>
        <v>No</v>
      </c>
      <c r="L197" s="26">
        <f>INT(ResourceEffects[[#This Row],[Time Factor]]*TimeInterval/60/60/24)</f>
        <v>0</v>
      </c>
      <c r="M197" s="26">
        <f>INT(ResourceEffects[[#This Row],[Time Factor]]*TimeInterval/60/60)-ResourceEffects[[#This Row],[Days]]*24</f>
        <v>0</v>
      </c>
      <c r="N197" s="26">
        <f>INT(ResourceEffects[[#This Row],[Time Factor]]*TimeInterval/60)-ResourceEffects[[#This Row],[Hours]]*60-ResourceEffects[[#This Row],[Days]]*60*24</f>
        <v>0</v>
      </c>
      <c r="O197" s="26">
        <f>ResourceEffects[[#This Row],[Time Factor]]*TimeInterval-ResourceEffects[[#This Row],[Min]]*60-ResourceEffects[[#This Row],[Hours]]*60*60-ResourceEffects[[#This Row],[Days]]*60*60*24</f>
        <v>0</v>
      </c>
      <c r="P197" s="28">
        <f t="shared" ca="1" si="14"/>
        <v>533087184</v>
      </c>
      <c r="Q197" s="28">
        <f>_xlfn.XLOOKUP(ResourceEffects[[#This Row],[Protocol Name]],ProtocolNamesCol,ProtocolIds,"")</f>
        <v>14211</v>
      </c>
      <c r="R197" s="28">
        <f>ResourceEffects[[#This Row],[Time Factor]]</f>
        <v>0</v>
      </c>
      <c r="S197" s="28">
        <f>ResourceEffects[[#This Row],[Drone ID]]</f>
        <v>0</v>
      </c>
      <c r="T197" s="28">
        <f>_xlfn.XLOOKUP(ResourceEffects[[#This Row],[Resource Name]],ResourceNames,ResourceIds,"")</f>
        <v>3001</v>
      </c>
      <c r="U197" s="28">
        <f>_xlfn.XLOOKUP(ResourceEffects[[#This Row],[Event Type]],EventTypeNames,EventTypeIds,"")</f>
        <v>2</v>
      </c>
      <c r="V197" s="28">
        <f>IF(ResourceEffects[[#This Row],[Is Local]]="Yes",1,0)</f>
        <v>1</v>
      </c>
      <c r="W197" s="28">
        <f>IF(ResourceEffects[[#This Row],[Is Installed]]="Yes",1,0)</f>
        <v>0</v>
      </c>
      <c r="X197" s="28">
        <f>IF(ResourceEffects[[#This Row],[Status]]="Locked",1,0)</f>
        <v>0</v>
      </c>
      <c r="Y197" s="28">
        <f>IF(ResourceEffects[[#This Row],[event_type]]=1,0,1)</f>
        <v>1</v>
      </c>
      <c r="Z197" s="28">
        <f>IF(ResourceEffects[[#This Row],[Use Abundancies]]="Yes",1,0)</f>
        <v>0</v>
      </c>
      <c r="AA197" s="28">
        <f>ResourceEffects[[#This Row],[∆]]</f>
        <v>1</v>
      </c>
    </row>
    <row r="198" spans="1:27" ht="14.4" customHeight="1" x14ac:dyDescent="0.3">
      <c r="A198" s="32">
        <v>0</v>
      </c>
      <c r="B198" s="27" t="s">
        <v>95</v>
      </c>
      <c r="D198" s="26" t="s">
        <v>395</v>
      </c>
      <c r="E198" s="26">
        <v>1</v>
      </c>
      <c r="F198" s="50" t="s">
        <v>387</v>
      </c>
      <c r="G198" s="27" t="s">
        <v>233</v>
      </c>
      <c r="H198" s="26" t="str">
        <f t="shared" si="11"/>
        <v>No</v>
      </c>
      <c r="I198" s="26">
        <f>0</f>
        <v>0</v>
      </c>
      <c r="J198" s="26" t="str">
        <f t="shared" si="12"/>
        <v>Yes</v>
      </c>
      <c r="K198" s="26" t="str">
        <f t="shared" si="13"/>
        <v>No</v>
      </c>
      <c r="L198" s="26">
        <f>INT(ResourceEffects[[#This Row],[Time Factor]]*TimeInterval/60/60/24)</f>
        <v>0</v>
      </c>
      <c r="M198" s="26">
        <f>INT(ResourceEffects[[#This Row],[Time Factor]]*TimeInterval/60/60)-ResourceEffects[[#This Row],[Days]]*24</f>
        <v>0</v>
      </c>
      <c r="N198" s="26">
        <f>INT(ResourceEffects[[#This Row],[Time Factor]]*TimeInterval/60)-ResourceEffects[[#This Row],[Hours]]*60-ResourceEffects[[#This Row],[Days]]*60*24</f>
        <v>0</v>
      </c>
      <c r="O198" s="26">
        <f>ResourceEffects[[#This Row],[Time Factor]]*TimeInterval-ResourceEffects[[#This Row],[Min]]*60-ResourceEffects[[#This Row],[Hours]]*60*60-ResourceEffects[[#This Row],[Days]]*60*60*24</f>
        <v>0</v>
      </c>
      <c r="P198" s="28">
        <f t="shared" ca="1" si="14"/>
        <v>497196400</v>
      </c>
      <c r="Q198" s="28">
        <f>_xlfn.XLOOKUP(ResourceEffects[[#This Row],[Protocol Name]],ProtocolNamesCol,ProtocolIds,"")</f>
        <v>14211</v>
      </c>
      <c r="R198" s="28">
        <f>ResourceEffects[[#This Row],[Time Factor]]</f>
        <v>0</v>
      </c>
      <c r="S198" s="28">
        <f>ResourceEffects[[#This Row],[Drone ID]]</f>
        <v>0</v>
      </c>
      <c r="T198" s="28">
        <f>_xlfn.XLOOKUP(ResourceEffects[[#This Row],[Resource Name]],ResourceNames,ResourceIds,"")</f>
        <v>3211</v>
      </c>
      <c r="U198" s="28">
        <f>_xlfn.XLOOKUP(ResourceEffects[[#This Row],[Event Type]],EventTypeNames,EventTypeIds,"")</f>
        <v>2</v>
      </c>
      <c r="V198" s="28">
        <f>IF(ResourceEffects[[#This Row],[Is Local]]="Yes",1,0)</f>
        <v>1</v>
      </c>
      <c r="W198" s="28">
        <f>IF(ResourceEffects[[#This Row],[Is Installed]]="Yes",1,0)</f>
        <v>0</v>
      </c>
      <c r="X198" s="28">
        <f>IF(ResourceEffects[[#This Row],[Status]]="Locked",1,0)</f>
        <v>0</v>
      </c>
      <c r="Y198" s="28">
        <f>IF(ResourceEffects[[#This Row],[event_type]]=1,0,1)</f>
        <v>1</v>
      </c>
      <c r="Z198" s="28">
        <f>IF(ResourceEffects[[#This Row],[Use Abundancies]]="Yes",1,0)</f>
        <v>0</v>
      </c>
      <c r="AA198" s="28">
        <f>ResourceEffects[[#This Row],[∆]]</f>
        <v>1</v>
      </c>
    </row>
    <row r="199" spans="1:27" ht="14.4" customHeight="1" x14ac:dyDescent="0.3">
      <c r="A199" s="32">
        <v>0</v>
      </c>
      <c r="B199" s="27" t="s">
        <v>95</v>
      </c>
      <c r="D199" s="26" t="s">
        <v>395</v>
      </c>
      <c r="E199" s="26">
        <v>1</v>
      </c>
      <c r="F199" s="50" t="s">
        <v>387</v>
      </c>
      <c r="G199" s="27" t="s">
        <v>235</v>
      </c>
      <c r="H199" s="26" t="str">
        <f t="shared" si="11"/>
        <v>No</v>
      </c>
      <c r="I199" s="26">
        <f>0</f>
        <v>0</v>
      </c>
      <c r="J199" s="26" t="str">
        <f t="shared" si="12"/>
        <v>Yes</v>
      </c>
      <c r="K199" s="26" t="str">
        <f t="shared" si="13"/>
        <v>No</v>
      </c>
      <c r="L199" s="26">
        <f>INT(ResourceEffects[[#This Row],[Time Factor]]*TimeInterval/60/60/24)</f>
        <v>0</v>
      </c>
      <c r="M199" s="26">
        <f>INT(ResourceEffects[[#This Row],[Time Factor]]*TimeInterval/60/60)-ResourceEffects[[#This Row],[Days]]*24</f>
        <v>0</v>
      </c>
      <c r="N199" s="26">
        <f>INT(ResourceEffects[[#This Row],[Time Factor]]*TimeInterval/60)-ResourceEffects[[#This Row],[Hours]]*60-ResourceEffects[[#This Row],[Days]]*60*24</f>
        <v>0</v>
      </c>
      <c r="O199" s="26">
        <f>ResourceEffects[[#This Row],[Time Factor]]*TimeInterval-ResourceEffects[[#This Row],[Min]]*60-ResourceEffects[[#This Row],[Hours]]*60*60-ResourceEffects[[#This Row],[Days]]*60*60*24</f>
        <v>0</v>
      </c>
      <c r="P199" s="28">
        <f t="shared" ca="1" si="14"/>
        <v>234002811</v>
      </c>
      <c r="Q199" s="28">
        <f>_xlfn.XLOOKUP(ResourceEffects[[#This Row],[Protocol Name]],ProtocolNamesCol,ProtocolIds,"")</f>
        <v>14211</v>
      </c>
      <c r="R199" s="28">
        <f>ResourceEffects[[#This Row],[Time Factor]]</f>
        <v>0</v>
      </c>
      <c r="S199" s="28">
        <f>ResourceEffects[[#This Row],[Drone ID]]</f>
        <v>0</v>
      </c>
      <c r="T199" s="28">
        <f>_xlfn.XLOOKUP(ResourceEffects[[#This Row],[Resource Name]],ResourceNames,ResourceIds,"")</f>
        <v>3221</v>
      </c>
      <c r="U199" s="28">
        <f>_xlfn.XLOOKUP(ResourceEffects[[#This Row],[Event Type]],EventTypeNames,EventTypeIds,"")</f>
        <v>2</v>
      </c>
      <c r="V199" s="28">
        <f>IF(ResourceEffects[[#This Row],[Is Local]]="Yes",1,0)</f>
        <v>1</v>
      </c>
      <c r="W199" s="28">
        <f>IF(ResourceEffects[[#This Row],[Is Installed]]="Yes",1,0)</f>
        <v>0</v>
      </c>
      <c r="X199" s="28">
        <f>IF(ResourceEffects[[#This Row],[Status]]="Locked",1,0)</f>
        <v>0</v>
      </c>
      <c r="Y199" s="28">
        <f>IF(ResourceEffects[[#This Row],[event_type]]=1,0,1)</f>
        <v>1</v>
      </c>
      <c r="Z199" s="28">
        <f>IF(ResourceEffects[[#This Row],[Use Abundancies]]="Yes",1,0)</f>
        <v>0</v>
      </c>
      <c r="AA199" s="28">
        <f>ResourceEffects[[#This Row],[∆]]</f>
        <v>1</v>
      </c>
    </row>
    <row r="200" spans="1:27" ht="14.4" customHeight="1" x14ac:dyDescent="0.3">
      <c r="A200" s="32">
        <v>0</v>
      </c>
      <c r="B200" s="27" t="s">
        <v>95</v>
      </c>
      <c r="D200" s="26" t="s">
        <v>394</v>
      </c>
      <c r="E200" s="26">
        <v>1</v>
      </c>
      <c r="F200" s="50" t="s">
        <v>387</v>
      </c>
      <c r="G200" s="27" t="s">
        <v>257</v>
      </c>
      <c r="H200" s="26" t="str">
        <f t="shared" si="11"/>
        <v>No</v>
      </c>
      <c r="I200" s="26">
        <f>0</f>
        <v>0</v>
      </c>
      <c r="J200" s="26" t="str">
        <f t="shared" si="12"/>
        <v>Yes</v>
      </c>
      <c r="K200" s="26" t="str">
        <f t="shared" si="13"/>
        <v>No</v>
      </c>
      <c r="L200" s="26">
        <f>INT(ResourceEffects[[#This Row],[Time Factor]]*TimeInterval/60/60/24)</f>
        <v>0</v>
      </c>
      <c r="M200" s="26">
        <f>INT(ResourceEffects[[#This Row],[Time Factor]]*TimeInterval/60/60)-ResourceEffects[[#This Row],[Days]]*24</f>
        <v>0</v>
      </c>
      <c r="N200" s="26">
        <f>INT(ResourceEffects[[#This Row],[Time Factor]]*TimeInterval/60)-ResourceEffects[[#This Row],[Hours]]*60-ResourceEffects[[#This Row],[Days]]*60*24</f>
        <v>0</v>
      </c>
      <c r="O200" s="26">
        <f>ResourceEffects[[#This Row],[Time Factor]]*TimeInterval-ResourceEffects[[#This Row],[Min]]*60-ResourceEffects[[#This Row],[Hours]]*60*60-ResourceEffects[[#This Row],[Days]]*60*60*24</f>
        <v>0</v>
      </c>
      <c r="P200" s="28">
        <f t="shared" ca="1" si="14"/>
        <v>202040038</v>
      </c>
      <c r="Q200" s="28">
        <f>_xlfn.XLOOKUP(ResourceEffects[[#This Row],[Protocol Name]],ProtocolNamesCol,ProtocolIds,"")</f>
        <v>14211</v>
      </c>
      <c r="R200" s="28">
        <f>ResourceEffects[[#This Row],[Time Factor]]</f>
        <v>0</v>
      </c>
      <c r="S200" s="28">
        <f>ResourceEffects[[#This Row],[Drone ID]]</f>
        <v>0</v>
      </c>
      <c r="T200" s="28">
        <f>_xlfn.XLOOKUP(ResourceEffects[[#This Row],[Resource Name]],ResourceNames,ResourceIds,"")</f>
        <v>4211</v>
      </c>
      <c r="U200" s="28">
        <f>_xlfn.XLOOKUP(ResourceEffects[[#This Row],[Event Type]],EventTypeNames,EventTypeIds,"")</f>
        <v>1</v>
      </c>
      <c r="V200" s="28">
        <f>IF(ResourceEffects[[#This Row],[Is Local]]="Yes",1,0)</f>
        <v>1</v>
      </c>
      <c r="W200" s="28">
        <f>IF(ResourceEffects[[#This Row],[Is Installed]]="Yes",1,0)</f>
        <v>0</v>
      </c>
      <c r="X200" s="28">
        <f>IF(ResourceEffects[[#This Row],[Status]]="Locked",1,0)</f>
        <v>0</v>
      </c>
      <c r="Y200" s="28">
        <f>IF(ResourceEffects[[#This Row],[event_type]]=1,0,1)</f>
        <v>0</v>
      </c>
      <c r="Z200" s="28">
        <f>IF(ResourceEffects[[#This Row],[Use Abundancies]]="Yes",1,0)</f>
        <v>0</v>
      </c>
      <c r="AA200" s="28">
        <f>ResourceEffects[[#This Row],[∆]]</f>
        <v>1</v>
      </c>
    </row>
    <row r="201" spans="1:27" ht="14.4" customHeight="1" x14ac:dyDescent="0.3">
      <c r="A201" s="32">
        <v>0</v>
      </c>
      <c r="B201" s="27" t="s">
        <v>97</v>
      </c>
      <c r="D201" s="26" t="s">
        <v>395</v>
      </c>
      <c r="E201" s="26">
        <v>1</v>
      </c>
      <c r="F201" s="50" t="s">
        <v>387</v>
      </c>
      <c r="G201" s="27" t="s">
        <v>217</v>
      </c>
      <c r="H201" s="26" t="str">
        <f t="shared" si="11"/>
        <v>No</v>
      </c>
      <c r="I201" s="26">
        <f>0</f>
        <v>0</v>
      </c>
      <c r="J201" s="26" t="str">
        <f t="shared" si="12"/>
        <v>Yes</v>
      </c>
      <c r="K201" s="26" t="str">
        <f t="shared" si="13"/>
        <v>No</v>
      </c>
      <c r="L201" s="26">
        <f>INT(ResourceEffects[[#This Row],[Time Factor]]*TimeInterval/60/60/24)</f>
        <v>0</v>
      </c>
      <c r="M201" s="26">
        <f>INT(ResourceEffects[[#This Row],[Time Factor]]*TimeInterval/60/60)-ResourceEffects[[#This Row],[Days]]*24</f>
        <v>0</v>
      </c>
      <c r="N201" s="26">
        <f>INT(ResourceEffects[[#This Row],[Time Factor]]*TimeInterval/60)-ResourceEffects[[#This Row],[Hours]]*60-ResourceEffects[[#This Row],[Days]]*60*24</f>
        <v>0</v>
      </c>
      <c r="O201" s="26">
        <f>ResourceEffects[[#This Row],[Time Factor]]*TimeInterval-ResourceEffects[[#This Row],[Min]]*60-ResourceEffects[[#This Row],[Hours]]*60*60-ResourceEffects[[#This Row],[Days]]*60*60*24</f>
        <v>0</v>
      </c>
      <c r="P201" s="28">
        <f t="shared" ca="1" si="14"/>
        <v>947927177</v>
      </c>
      <c r="Q201" s="28">
        <f>_xlfn.XLOOKUP(ResourceEffects[[#This Row],[Protocol Name]],ProtocolNamesCol,ProtocolIds,"")</f>
        <v>14221</v>
      </c>
      <c r="R201" s="28">
        <f>ResourceEffects[[#This Row],[Time Factor]]</f>
        <v>0</v>
      </c>
      <c r="S201" s="28">
        <f>ResourceEffects[[#This Row],[Drone ID]]</f>
        <v>0</v>
      </c>
      <c r="T201" s="28">
        <f>_xlfn.XLOOKUP(ResourceEffects[[#This Row],[Resource Name]],ResourceNames,ResourceIds,"")</f>
        <v>3011</v>
      </c>
      <c r="U201" s="28">
        <f>_xlfn.XLOOKUP(ResourceEffects[[#This Row],[Event Type]],EventTypeNames,EventTypeIds,"")</f>
        <v>2</v>
      </c>
      <c r="V201" s="28">
        <f>IF(ResourceEffects[[#This Row],[Is Local]]="Yes",1,0)</f>
        <v>1</v>
      </c>
      <c r="W201" s="28">
        <f>IF(ResourceEffects[[#This Row],[Is Installed]]="Yes",1,0)</f>
        <v>0</v>
      </c>
      <c r="X201" s="28">
        <f>IF(ResourceEffects[[#This Row],[Status]]="Locked",1,0)</f>
        <v>0</v>
      </c>
      <c r="Y201" s="28">
        <f>IF(ResourceEffects[[#This Row],[event_type]]=1,0,1)</f>
        <v>1</v>
      </c>
      <c r="Z201" s="28">
        <f>IF(ResourceEffects[[#This Row],[Use Abundancies]]="Yes",1,0)</f>
        <v>0</v>
      </c>
      <c r="AA201" s="28">
        <f>ResourceEffects[[#This Row],[∆]]</f>
        <v>1</v>
      </c>
    </row>
    <row r="202" spans="1:27" ht="14.4" customHeight="1" x14ac:dyDescent="0.3">
      <c r="A202" s="32">
        <v>0</v>
      </c>
      <c r="B202" s="27" t="s">
        <v>97</v>
      </c>
      <c r="D202" s="26" t="s">
        <v>395</v>
      </c>
      <c r="E202" s="26">
        <v>1</v>
      </c>
      <c r="F202" s="50" t="s">
        <v>387</v>
      </c>
      <c r="G202" s="27" t="s">
        <v>239</v>
      </c>
      <c r="H202" s="26" t="str">
        <f t="shared" si="11"/>
        <v>No</v>
      </c>
      <c r="I202" s="26">
        <f>0</f>
        <v>0</v>
      </c>
      <c r="J202" s="26" t="str">
        <f t="shared" si="12"/>
        <v>Yes</v>
      </c>
      <c r="K202" s="26" t="str">
        <f t="shared" si="13"/>
        <v>No</v>
      </c>
      <c r="L202" s="26">
        <f>INT(ResourceEffects[[#This Row],[Time Factor]]*TimeInterval/60/60/24)</f>
        <v>0</v>
      </c>
      <c r="M202" s="26">
        <f>INT(ResourceEffects[[#This Row],[Time Factor]]*TimeInterval/60/60)-ResourceEffects[[#This Row],[Days]]*24</f>
        <v>0</v>
      </c>
      <c r="N202" s="26">
        <f>INT(ResourceEffects[[#This Row],[Time Factor]]*TimeInterval/60)-ResourceEffects[[#This Row],[Hours]]*60-ResourceEffects[[#This Row],[Days]]*60*24</f>
        <v>0</v>
      </c>
      <c r="O202" s="26">
        <f>ResourceEffects[[#This Row],[Time Factor]]*TimeInterval-ResourceEffects[[#This Row],[Min]]*60-ResourceEffects[[#This Row],[Hours]]*60*60-ResourceEffects[[#This Row],[Days]]*60*60*24</f>
        <v>0</v>
      </c>
      <c r="P202" s="28">
        <f t="shared" ca="1" si="14"/>
        <v>143330080</v>
      </c>
      <c r="Q202" s="28">
        <f>_xlfn.XLOOKUP(ResourceEffects[[#This Row],[Protocol Name]],ProtocolNamesCol,ProtocolIds,"")</f>
        <v>14221</v>
      </c>
      <c r="R202" s="28">
        <f>ResourceEffects[[#This Row],[Time Factor]]</f>
        <v>0</v>
      </c>
      <c r="S202" s="28">
        <f>ResourceEffects[[#This Row],[Drone ID]]</f>
        <v>0</v>
      </c>
      <c r="T202" s="28">
        <f>_xlfn.XLOOKUP(ResourceEffects[[#This Row],[Resource Name]],ResourceNames,ResourceIds,"")</f>
        <v>3311</v>
      </c>
      <c r="U202" s="28">
        <f>_xlfn.XLOOKUP(ResourceEffects[[#This Row],[Event Type]],EventTypeNames,EventTypeIds,"")</f>
        <v>2</v>
      </c>
      <c r="V202" s="28">
        <f>IF(ResourceEffects[[#This Row],[Is Local]]="Yes",1,0)</f>
        <v>1</v>
      </c>
      <c r="W202" s="28">
        <f>IF(ResourceEffects[[#This Row],[Is Installed]]="Yes",1,0)</f>
        <v>0</v>
      </c>
      <c r="X202" s="28">
        <f>IF(ResourceEffects[[#This Row],[Status]]="Locked",1,0)</f>
        <v>0</v>
      </c>
      <c r="Y202" s="28">
        <f>IF(ResourceEffects[[#This Row],[event_type]]=1,0,1)</f>
        <v>1</v>
      </c>
      <c r="Z202" s="28">
        <f>IF(ResourceEffects[[#This Row],[Use Abundancies]]="Yes",1,0)</f>
        <v>0</v>
      </c>
      <c r="AA202" s="28">
        <f>ResourceEffects[[#This Row],[∆]]</f>
        <v>1</v>
      </c>
    </row>
    <row r="203" spans="1:27" ht="14.4" customHeight="1" x14ac:dyDescent="0.3">
      <c r="A203" s="32">
        <v>0</v>
      </c>
      <c r="B203" s="27" t="s">
        <v>97</v>
      </c>
      <c r="D203" s="26" t="s">
        <v>395</v>
      </c>
      <c r="E203" s="26">
        <v>1</v>
      </c>
      <c r="F203" s="50" t="s">
        <v>387</v>
      </c>
      <c r="G203" s="27" t="s">
        <v>241</v>
      </c>
      <c r="H203" s="26" t="str">
        <f t="shared" si="11"/>
        <v>No</v>
      </c>
      <c r="I203" s="26">
        <f>0</f>
        <v>0</v>
      </c>
      <c r="J203" s="26" t="str">
        <f t="shared" si="12"/>
        <v>Yes</v>
      </c>
      <c r="K203" s="26" t="str">
        <f t="shared" si="13"/>
        <v>No</v>
      </c>
      <c r="L203" s="26">
        <f>INT(ResourceEffects[[#This Row],[Time Factor]]*TimeInterval/60/60/24)</f>
        <v>0</v>
      </c>
      <c r="M203" s="26">
        <f>INT(ResourceEffects[[#This Row],[Time Factor]]*TimeInterval/60/60)-ResourceEffects[[#This Row],[Days]]*24</f>
        <v>0</v>
      </c>
      <c r="N203" s="26">
        <f>INT(ResourceEffects[[#This Row],[Time Factor]]*TimeInterval/60)-ResourceEffects[[#This Row],[Hours]]*60-ResourceEffects[[#This Row],[Days]]*60*24</f>
        <v>0</v>
      </c>
      <c r="O203" s="26">
        <f>ResourceEffects[[#This Row],[Time Factor]]*TimeInterval-ResourceEffects[[#This Row],[Min]]*60-ResourceEffects[[#This Row],[Hours]]*60*60-ResourceEffects[[#This Row],[Days]]*60*60*24</f>
        <v>0</v>
      </c>
      <c r="P203" s="28">
        <f t="shared" ca="1" si="14"/>
        <v>395858443</v>
      </c>
      <c r="Q203" s="28">
        <f>_xlfn.XLOOKUP(ResourceEffects[[#This Row],[Protocol Name]],ProtocolNamesCol,ProtocolIds,"")</f>
        <v>14221</v>
      </c>
      <c r="R203" s="28">
        <f>ResourceEffects[[#This Row],[Time Factor]]</f>
        <v>0</v>
      </c>
      <c r="S203" s="28">
        <f>ResourceEffects[[#This Row],[Drone ID]]</f>
        <v>0</v>
      </c>
      <c r="T203" s="28">
        <f>_xlfn.XLOOKUP(ResourceEffects[[#This Row],[Resource Name]],ResourceNames,ResourceIds,"")</f>
        <v>3321</v>
      </c>
      <c r="U203" s="28">
        <f>_xlfn.XLOOKUP(ResourceEffects[[#This Row],[Event Type]],EventTypeNames,EventTypeIds,"")</f>
        <v>2</v>
      </c>
      <c r="V203" s="28">
        <f>IF(ResourceEffects[[#This Row],[Is Local]]="Yes",1,0)</f>
        <v>1</v>
      </c>
      <c r="W203" s="28">
        <f>IF(ResourceEffects[[#This Row],[Is Installed]]="Yes",1,0)</f>
        <v>0</v>
      </c>
      <c r="X203" s="28">
        <f>IF(ResourceEffects[[#This Row],[Status]]="Locked",1,0)</f>
        <v>0</v>
      </c>
      <c r="Y203" s="28">
        <f>IF(ResourceEffects[[#This Row],[event_type]]=1,0,1)</f>
        <v>1</v>
      </c>
      <c r="Z203" s="28">
        <f>IF(ResourceEffects[[#This Row],[Use Abundancies]]="Yes",1,0)</f>
        <v>0</v>
      </c>
      <c r="AA203" s="28">
        <f>ResourceEffects[[#This Row],[∆]]</f>
        <v>1</v>
      </c>
    </row>
    <row r="204" spans="1:27" ht="14.4" customHeight="1" x14ac:dyDescent="0.3">
      <c r="A204" s="32">
        <v>0</v>
      </c>
      <c r="B204" s="27" t="s">
        <v>97</v>
      </c>
      <c r="D204" s="26" t="s">
        <v>394</v>
      </c>
      <c r="E204" s="26">
        <v>1</v>
      </c>
      <c r="F204" s="50" t="s">
        <v>387</v>
      </c>
      <c r="G204" s="27" t="s">
        <v>259</v>
      </c>
      <c r="H204" s="26" t="str">
        <f t="shared" si="11"/>
        <v>No</v>
      </c>
      <c r="I204" s="26">
        <f>0</f>
        <v>0</v>
      </c>
      <c r="J204" s="26" t="str">
        <f t="shared" si="12"/>
        <v>Yes</v>
      </c>
      <c r="K204" s="26" t="str">
        <f t="shared" si="13"/>
        <v>No</v>
      </c>
      <c r="L204" s="26">
        <f>INT(ResourceEffects[[#This Row],[Time Factor]]*TimeInterval/60/60/24)</f>
        <v>0</v>
      </c>
      <c r="M204" s="26">
        <f>INT(ResourceEffects[[#This Row],[Time Factor]]*TimeInterval/60/60)-ResourceEffects[[#This Row],[Days]]*24</f>
        <v>0</v>
      </c>
      <c r="N204" s="26">
        <f>INT(ResourceEffects[[#This Row],[Time Factor]]*TimeInterval/60)-ResourceEffects[[#This Row],[Hours]]*60-ResourceEffects[[#This Row],[Days]]*60*24</f>
        <v>0</v>
      </c>
      <c r="O204" s="26">
        <f>ResourceEffects[[#This Row],[Time Factor]]*TimeInterval-ResourceEffects[[#This Row],[Min]]*60-ResourceEffects[[#This Row],[Hours]]*60*60-ResourceEffects[[#This Row],[Days]]*60*60*24</f>
        <v>0</v>
      </c>
      <c r="P204" s="28">
        <f t="shared" ca="1" si="14"/>
        <v>469178898</v>
      </c>
      <c r="Q204" s="28">
        <f>_xlfn.XLOOKUP(ResourceEffects[[#This Row],[Protocol Name]],ProtocolNamesCol,ProtocolIds,"")</f>
        <v>14221</v>
      </c>
      <c r="R204" s="28">
        <f>ResourceEffects[[#This Row],[Time Factor]]</f>
        <v>0</v>
      </c>
      <c r="S204" s="28">
        <f>ResourceEffects[[#This Row],[Drone ID]]</f>
        <v>0</v>
      </c>
      <c r="T204" s="28">
        <f>_xlfn.XLOOKUP(ResourceEffects[[#This Row],[Resource Name]],ResourceNames,ResourceIds,"")</f>
        <v>4221</v>
      </c>
      <c r="U204" s="28">
        <f>_xlfn.XLOOKUP(ResourceEffects[[#This Row],[Event Type]],EventTypeNames,EventTypeIds,"")</f>
        <v>1</v>
      </c>
      <c r="V204" s="28">
        <f>IF(ResourceEffects[[#This Row],[Is Local]]="Yes",1,0)</f>
        <v>1</v>
      </c>
      <c r="W204" s="28">
        <f>IF(ResourceEffects[[#This Row],[Is Installed]]="Yes",1,0)</f>
        <v>0</v>
      </c>
      <c r="X204" s="28">
        <f>IF(ResourceEffects[[#This Row],[Status]]="Locked",1,0)</f>
        <v>0</v>
      </c>
      <c r="Y204" s="28">
        <f>IF(ResourceEffects[[#This Row],[event_type]]=1,0,1)</f>
        <v>0</v>
      </c>
      <c r="Z204" s="28">
        <f>IF(ResourceEffects[[#This Row],[Use Abundancies]]="Yes",1,0)</f>
        <v>0</v>
      </c>
      <c r="AA204" s="28">
        <f>ResourceEffects[[#This Row],[∆]]</f>
        <v>1</v>
      </c>
    </row>
    <row r="205" spans="1:27" ht="14.4" customHeight="1" x14ac:dyDescent="0.3">
      <c r="A205" s="32">
        <v>0</v>
      </c>
      <c r="B205" s="27" t="s">
        <v>99</v>
      </c>
      <c r="D205" s="26" t="s">
        <v>395</v>
      </c>
      <c r="E205" s="26">
        <v>1</v>
      </c>
      <c r="F205" s="50" t="s">
        <v>387</v>
      </c>
      <c r="G205" s="27" t="s">
        <v>233</v>
      </c>
      <c r="H205" s="26" t="str">
        <f t="shared" si="11"/>
        <v>No</v>
      </c>
      <c r="I205" s="26">
        <f>0</f>
        <v>0</v>
      </c>
      <c r="J205" s="26" t="str">
        <f t="shared" si="12"/>
        <v>Yes</v>
      </c>
      <c r="K205" s="26" t="str">
        <f t="shared" si="13"/>
        <v>No</v>
      </c>
      <c r="L205" s="26">
        <f>INT(ResourceEffects[[#This Row],[Time Factor]]*TimeInterval/60/60/24)</f>
        <v>0</v>
      </c>
      <c r="M205" s="26">
        <f>INT(ResourceEffects[[#This Row],[Time Factor]]*TimeInterval/60/60)-ResourceEffects[[#This Row],[Days]]*24</f>
        <v>0</v>
      </c>
      <c r="N205" s="26">
        <f>INT(ResourceEffects[[#This Row],[Time Factor]]*TimeInterval/60)-ResourceEffects[[#This Row],[Hours]]*60-ResourceEffects[[#This Row],[Days]]*60*24</f>
        <v>0</v>
      </c>
      <c r="O205" s="26">
        <f>ResourceEffects[[#This Row],[Time Factor]]*TimeInterval-ResourceEffects[[#This Row],[Min]]*60-ResourceEffects[[#This Row],[Hours]]*60*60-ResourceEffects[[#This Row],[Days]]*60*60*24</f>
        <v>0</v>
      </c>
      <c r="P205" s="28">
        <f t="shared" ca="1" si="14"/>
        <v>837818137</v>
      </c>
      <c r="Q205" s="28">
        <f>_xlfn.XLOOKUP(ResourceEffects[[#This Row],[Protocol Name]],ProtocolNamesCol,ProtocolIds,"")</f>
        <v>14231</v>
      </c>
      <c r="R205" s="28">
        <f>ResourceEffects[[#This Row],[Time Factor]]</f>
        <v>0</v>
      </c>
      <c r="S205" s="28">
        <f>ResourceEffects[[#This Row],[Drone ID]]</f>
        <v>0</v>
      </c>
      <c r="T205" s="28">
        <f>_xlfn.XLOOKUP(ResourceEffects[[#This Row],[Resource Name]],ResourceNames,ResourceIds,"")</f>
        <v>3211</v>
      </c>
      <c r="U205" s="28">
        <f>_xlfn.XLOOKUP(ResourceEffects[[#This Row],[Event Type]],EventTypeNames,EventTypeIds,"")</f>
        <v>2</v>
      </c>
      <c r="V205" s="28">
        <f>IF(ResourceEffects[[#This Row],[Is Local]]="Yes",1,0)</f>
        <v>1</v>
      </c>
      <c r="W205" s="28">
        <f>IF(ResourceEffects[[#This Row],[Is Installed]]="Yes",1,0)</f>
        <v>0</v>
      </c>
      <c r="X205" s="28">
        <f>IF(ResourceEffects[[#This Row],[Status]]="Locked",1,0)</f>
        <v>0</v>
      </c>
      <c r="Y205" s="28">
        <f>IF(ResourceEffects[[#This Row],[event_type]]=1,0,1)</f>
        <v>1</v>
      </c>
      <c r="Z205" s="28">
        <f>IF(ResourceEffects[[#This Row],[Use Abundancies]]="Yes",1,0)</f>
        <v>0</v>
      </c>
      <c r="AA205" s="28">
        <f>ResourceEffects[[#This Row],[∆]]</f>
        <v>1</v>
      </c>
    </row>
    <row r="206" spans="1:27" ht="14.4" customHeight="1" x14ac:dyDescent="0.3">
      <c r="A206" s="32">
        <v>0</v>
      </c>
      <c r="B206" s="27" t="s">
        <v>99</v>
      </c>
      <c r="D206" s="26" t="s">
        <v>395</v>
      </c>
      <c r="E206" s="26">
        <v>1</v>
      </c>
      <c r="F206" s="50" t="s">
        <v>387</v>
      </c>
      <c r="G206" s="27" t="s">
        <v>235</v>
      </c>
      <c r="H206" s="26" t="str">
        <f t="shared" si="11"/>
        <v>No</v>
      </c>
      <c r="I206" s="26">
        <f>0</f>
        <v>0</v>
      </c>
      <c r="J206" s="26" t="str">
        <f t="shared" si="12"/>
        <v>Yes</v>
      </c>
      <c r="K206" s="26" t="str">
        <f t="shared" si="13"/>
        <v>No</v>
      </c>
      <c r="L206" s="26">
        <f>INT(ResourceEffects[[#This Row],[Time Factor]]*TimeInterval/60/60/24)</f>
        <v>0</v>
      </c>
      <c r="M206" s="26">
        <f>INT(ResourceEffects[[#This Row],[Time Factor]]*TimeInterval/60/60)-ResourceEffects[[#This Row],[Days]]*24</f>
        <v>0</v>
      </c>
      <c r="N206" s="26">
        <f>INT(ResourceEffects[[#This Row],[Time Factor]]*TimeInterval/60)-ResourceEffects[[#This Row],[Hours]]*60-ResourceEffects[[#This Row],[Days]]*60*24</f>
        <v>0</v>
      </c>
      <c r="O206" s="26">
        <f>ResourceEffects[[#This Row],[Time Factor]]*TimeInterval-ResourceEffects[[#This Row],[Min]]*60-ResourceEffects[[#This Row],[Hours]]*60*60-ResourceEffects[[#This Row],[Days]]*60*60*24</f>
        <v>0</v>
      </c>
      <c r="P206" s="28">
        <f t="shared" ca="1" si="14"/>
        <v>58127259</v>
      </c>
      <c r="Q206" s="28">
        <f>_xlfn.XLOOKUP(ResourceEffects[[#This Row],[Protocol Name]],ProtocolNamesCol,ProtocolIds,"")</f>
        <v>14231</v>
      </c>
      <c r="R206" s="28">
        <f>ResourceEffects[[#This Row],[Time Factor]]</f>
        <v>0</v>
      </c>
      <c r="S206" s="28">
        <f>ResourceEffects[[#This Row],[Drone ID]]</f>
        <v>0</v>
      </c>
      <c r="T206" s="28">
        <f>_xlfn.XLOOKUP(ResourceEffects[[#This Row],[Resource Name]],ResourceNames,ResourceIds,"")</f>
        <v>3221</v>
      </c>
      <c r="U206" s="28">
        <f>_xlfn.XLOOKUP(ResourceEffects[[#This Row],[Event Type]],EventTypeNames,EventTypeIds,"")</f>
        <v>2</v>
      </c>
      <c r="V206" s="28">
        <f>IF(ResourceEffects[[#This Row],[Is Local]]="Yes",1,0)</f>
        <v>1</v>
      </c>
      <c r="W206" s="28">
        <f>IF(ResourceEffects[[#This Row],[Is Installed]]="Yes",1,0)</f>
        <v>0</v>
      </c>
      <c r="X206" s="28">
        <f>IF(ResourceEffects[[#This Row],[Status]]="Locked",1,0)</f>
        <v>0</v>
      </c>
      <c r="Y206" s="28">
        <f>IF(ResourceEffects[[#This Row],[event_type]]=1,0,1)</f>
        <v>1</v>
      </c>
      <c r="Z206" s="28">
        <f>IF(ResourceEffects[[#This Row],[Use Abundancies]]="Yes",1,0)</f>
        <v>0</v>
      </c>
      <c r="AA206" s="28">
        <f>ResourceEffects[[#This Row],[∆]]</f>
        <v>1</v>
      </c>
    </row>
    <row r="207" spans="1:27" ht="14.4" customHeight="1" x14ac:dyDescent="0.3">
      <c r="A207" s="32">
        <v>0</v>
      </c>
      <c r="B207" s="27" t="s">
        <v>99</v>
      </c>
      <c r="D207" s="26" t="s">
        <v>395</v>
      </c>
      <c r="E207" s="26">
        <v>1</v>
      </c>
      <c r="F207" s="50" t="s">
        <v>387</v>
      </c>
      <c r="G207" s="27" t="s">
        <v>241</v>
      </c>
      <c r="H207" s="26" t="str">
        <f t="shared" si="11"/>
        <v>No</v>
      </c>
      <c r="I207" s="26">
        <f>0</f>
        <v>0</v>
      </c>
      <c r="J207" s="26" t="str">
        <f t="shared" si="12"/>
        <v>Yes</v>
      </c>
      <c r="K207" s="26" t="str">
        <f t="shared" si="13"/>
        <v>No</v>
      </c>
      <c r="L207" s="26">
        <f>INT(ResourceEffects[[#This Row],[Time Factor]]*TimeInterval/60/60/24)</f>
        <v>0</v>
      </c>
      <c r="M207" s="26">
        <f>INT(ResourceEffects[[#This Row],[Time Factor]]*TimeInterval/60/60)-ResourceEffects[[#This Row],[Days]]*24</f>
        <v>0</v>
      </c>
      <c r="N207" s="26">
        <f>INT(ResourceEffects[[#This Row],[Time Factor]]*TimeInterval/60)-ResourceEffects[[#This Row],[Hours]]*60-ResourceEffects[[#This Row],[Days]]*60*24</f>
        <v>0</v>
      </c>
      <c r="O207" s="26">
        <f>ResourceEffects[[#This Row],[Time Factor]]*TimeInterval-ResourceEffects[[#This Row],[Min]]*60-ResourceEffects[[#This Row],[Hours]]*60*60-ResourceEffects[[#This Row],[Days]]*60*60*24</f>
        <v>0</v>
      </c>
      <c r="P207" s="28">
        <f t="shared" ca="1" si="14"/>
        <v>704702324</v>
      </c>
      <c r="Q207" s="28">
        <f>_xlfn.XLOOKUP(ResourceEffects[[#This Row],[Protocol Name]],ProtocolNamesCol,ProtocolIds,"")</f>
        <v>14231</v>
      </c>
      <c r="R207" s="28">
        <f>ResourceEffects[[#This Row],[Time Factor]]</f>
        <v>0</v>
      </c>
      <c r="S207" s="28">
        <f>ResourceEffects[[#This Row],[Drone ID]]</f>
        <v>0</v>
      </c>
      <c r="T207" s="28">
        <f>_xlfn.XLOOKUP(ResourceEffects[[#This Row],[Resource Name]],ResourceNames,ResourceIds,"")</f>
        <v>3321</v>
      </c>
      <c r="U207" s="28">
        <f>_xlfn.XLOOKUP(ResourceEffects[[#This Row],[Event Type]],EventTypeNames,EventTypeIds,"")</f>
        <v>2</v>
      </c>
      <c r="V207" s="28">
        <f>IF(ResourceEffects[[#This Row],[Is Local]]="Yes",1,0)</f>
        <v>1</v>
      </c>
      <c r="W207" s="28">
        <f>IF(ResourceEffects[[#This Row],[Is Installed]]="Yes",1,0)</f>
        <v>0</v>
      </c>
      <c r="X207" s="28">
        <f>IF(ResourceEffects[[#This Row],[Status]]="Locked",1,0)</f>
        <v>0</v>
      </c>
      <c r="Y207" s="28">
        <f>IF(ResourceEffects[[#This Row],[event_type]]=1,0,1)</f>
        <v>1</v>
      </c>
      <c r="Z207" s="28">
        <f>IF(ResourceEffects[[#This Row],[Use Abundancies]]="Yes",1,0)</f>
        <v>0</v>
      </c>
      <c r="AA207" s="28">
        <f>ResourceEffects[[#This Row],[∆]]</f>
        <v>1</v>
      </c>
    </row>
    <row r="208" spans="1:27" ht="14.4" customHeight="1" x14ac:dyDescent="0.3">
      <c r="A208" s="32">
        <v>0</v>
      </c>
      <c r="B208" s="27" t="s">
        <v>99</v>
      </c>
      <c r="D208" s="26" t="s">
        <v>394</v>
      </c>
      <c r="E208" s="26">
        <v>1</v>
      </c>
      <c r="F208" s="50" t="s">
        <v>387</v>
      </c>
      <c r="G208" s="27" t="s">
        <v>261</v>
      </c>
      <c r="H208" s="26" t="str">
        <f t="shared" si="11"/>
        <v>No</v>
      </c>
      <c r="I208" s="26">
        <f>0</f>
        <v>0</v>
      </c>
      <c r="J208" s="26" t="str">
        <f t="shared" si="12"/>
        <v>Yes</v>
      </c>
      <c r="K208" s="26" t="str">
        <f t="shared" si="13"/>
        <v>No</v>
      </c>
      <c r="L208" s="26">
        <f>INT(ResourceEffects[[#This Row],[Time Factor]]*TimeInterval/60/60/24)</f>
        <v>0</v>
      </c>
      <c r="M208" s="26">
        <f>INT(ResourceEffects[[#This Row],[Time Factor]]*TimeInterval/60/60)-ResourceEffects[[#This Row],[Days]]*24</f>
        <v>0</v>
      </c>
      <c r="N208" s="26">
        <f>INT(ResourceEffects[[#This Row],[Time Factor]]*TimeInterval/60)-ResourceEffects[[#This Row],[Hours]]*60-ResourceEffects[[#This Row],[Days]]*60*24</f>
        <v>0</v>
      </c>
      <c r="O208" s="26">
        <f>ResourceEffects[[#This Row],[Time Factor]]*TimeInterval-ResourceEffects[[#This Row],[Min]]*60-ResourceEffects[[#This Row],[Hours]]*60*60-ResourceEffects[[#This Row],[Days]]*60*60*24</f>
        <v>0</v>
      </c>
      <c r="P208" s="28">
        <f t="shared" ca="1" si="14"/>
        <v>623922046</v>
      </c>
      <c r="Q208" s="28">
        <f>_xlfn.XLOOKUP(ResourceEffects[[#This Row],[Protocol Name]],ProtocolNamesCol,ProtocolIds,"")</f>
        <v>14231</v>
      </c>
      <c r="R208" s="28">
        <f>ResourceEffects[[#This Row],[Time Factor]]</f>
        <v>0</v>
      </c>
      <c r="S208" s="28">
        <f>ResourceEffects[[#This Row],[Drone ID]]</f>
        <v>0</v>
      </c>
      <c r="T208" s="28">
        <f>_xlfn.XLOOKUP(ResourceEffects[[#This Row],[Resource Name]],ResourceNames,ResourceIds,"")</f>
        <v>4231</v>
      </c>
      <c r="U208" s="28">
        <f>_xlfn.XLOOKUP(ResourceEffects[[#This Row],[Event Type]],EventTypeNames,EventTypeIds,"")</f>
        <v>1</v>
      </c>
      <c r="V208" s="28">
        <f>IF(ResourceEffects[[#This Row],[Is Local]]="Yes",1,0)</f>
        <v>1</v>
      </c>
      <c r="W208" s="28">
        <f>IF(ResourceEffects[[#This Row],[Is Installed]]="Yes",1,0)</f>
        <v>0</v>
      </c>
      <c r="X208" s="28">
        <f>IF(ResourceEffects[[#This Row],[Status]]="Locked",1,0)</f>
        <v>0</v>
      </c>
      <c r="Y208" s="28">
        <f>IF(ResourceEffects[[#This Row],[event_type]]=1,0,1)</f>
        <v>0</v>
      </c>
      <c r="Z208" s="28">
        <f>IF(ResourceEffects[[#This Row],[Use Abundancies]]="Yes",1,0)</f>
        <v>0</v>
      </c>
      <c r="AA208" s="28">
        <f>ResourceEffects[[#This Row],[∆]]</f>
        <v>1</v>
      </c>
    </row>
    <row r="209" spans="1:27" ht="14.4" customHeight="1" x14ac:dyDescent="0.3">
      <c r="A209" s="32">
        <v>0</v>
      </c>
      <c r="B209" s="27" t="s">
        <v>101</v>
      </c>
      <c r="D209" s="26" t="s">
        <v>395</v>
      </c>
      <c r="E209" s="26">
        <v>1</v>
      </c>
      <c r="F209" s="50" t="s">
        <v>387</v>
      </c>
      <c r="G209" s="27" t="s">
        <v>217</v>
      </c>
      <c r="H209" s="26" t="str">
        <f t="shared" si="11"/>
        <v>No</v>
      </c>
      <c r="I209" s="26">
        <f>0</f>
        <v>0</v>
      </c>
      <c r="J209" s="26" t="str">
        <f t="shared" si="12"/>
        <v>Yes</v>
      </c>
      <c r="K209" s="26" t="str">
        <f t="shared" si="13"/>
        <v>No</v>
      </c>
      <c r="L209" s="26">
        <f>INT(ResourceEffects[[#This Row],[Time Factor]]*TimeInterval/60/60/24)</f>
        <v>0</v>
      </c>
      <c r="M209" s="26">
        <f>INT(ResourceEffects[[#This Row],[Time Factor]]*TimeInterval/60/60)-ResourceEffects[[#This Row],[Days]]*24</f>
        <v>0</v>
      </c>
      <c r="N209" s="26">
        <f>INT(ResourceEffects[[#This Row],[Time Factor]]*TimeInterval/60)-ResourceEffects[[#This Row],[Hours]]*60-ResourceEffects[[#This Row],[Days]]*60*24</f>
        <v>0</v>
      </c>
      <c r="O209" s="26">
        <f>ResourceEffects[[#This Row],[Time Factor]]*TimeInterval-ResourceEffects[[#This Row],[Min]]*60-ResourceEffects[[#This Row],[Hours]]*60*60-ResourceEffects[[#This Row],[Days]]*60*60*24</f>
        <v>0</v>
      </c>
      <c r="P209" s="28">
        <f t="shared" ca="1" si="14"/>
        <v>748968869</v>
      </c>
      <c r="Q209" s="28">
        <f>_xlfn.XLOOKUP(ResourceEffects[[#This Row],[Protocol Name]],ProtocolNamesCol,ProtocolIds,"")</f>
        <v>14241</v>
      </c>
      <c r="R209" s="28">
        <f>ResourceEffects[[#This Row],[Time Factor]]</f>
        <v>0</v>
      </c>
      <c r="S209" s="28">
        <f>ResourceEffects[[#This Row],[Drone ID]]</f>
        <v>0</v>
      </c>
      <c r="T209" s="28">
        <f>_xlfn.XLOOKUP(ResourceEffects[[#This Row],[Resource Name]],ResourceNames,ResourceIds,"")</f>
        <v>3011</v>
      </c>
      <c r="U209" s="28">
        <f>_xlfn.XLOOKUP(ResourceEffects[[#This Row],[Event Type]],EventTypeNames,EventTypeIds,"")</f>
        <v>2</v>
      </c>
      <c r="V209" s="28">
        <f>IF(ResourceEffects[[#This Row],[Is Local]]="Yes",1,0)</f>
        <v>1</v>
      </c>
      <c r="W209" s="28">
        <f>IF(ResourceEffects[[#This Row],[Is Installed]]="Yes",1,0)</f>
        <v>0</v>
      </c>
      <c r="X209" s="28">
        <f>IF(ResourceEffects[[#This Row],[Status]]="Locked",1,0)</f>
        <v>0</v>
      </c>
      <c r="Y209" s="28">
        <f>IF(ResourceEffects[[#This Row],[event_type]]=1,0,1)</f>
        <v>1</v>
      </c>
      <c r="Z209" s="28">
        <f>IF(ResourceEffects[[#This Row],[Use Abundancies]]="Yes",1,0)</f>
        <v>0</v>
      </c>
      <c r="AA209" s="28">
        <f>ResourceEffects[[#This Row],[∆]]</f>
        <v>1</v>
      </c>
    </row>
    <row r="210" spans="1:27" ht="14.4" customHeight="1" x14ac:dyDescent="0.3">
      <c r="A210" s="32">
        <v>0</v>
      </c>
      <c r="B210" s="27" t="s">
        <v>101</v>
      </c>
      <c r="D210" s="26" t="s">
        <v>395</v>
      </c>
      <c r="E210" s="26">
        <v>1</v>
      </c>
      <c r="F210" s="50" t="s">
        <v>387</v>
      </c>
      <c r="G210" s="27" t="s">
        <v>231</v>
      </c>
      <c r="H210" s="26" t="str">
        <f t="shared" si="11"/>
        <v>No</v>
      </c>
      <c r="I210" s="26">
        <f>0</f>
        <v>0</v>
      </c>
      <c r="J210" s="26" t="str">
        <f t="shared" si="12"/>
        <v>Yes</v>
      </c>
      <c r="K210" s="26" t="str">
        <f t="shared" si="13"/>
        <v>No</v>
      </c>
      <c r="L210" s="26">
        <f>INT(ResourceEffects[[#This Row],[Time Factor]]*TimeInterval/60/60/24)</f>
        <v>0</v>
      </c>
      <c r="M210" s="26">
        <f>INT(ResourceEffects[[#This Row],[Time Factor]]*TimeInterval/60/60)-ResourceEffects[[#This Row],[Days]]*24</f>
        <v>0</v>
      </c>
      <c r="N210" s="26">
        <f>INT(ResourceEffects[[#This Row],[Time Factor]]*TimeInterval/60)-ResourceEffects[[#This Row],[Hours]]*60-ResourceEffects[[#This Row],[Days]]*60*24</f>
        <v>0</v>
      </c>
      <c r="O210" s="26">
        <f>ResourceEffects[[#This Row],[Time Factor]]*TimeInterval-ResourceEffects[[#This Row],[Min]]*60-ResourceEffects[[#This Row],[Hours]]*60*60-ResourceEffects[[#This Row],[Days]]*60*60*24</f>
        <v>0</v>
      </c>
      <c r="P210" s="28">
        <f t="shared" ca="1" si="14"/>
        <v>399128846</v>
      </c>
      <c r="Q210" s="28">
        <f>_xlfn.XLOOKUP(ResourceEffects[[#This Row],[Protocol Name]],ProtocolNamesCol,ProtocolIds,"")</f>
        <v>14241</v>
      </c>
      <c r="R210" s="28">
        <f>ResourceEffects[[#This Row],[Time Factor]]</f>
        <v>0</v>
      </c>
      <c r="S210" s="28">
        <f>ResourceEffects[[#This Row],[Drone ID]]</f>
        <v>0</v>
      </c>
      <c r="T210" s="28">
        <f>_xlfn.XLOOKUP(ResourceEffects[[#This Row],[Resource Name]],ResourceNames,ResourceIds,"")</f>
        <v>3201</v>
      </c>
      <c r="U210" s="28">
        <f>_xlfn.XLOOKUP(ResourceEffects[[#This Row],[Event Type]],EventTypeNames,EventTypeIds,"")</f>
        <v>2</v>
      </c>
      <c r="V210" s="28">
        <f>IF(ResourceEffects[[#This Row],[Is Local]]="Yes",1,0)</f>
        <v>1</v>
      </c>
      <c r="W210" s="28">
        <f>IF(ResourceEffects[[#This Row],[Is Installed]]="Yes",1,0)</f>
        <v>0</v>
      </c>
      <c r="X210" s="28">
        <f>IF(ResourceEffects[[#This Row],[Status]]="Locked",1,0)</f>
        <v>0</v>
      </c>
      <c r="Y210" s="28">
        <f>IF(ResourceEffects[[#This Row],[event_type]]=1,0,1)</f>
        <v>1</v>
      </c>
      <c r="Z210" s="28">
        <f>IF(ResourceEffects[[#This Row],[Use Abundancies]]="Yes",1,0)</f>
        <v>0</v>
      </c>
      <c r="AA210" s="28">
        <f>ResourceEffects[[#This Row],[∆]]</f>
        <v>1</v>
      </c>
    </row>
    <row r="211" spans="1:27" ht="14.4" customHeight="1" x14ac:dyDescent="0.3">
      <c r="A211" s="32">
        <v>0</v>
      </c>
      <c r="B211" s="27" t="s">
        <v>101</v>
      </c>
      <c r="D211" s="26" t="s">
        <v>395</v>
      </c>
      <c r="E211" s="26">
        <v>1</v>
      </c>
      <c r="F211" s="50" t="s">
        <v>387</v>
      </c>
      <c r="G211" s="27" t="s">
        <v>233</v>
      </c>
      <c r="H211" s="26" t="str">
        <f t="shared" si="11"/>
        <v>No</v>
      </c>
      <c r="I211" s="26">
        <f>0</f>
        <v>0</v>
      </c>
      <c r="J211" s="26" t="str">
        <f t="shared" si="12"/>
        <v>Yes</v>
      </c>
      <c r="K211" s="26" t="str">
        <f t="shared" si="13"/>
        <v>No</v>
      </c>
      <c r="L211" s="26">
        <f>INT(ResourceEffects[[#This Row],[Time Factor]]*TimeInterval/60/60/24)</f>
        <v>0</v>
      </c>
      <c r="M211" s="26">
        <f>INT(ResourceEffects[[#This Row],[Time Factor]]*TimeInterval/60/60)-ResourceEffects[[#This Row],[Days]]*24</f>
        <v>0</v>
      </c>
      <c r="N211" s="26">
        <f>INT(ResourceEffects[[#This Row],[Time Factor]]*TimeInterval/60)-ResourceEffects[[#This Row],[Hours]]*60-ResourceEffects[[#This Row],[Days]]*60*24</f>
        <v>0</v>
      </c>
      <c r="O211" s="26">
        <f>ResourceEffects[[#This Row],[Time Factor]]*TimeInterval-ResourceEffects[[#This Row],[Min]]*60-ResourceEffects[[#This Row],[Hours]]*60*60-ResourceEffects[[#This Row],[Days]]*60*60*24</f>
        <v>0</v>
      </c>
      <c r="P211" s="28">
        <f t="shared" ca="1" si="14"/>
        <v>532079872</v>
      </c>
      <c r="Q211" s="28">
        <f>_xlfn.XLOOKUP(ResourceEffects[[#This Row],[Protocol Name]],ProtocolNamesCol,ProtocolIds,"")</f>
        <v>14241</v>
      </c>
      <c r="R211" s="28">
        <f>ResourceEffects[[#This Row],[Time Factor]]</f>
        <v>0</v>
      </c>
      <c r="S211" s="28">
        <f>ResourceEffects[[#This Row],[Drone ID]]</f>
        <v>0</v>
      </c>
      <c r="T211" s="28">
        <f>_xlfn.XLOOKUP(ResourceEffects[[#This Row],[Resource Name]],ResourceNames,ResourceIds,"")</f>
        <v>3211</v>
      </c>
      <c r="U211" s="28">
        <f>_xlfn.XLOOKUP(ResourceEffects[[#This Row],[Event Type]],EventTypeNames,EventTypeIds,"")</f>
        <v>2</v>
      </c>
      <c r="V211" s="28">
        <f>IF(ResourceEffects[[#This Row],[Is Local]]="Yes",1,0)</f>
        <v>1</v>
      </c>
      <c r="W211" s="28">
        <f>IF(ResourceEffects[[#This Row],[Is Installed]]="Yes",1,0)</f>
        <v>0</v>
      </c>
      <c r="X211" s="28">
        <f>IF(ResourceEffects[[#This Row],[Status]]="Locked",1,0)</f>
        <v>0</v>
      </c>
      <c r="Y211" s="28">
        <f>IF(ResourceEffects[[#This Row],[event_type]]=1,0,1)</f>
        <v>1</v>
      </c>
      <c r="Z211" s="28">
        <f>IF(ResourceEffects[[#This Row],[Use Abundancies]]="Yes",1,0)</f>
        <v>0</v>
      </c>
      <c r="AA211" s="28">
        <f>ResourceEffects[[#This Row],[∆]]</f>
        <v>1</v>
      </c>
    </row>
    <row r="212" spans="1:27" ht="14.4" customHeight="1" x14ac:dyDescent="0.3">
      <c r="A212" s="32">
        <v>0</v>
      </c>
      <c r="B212" s="27" t="s">
        <v>101</v>
      </c>
      <c r="D212" s="26" t="s">
        <v>394</v>
      </c>
      <c r="E212" s="26">
        <v>1</v>
      </c>
      <c r="F212" s="50" t="s">
        <v>387</v>
      </c>
      <c r="G212" s="27" t="s">
        <v>263</v>
      </c>
      <c r="H212" s="26" t="str">
        <f t="shared" si="11"/>
        <v>No</v>
      </c>
      <c r="I212" s="26">
        <f>0</f>
        <v>0</v>
      </c>
      <c r="J212" s="26" t="str">
        <f t="shared" si="12"/>
        <v>Yes</v>
      </c>
      <c r="K212" s="26" t="str">
        <f t="shared" si="13"/>
        <v>No</v>
      </c>
      <c r="L212" s="26">
        <f>INT(ResourceEffects[[#This Row],[Time Factor]]*TimeInterval/60/60/24)</f>
        <v>0</v>
      </c>
      <c r="M212" s="26">
        <f>INT(ResourceEffects[[#This Row],[Time Factor]]*TimeInterval/60/60)-ResourceEffects[[#This Row],[Days]]*24</f>
        <v>0</v>
      </c>
      <c r="N212" s="26">
        <f>INT(ResourceEffects[[#This Row],[Time Factor]]*TimeInterval/60)-ResourceEffects[[#This Row],[Hours]]*60-ResourceEffects[[#This Row],[Days]]*60*24</f>
        <v>0</v>
      </c>
      <c r="O212" s="26">
        <f>ResourceEffects[[#This Row],[Time Factor]]*TimeInterval-ResourceEffects[[#This Row],[Min]]*60-ResourceEffects[[#This Row],[Hours]]*60*60-ResourceEffects[[#This Row],[Days]]*60*60*24</f>
        <v>0</v>
      </c>
      <c r="P212" s="28">
        <f t="shared" ca="1" si="14"/>
        <v>927122322</v>
      </c>
      <c r="Q212" s="28">
        <f>_xlfn.XLOOKUP(ResourceEffects[[#This Row],[Protocol Name]],ProtocolNamesCol,ProtocolIds,"")</f>
        <v>14241</v>
      </c>
      <c r="R212" s="28">
        <f>ResourceEffects[[#This Row],[Time Factor]]</f>
        <v>0</v>
      </c>
      <c r="S212" s="28">
        <f>ResourceEffects[[#This Row],[Drone ID]]</f>
        <v>0</v>
      </c>
      <c r="T212" s="28">
        <f>_xlfn.XLOOKUP(ResourceEffects[[#This Row],[Resource Name]],ResourceNames,ResourceIds,"")</f>
        <v>4241</v>
      </c>
      <c r="U212" s="28">
        <f>_xlfn.XLOOKUP(ResourceEffects[[#This Row],[Event Type]],EventTypeNames,EventTypeIds,"")</f>
        <v>1</v>
      </c>
      <c r="V212" s="28">
        <f>IF(ResourceEffects[[#This Row],[Is Local]]="Yes",1,0)</f>
        <v>1</v>
      </c>
      <c r="W212" s="28">
        <f>IF(ResourceEffects[[#This Row],[Is Installed]]="Yes",1,0)</f>
        <v>0</v>
      </c>
      <c r="X212" s="28">
        <f>IF(ResourceEffects[[#This Row],[Status]]="Locked",1,0)</f>
        <v>0</v>
      </c>
      <c r="Y212" s="28">
        <f>IF(ResourceEffects[[#This Row],[event_type]]=1,0,1)</f>
        <v>0</v>
      </c>
      <c r="Z212" s="28">
        <f>IF(ResourceEffects[[#This Row],[Use Abundancies]]="Yes",1,0)</f>
        <v>0</v>
      </c>
      <c r="AA212" s="28">
        <f>ResourceEffects[[#This Row],[∆]]</f>
        <v>1</v>
      </c>
    </row>
    <row r="213" spans="1:27" ht="14.4" customHeight="1" x14ac:dyDescent="0.3">
      <c r="A213" s="32">
        <v>0</v>
      </c>
      <c r="B213" s="27" t="s">
        <v>103</v>
      </c>
      <c r="D213" s="26" t="s">
        <v>395</v>
      </c>
      <c r="E213" s="26">
        <v>1</v>
      </c>
      <c r="F213" s="50" t="s">
        <v>387</v>
      </c>
      <c r="G213" s="27" t="s">
        <v>215</v>
      </c>
      <c r="H213" s="26" t="str">
        <f t="shared" si="11"/>
        <v>No</v>
      </c>
      <c r="I213" s="26">
        <f>0</f>
        <v>0</v>
      </c>
      <c r="J213" s="26" t="str">
        <f t="shared" si="12"/>
        <v>Yes</v>
      </c>
      <c r="K213" s="26" t="str">
        <f t="shared" si="13"/>
        <v>No</v>
      </c>
      <c r="L213" s="26">
        <f>INT(ResourceEffects[[#This Row],[Time Factor]]*TimeInterval/60/60/24)</f>
        <v>0</v>
      </c>
      <c r="M213" s="26">
        <f>INT(ResourceEffects[[#This Row],[Time Factor]]*TimeInterval/60/60)-ResourceEffects[[#This Row],[Days]]*24</f>
        <v>0</v>
      </c>
      <c r="N213" s="26">
        <f>INT(ResourceEffects[[#This Row],[Time Factor]]*TimeInterval/60)-ResourceEffects[[#This Row],[Hours]]*60-ResourceEffects[[#This Row],[Days]]*60*24</f>
        <v>0</v>
      </c>
      <c r="O213" s="26">
        <f>ResourceEffects[[#This Row],[Time Factor]]*TimeInterval-ResourceEffects[[#This Row],[Min]]*60-ResourceEffects[[#This Row],[Hours]]*60*60-ResourceEffects[[#This Row],[Days]]*60*60*24</f>
        <v>0</v>
      </c>
      <c r="P213" s="28">
        <f t="shared" ca="1" si="14"/>
        <v>216356559</v>
      </c>
      <c r="Q213" s="28">
        <f>_xlfn.XLOOKUP(ResourceEffects[[#This Row],[Protocol Name]],ProtocolNamesCol,ProtocolIds,"")</f>
        <v>14251</v>
      </c>
      <c r="R213" s="28">
        <f>ResourceEffects[[#This Row],[Time Factor]]</f>
        <v>0</v>
      </c>
      <c r="S213" s="28">
        <f>ResourceEffects[[#This Row],[Drone ID]]</f>
        <v>0</v>
      </c>
      <c r="T213" s="28">
        <f>_xlfn.XLOOKUP(ResourceEffects[[#This Row],[Resource Name]],ResourceNames,ResourceIds,"")</f>
        <v>3001</v>
      </c>
      <c r="U213" s="28">
        <f>_xlfn.XLOOKUP(ResourceEffects[[#This Row],[Event Type]],EventTypeNames,EventTypeIds,"")</f>
        <v>2</v>
      </c>
      <c r="V213" s="28">
        <f>IF(ResourceEffects[[#This Row],[Is Local]]="Yes",1,0)</f>
        <v>1</v>
      </c>
      <c r="W213" s="28">
        <f>IF(ResourceEffects[[#This Row],[Is Installed]]="Yes",1,0)</f>
        <v>0</v>
      </c>
      <c r="X213" s="28">
        <f>IF(ResourceEffects[[#This Row],[Status]]="Locked",1,0)</f>
        <v>0</v>
      </c>
      <c r="Y213" s="28">
        <f>IF(ResourceEffects[[#This Row],[event_type]]=1,0,1)</f>
        <v>1</v>
      </c>
      <c r="Z213" s="28">
        <f>IF(ResourceEffects[[#This Row],[Use Abundancies]]="Yes",1,0)</f>
        <v>0</v>
      </c>
      <c r="AA213" s="28">
        <f>ResourceEffects[[#This Row],[∆]]</f>
        <v>1</v>
      </c>
    </row>
    <row r="214" spans="1:27" ht="14.4" customHeight="1" x14ac:dyDescent="0.3">
      <c r="A214" s="32">
        <v>0</v>
      </c>
      <c r="B214" s="27" t="s">
        <v>103</v>
      </c>
      <c r="D214" s="26" t="s">
        <v>395</v>
      </c>
      <c r="E214" s="26">
        <v>1</v>
      </c>
      <c r="F214" s="50" t="s">
        <v>387</v>
      </c>
      <c r="G214" s="27" t="s">
        <v>231</v>
      </c>
      <c r="H214" s="26" t="str">
        <f t="shared" si="11"/>
        <v>No</v>
      </c>
      <c r="I214" s="26">
        <f>0</f>
        <v>0</v>
      </c>
      <c r="J214" s="26" t="str">
        <f t="shared" si="12"/>
        <v>Yes</v>
      </c>
      <c r="K214" s="26" t="str">
        <f t="shared" si="13"/>
        <v>No</v>
      </c>
      <c r="L214" s="26">
        <f>INT(ResourceEffects[[#This Row],[Time Factor]]*TimeInterval/60/60/24)</f>
        <v>0</v>
      </c>
      <c r="M214" s="26">
        <f>INT(ResourceEffects[[#This Row],[Time Factor]]*TimeInterval/60/60)-ResourceEffects[[#This Row],[Days]]*24</f>
        <v>0</v>
      </c>
      <c r="N214" s="26">
        <f>INT(ResourceEffects[[#This Row],[Time Factor]]*TimeInterval/60)-ResourceEffects[[#This Row],[Hours]]*60-ResourceEffects[[#This Row],[Days]]*60*24</f>
        <v>0</v>
      </c>
      <c r="O214" s="26">
        <f>ResourceEffects[[#This Row],[Time Factor]]*TimeInterval-ResourceEffects[[#This Row],[Min]]*60-ResourceEffects[[#This Row],[Hours]]*60*60-ResourceEffects[[#This Row],[Days]]*60*60*24</f>
        <v>0</v>
      </c>
      <c r="P214" s="28">
        <f t="shared" ca="1" si="14"/>
        <v>206649700</v>
      </c>
      <c r="Q214" s="28">
        <f>_xlfn.XLOOKUP(ResourceEffects[[#This Row],[Protocol Name]],ProtocolNamesCol,ProtocolIds,"")</f>
        <v>14251</v>
      </c>
      <c r="R214" s="28">
        <f>ResourceEffects[[#This Row],[Time Factor]]</f>
        <v>0</v>
      </c>
      <c r="S214" s="28">
        <f>ResourceEffects[[#This Row],[Drone ID]]</f>
        <v>0</v>
      </c>
      <c r="T214" s="28">
        <f>_xlfn.XLOOKUP(ResourceEffects[[#This Row],[Resource Name]],ResourceNames,ResourceIds,"")</f>
        <v>3201</v>
      </c>
      <c r="U214" s="28">
        <f>_xlfn.XLOOKUP(ResourceEffects[[#This Row],[Event Type]],EventTypeNames,EventTypeIds,"")</f>
        <v>2</v>
      </c>
      <c r="V214" s="28">
        <f>IF(ResourceEffects[[#This Row],[Is Local]]="Yes",1,0)</f>
        <v>1</v>
      </c>
      <c r="W214" s="28">
        <f>IF(ResourceEffects[[#This Row],[Is Installed]]="Yes",1,0)</f>
        <v>0</v>
      </c>
      <c r="X214" s="28">
        <f>IF(ResourceEffects[[#This Row],[Status]]="Locked",1,0)</f>
        <v>0</v>
      </c>
      <c r="Y214" s="28">
        <f>IF(ResourceEffects[[#This Row],[event_type]]=1,0,1)</f>
        <v>1</v>
      </c>
      <c r="Z214" s="28">
        <f>IF(ResourceEffects[[#This Row],[Use Abundancies]]="Yes",1,0)</f>
        <v>0</v>
      </c>
      <c r="AA214" s="28">
        <f>ResourceEffects[[#This Row],[∆]]</f>
        <v>1</v>
      </c>
    </row>
    <row r="215" spans="1:27" ht="14.4" customHeight="1" x14ac:dyDescent="0.3">
      <c r="A215" s="32">
        <v>0</v>
      </c>
      <c r="B215" s="27" t="s">
        <v>103</v>
      </c>
      <c r="D215" s="26" t="s">
        <v>395</v>
      </c>
      <c r="E215" s="26">
        <v>1</v>
      </c>
      <c r="F215" s="50" t="s">
        <v>387</v>
      </c>
      <c r="G215" s="27" t="s">
        <v>233</v>
      </c>
      <c r="H215" s="26" t="str">
        <f t="shared" si="11"/>
        <v>No</v>
      </c>
      <c r="I215" s="26">
        <f>0</f>
        <v>0</v>
      </c>
      <c r="J215" s="26" t="str">
        <f t="shared" si="12"/>
        <v>Yes</v>
      </c>
      <c r="K215" s="26" t="str">
        <f t="shared" si="13"/>
        <v>No</v>
      </c>
      <c r="L215" s="26">
        <f>INT(ResourceEffects[[#This Row],[Time Factor]]*TimeInterval/60/60/24)</f>
        <v>0</v>
      </c>
      <c r="M215" s="26">
        <f>INT(ResourceEffects[[#This Row],[Time Factor]]*TimeInterval/60/60)-ResourceEffects[[#This Row],[Days]]*24</f>
        <v>0</v>
      </c>
      <c r="N215" s="26">
        <f>INT(ResourceEffects[[#This Row],[Time Factor]]*TimeInterval/60)-ResourceEffects[[#This Row],[Hours]]*60-ResourceEffects[[#This Row],[Days]]*60*24</f>
        <v>0</v>
      </c>
      <c r="O215" s="26">
        <f>ResourceEffects[[#This Row],[Time Factor]]*TimeInterval-ResourceEffects[[#This Row],[Min]]*60-ResourceEffects[[#This Row],[Hours]]*60*60-ResourceEffects[[#This Row],[Days]]*60*60*24</f>
        <v>0</v>
      </c>
      <c r="P215" s="28">
        <f t="shared" ca="1" si="14"/>
        <v>835339392</v>
      </c>
      <c r="Q215" s="28">
        <f>_xlfn.XLOOKUP(ResourceEffects[[#This Row],[Protocol Name]],ProtocolNamesCol,ProtocolIds,"")</f>
        <v>14251</v>
      </c>
      <c r="R215" s="28">
        <f>ResourceEffects[[#This Row],[Time Factor]]</f>
        <v>0</v>
      </c>
      <c r="S215" s="28">
        <f>ResourceEffects[[#This Row],[Drone ID]]</f>
        <v>0</v>
      </c>
      <c r="T215" s="28">
        <f>_xlfn.XLOOKUP(ResourceEffects[[#This Row],[Resource Name]],ResourceNames,ResourceIds,"")</f>
        <v>3211</v>
      </c>
      <c r="U215" s="28">
        <f>_xlfn.XLOOKUP(ResourceEffects[[#This Row],[Event Type]],EventTypeNames,EventTypeIds,"")</f>
        <v>2</v>
      </c>
      <c r="V215" s="28">
        <f>IF(ResourceEffects[[#This Row],[Is Local]]="Yes",1,0)</f>
        <v>1</v>
      </c>
      <c r="W215" s="28">
        <f>IF(ResourceEffects[[#This Row],[Is Installed]]="Yes",1,0)</f>
        <v>0</v>
      </c>
      <c r="X215" s="28">
        <f>IF(ResourceEffects[[#This Row],[Status]]="Locked",1,0)</f>
        <v>0</v>
      </c>
      <c r="Y215" s="28">
        <f>IF(ResourceEffects[[#This Row],[event_type]]=1,0,1)</f>
        <v>1</v>
      </c>
      <c r="Z215" s="28">
        <f>IF(ResourceEffects[[#This Row],[Use Abundancies]]="Yes",1,0)</f>
        <v>0</v>
      </c>
      <c r="AA215" s="28">
        <f>ResourceEffects[[#This Row],[∆]]</f>
        <v>1</v>
      </c>
    </row>
    <row r="216" spans="1:27" ht="14.4" customHeight="1" x14ac:dyDescent="0.3">
      <c r="A216" s="32">
        <v>0</v>
      </c>
      <c r="B216" s="27" t="s">
        <v>103</v>
      </c>
      <c r="D216" s="26" t="s">
        <v>394</v>
      </c>
      <c r="E216" s="26">
        <v>1</v>
      </c>
      <c r="F216" s="50" t="s">
        <v>387</v>
      </c>
      <c r="G216" s="27" t="s">
        <v>265</v>
      </c>
      <c r="H216" s="26" t="str">
        <f t="shared" si="11"/>
        <v>No</v>
      </c>
      <c r="I216" s="26">
        <f>0</f>
        <v>0</v>
      </c>
      <c r="J216" s="26" t="str">
        <f t="shared" si="12"/>
        <v>Yes</v>
      </c>
      <c r="K216" s="26" t="str">
        <f t="shared" si="13"/>
        <v>No</v>
      </c>
      <c r="L216" s="26">
        <f>INT(ResourceEffects[[#This Row],[Time Factor]]*TimeInterval/60/60/24)</f>
        <v>0</v>
      </c>
      <c r="M216" s="26">
        <f>INT(ResourceEffects[[#This Row],[Time Factor]]*TimeInterval/60/60)-ResourceEffects[[#This Row],[Days]]*24</f>
        <v>0</v>
      </c>
      <c r="N216" s="26">
        <f>INT(ResourceEffects[[#This Row],[Time Factor]]*TimeInterval/60)-ResourceEffects[[#This Row],[Hours]]*60-ResourceEffects[[#This Row],[Days]]*60*24</f>
        <v>0</v>
      </c>
      <c r="O216" s="26">
        <f>ResourceEffects[[#This Row],[Time Factor]]*TimeInterval-ResourceEffects[[#This Row],[Min]]*60-ResourceEffects[[#This Row],[Hours]]*60*60-ResourceEffects[[#This Row],[Days]]*60*60*24</f>
        <v>0</v>
      </c>
      <c r="P216" s="28">
        <f t="shared" ca="1" si="14"/>
        <v>644311864</v>
      </c>
      <c r="Q216" s="28">
        <f>_xlfn.XLOOKUP(ResourceEffects[[#This Row],[Protocol Name]],ProtocolNamesCol,ProtocolIds,"")</f>
        <v>14251</v>
      </c>
      <c r="R216" s="28">
        <f>ResourceEffects[[#This Row],[Time Factor]]</f>
        <v>0</v>
      </c>
      <c r="S216" s="28">
        <f>ResourceEffects[[#This Row],[Drone ID]]</f>
        <v>0</v>
      </c>
      <c r="T216" s="28">
        <f>_xlfn.XLOOKUP(ResourceEffects[[#This Row],[Resource Name]],ResourceNames,ResourceIds,"")</f>
        <v>4251</v>
      </c>
      <c r="U216" s="28">
        <f>_xlfn.XLOOKUP(ResourceEffects[[#This Row],[Event Type]],EventTypeNames,EventTypeIds,"")</f>
        <v>1</v>
      </c>
      <c r="V216" s="28">
        <f>IF(ResourceEffects[[#This Row],[Is Local]]="Yes",1,0)</f>
        <v>1</v>
      </c>
      <c r="W216" s="28">
        <f>IF(ResourceEffects[[#This Row],[Is Installed]]="Yes",1,0)</f>
        <v>0</v>
      </c>
      <c r="X216" s="28">
        <f>IF(ResourceEffects[[#This Row],[Status]]="Locked",1,0)</f>
        <v>0</v>
      </c>
      <c r="Y216" s="28">
        <f>IF(ResourceEffects[[#This Row],[event_type]]=1,0,1)</f>
        <v>0</v>
      </c>
      <c r="Z216" s="28">
        <f>IF(ResourceEffects[[#This Row],[Use Abundancies]]="Yes",1,0)</f>
        <v>0</v>
      </c>
      <c r="AA216" s="28">
        <f>ResourceEffects[[#This Row],[∆]]</f>
        <v>1</v>
      </c>
    </row>
    <row r="217" spans="1:27" ht="14.4" customHeight="1" x14ac:dyDescent="0.3">
      <c r="A217" s="32">
        <v>0</v>
      </c>
      <c r="B217" s="27" t="s">
        <v>105</v>
      </c>
      <c r="D217" s="26" t="s">
        <v>395</v>
      </c>
      <c r="E217" s="26">
        <v>1</v>
      </c>
      <c r="F217" s="50" t="s">
        <v>387</v>
      </c>
      <c r="G217" s="27" t="s">
        <v>231</v>
      </c>
      <c r="H217" s="26" t="str">
        <f t="shared" si="11"/>
        <v>No</v>
      </c>
      <c r="I217" s="26">
        <f>0</f>
        <v>0</v>
      </c>
      <c r="J217" s="26" t="str">
        <f t="shared" si="12"/>
        <v>Yes</v>
      </c>
      <c r="K217" s="26" t="str">
        <f t="shared" si="13"/>
        <v>No</v>
      </c>
      <c r="L217" s="26">
        <f>INT(ResourceEffects[[#This Row],[Time Factor]]*TimeInterval/60/60/24)</f>
        <v>0</v>
      </c>
      <c r="M217" s="26">
        <f>INT(ResourceEffects[[#This Row],[Time Factor]]*TimeInterval/60/60)-ResourceEffects[[#This Row],[Days]]*24</f>
        <v>0</v>
      </c>
      <c r="N217" s="26">
        <f>INT(ResourceEffects[[#This Row],[Time Factor]]*TimeInterval/60)-ResourceEffects[[#This Row],[Hours]]*60-ResourceEffects[[#This Row],[Days]]*60*24</f>
        <v>0</v>
      </c>
      <c r="O217" s="26">
        <f>ResourceEffects[[#This Row],[Time Factor]]*TimeInterval-ResourceEffects[[#This Row],[Min]]*60-ResourceEffects[[#This Row],[Hours]]*60*60-ResourceEffects[[#This Row],[Days]]*60*60*24</f>
        <v>0</v>
      </c>
      <c r="P217" s="28">
        <f t="shared" ca="1" si="14"/>
        <v>149391521</v>
      </c>
      <c r="Q217" s="28">
        <f>_xlfn.XLOOKUP(ResourceEffects[[#This Row],[Protocol Name]],ProtocolNamesCol,ProtocolIds,"")</f>
        <v>14261</v>
      </c>
      <c r="R217" s="28">
        <f>ResourceEffects[[#This Row],[Time Factor]]</f>
        <v>0</v>
      </c>
      <c r="S217" s="28">
        <f>ResourceEffects[[#This Row],[Drone ID]]</f>
        <v>0</v>
      </c>
      <c r="T217" s="28">
        <f>_xlfn.XLOOKUP(ResourceEffects[[#This Row],[Resource Name]],ResourceNames,ResourceIds,"")</f>
        <v>3201</v>
      </c>
      <c r="U217" s="28">
        <f>_xlfn.XLOOKUP(ResourceEffects[[#This Row],[Event Type]],EventTypeNames,EventTypeIds,"")</f>
        <v>2</v>
      </c>
      <c r="V217" s="28">
        <f>IF(ResourceEffects[[#This Row],[Is Local]]="Yes",1,0)</f>
        <v>1</v>
      </c>
      <c r="W217" s="28">
        <f>IF(ResourceEffects[[#This Row],[Is Installed]]="Yes",1,0)</f>
        <v>0</v>
      </c>
      <c r="X217" s="28">
        <f>IF(ResourceEffects[[#This Row],[Status]]="Locked",1,0)</f>
        <v>0</v>
      </c>
      <c r="Y217" s="28">
        <f>IF(ResourceEffects[[#This Row],[event_type]]=1,0,1)</f>
        <v>1</v>
      </c>
      <c r="Z217" s="28">
        <f>IF(ResourceEffects[[#This Row],[Use Abundancies]]="Yes",1,0)</f>
        <v>0</v>
      </c>
      <c r="AA217" s="28">
        <f>ResourceEffects[[#This Row],[∆]]</f>
        <v>1</v>
      </c>
    </row>
    <row r="218" spans="1:27" ht="14.4" customHeight="1" x14ac:dyDescent="0.3">
      <c r="A218" s="32">
        <v>0</v>
      </c>
      <c r="B218" s="27" t="s">
        <v>105</v>
      </c>
      <c r="D218" s="26" t="s">
        <v>395</v>
      </c>
      <c r="E218" s="26">
        <v>2</v>
      </c>
      <c r="F218" s="50" t="s">
        <v>387</v>
      </c>
      <c r="G218" s="27" t="s">
        <v>233</v>
      </c>
      <c r="H218" s="26" t="str">
        <f t="shared" si="11"/>
        <v>No</v>
      </c>
      <c r="I218" s="26">
        <f>0</f>
        <v>0</v>
      </c>
      <c r="J218" s="26" t="str">
        <f t="shared" si="12"/>
        <v>Yes</v>
      </c>
      <c r="K218" s="26" t="str">
        <f t="shared" si="13"/>
        <v>No</v>
      </c>
      <c r="L218" s="26">
        <f>INT(ResourceEffects[[#This Row],[Time Factor]]*TimeInterval/60/60/24)</f>
        <v>0</v>
      </c>
      <c r="M218" s="26">
        <f>INT(ResourceEffects[[#This Row],[Time Factor]]*TimeInterval/60/60)-ResourceEffects[[#This Row],[Days]]*24</f>
        <v>0</v>
      </c>
      <c r="N218" s="26">
        <f>INT(ResourceEffects[[#This Row],[Time Factor]]*TimeInterval/60)-ResourceEffects[[#This Row],[Hours]]*60-ResourceEffects[[#This Row],[Days]]*60*24</f>
        <v>0</v>
      </c>
      <c r="O218" s="26">
        <f>ResourceEffects[[#This Row],[Time Factor]]*TimeInterval-ResourceEffects[[#This Row],[Min]]*60-ResourceEffects[[#This Row],[Hours]]*60*60-ResourceEffects[[#This Row],[Days]]*60*60*24</f>
        <v>0</v>
      </c>
      <c r="P218" s="28">
        <f t="shared" ca="1" si="14"/>
        <v>130529171</v>
      </c>
      <c r="Q218" s="28">
        <f>_xlfn.XLOOKUP(ResourceEffects[[#This Row],[Protocol Name]],ProtocolNamesCol,ProtocolIds,"")</f>
        <v>14261</v>
      </c>
      <c r="R218" s="28">
        <f>ResourceEffects[[#This Row],[Time Factor]]</f>
        <v>0</v>
      </c>
      <c r="S218" s="28">
        <f>ResourceEffects[[#This Row],[Drone ID]]</f>
        <v>0</v>
      </c>
      <c r="T218" s="28">
        <f>_xlfn.XLOOKUP(ResourceEffects[[#This Row],[Resource Name]],ResourceNames,ResourceIds,"")</f>
        <v>3211</v>
      </c>
      <c r="U218" s="28">
        <f>_xlfn.XLOOKUP(ResourceEffects[[#This Row],[Event Type]],EventTypeNames,EventTypeIds,"")</f>
        <v>2</v>
      </c>
      <c r="V218" s="28">
        <f>IF(ResourceEffects[[#This Row],[Is Local]]="Yes",1,0)</f>
        <v>1</v>
      </c>
      <c r="W218" s="28">
        <f>IF(ResourceEffects[[#This Row],[Is Installed]]="Yes",1,0)</f>
        <v>0</v>
      </c>
      <c r="X218" s="28">
        <f>IF(ResourceEffects[[#This Row],[Status]]="Locked",1,0)</f>
        <v>0</v>
      </c>
      <c r="Y218" s="28">
        <f>IF(ResourceEffects[[#This Row],[event_type]]=1,0,1)</f>
        <v>1</v>
      </c>
      <c r="Z218" s="28">
        <f>IF(ResourceEffects[[#This Row],[Use Abundancies]]="Yes",1,0)</f>
        <v>0</v>
      </c>
      <c r="AA218" s="28">
        <f>ResourceEffects[[#This Row],[∆]]</f>
        <v>2</v>
      </c>
    </row>
    <row r="219" spans="1:27" ht="14.4" customHeight="1" x14ac:dyDescent="0.3">
      <c r="A219" s="32">
        <v>0</v>
      </c>
      <c r="B219" s="27" t="s">
        <v>105</v>
      </c>
      <c r="D219" s="26" t="s">
        <v>395</v>
      </c>
      <c r="E219" s="26">
        <v>1</v>
      </c>
      <c r="F219" s="50" t="s">
        <v>387</v>
      </c>
      <c r="G219" s="27" t="s">
        <v>235</v>
      </c>
      <c r="H219" s="26" t="str">
        <f t="shared" si="11"/>
        <v>No</v>
      </c>
      <c r="I219" s="26">
        <f>0</f>
        <v>0</v>
      </c>
      <c r="J219" s="26" t="str">
        <f t="shared" si="12"/>
        <v>Yes</v>
      </c>
      <c r="K219" s="26" t="str">
        <f t="shared" si="13"/>
        <v>No</v>
      </c>
      <c r="L219" s="26">
        <f>INT(ResourceEffects[[#This Row],[Time Factor]]*TimeInterval/60/60/24)</f>
        <v>0</v>
      </c>
      <c r="M219" s="26">
        <f>INT(ResourceEffects[[#This Row],[Time Factor]]*TimeInterval/60/60)-ResourceEffects[[#This Row],[Days]]*24</f>
        <v>0</v>
      </c>
      <c r="N219" s="26">
        <f>INT(ResourceEffects[[#This Row],[Time Factor]]*TimeInterval/60)-ResourceEffects[[#This Row],[Hours]]*60-ResourceEffects[[#This Row],[Days]]*60*24</f>
        <v>0</v>
      </c>
      <c r="O219" s="26">
        <f>ResourceEffects[[#This Row],[Time Factor]]*TimeInterval-ResourceEffects[[#This Row],[Min]]*60-ResourceEffects[[#This Row],[Hours]]*60*60-ResourceEffects[[#This Row],[Days]]*60*60*24</f>
        <v>0</v>
      </c>
      <c r="P219" s="28">
        <f t="shared" ca="1" si="14"/>
        <v>624163675</v>
      </c>
      <c r="Q219" s="28">
        <f>_xlfn.XLOOKUP(ResourceEffects[[#This Row],[Protocol Name]],ProtocolNamesCol,ProtocolIds,"")</f>
        <v>14261</v>
      </c>
      <c r="R219" s="28">
        <f>ResourceEffects[[#This Row],[Time Factor]]</f>
        <v>0</v>
      </c>
      <c r="S219" s="28">
        <f>ResourceEffects[[#This Row],[Drone ID]]</f>
        <v>0</v>
      </c>
      <c r="T219" s="28">
        <f>_xlfn.XLOOKUP(ResourceEffects[[#This Row],[Resource Name]],ResourceNames,ResourceIds,"")</f>
        <v>3221</v>
      </c>
      <c r="U219" s="28">
        <f>_xlfn.XLOOKUP(ResourceEffects[[#This Row],[Event Type]],EventTypeNames,EventTypeIds,"")</f>
        <v>2</v>
      </c>
      <c r="V219" s="28">
        <f>IF(ResourceEffects[[#This Row],[Is Local]]="Yes",1,0)</f>
        <v>1</v>
      </c>
      <c r="W219" s="28">
        <f>IF(ResourceEffects[[#This Row],[Is Installed]]="Yes",1,0)</f>
        <v>0</v>
      </c>
      <c r="X219" s="28">
        <f>IF(ResourceEffects[[#This Row],[Status]]="Locked",1,0)</f>
        <v>0</v>
      </c>
      <c r="Y219" s="28">
        <f>IF(ResourceEffects[[#This Row],[event_type]]=1,0,1)</f>
        <v>1</v>
      </c>
      <c r="Z219" s="28">
        <f>IF(ResourceEffects[[#This Row],[Use Abundancies]]="Yes",1,0)</f>
        <v>0</v>
      </c>
      <c r="AA219" s="28">
        <f>ResourceEffects[[#This Row],[∆]]</f>
        <v>1</v>
      </c>
    </row>
    <row r="220" spans="1:27" ht="14.4" customHeight="1" x14ac:dyDescent="0.3">
      <c r="A220" s="32">
        <v>0</v>
      </c>
      <c r="B220" s="27" t="s">
        <v>105</v>
      </c>
      <c r="D220" s="26" t="s">
        <v>394</v>
      </c>
      <c r="E220" s="26">
        <v>1</v>
      </c>
      <c r="F220" s="50" t="s">
        <v>387</v>
      </c>
      <c r="G220" s="27" t="s">
        <v>267</v>
      </c>
      <c r="H220" s="26" t="str">
        <f t="shared" si="11"/>
        <v>No</v>
      </c>
      <c r="I220" s="26">
        <f>0</f>
        <v>0</v>
      </c>
      <c r="J220" s="26" t="str">
        <f t="shared" si="12"/>
        <v>Yes</v>
      </c>
      <c r="K220" s="26" t="str">
        <f t="shared" si="13"/>
        <v>No</v>
      </c>
      <c r="L220" s="26">
        <f>INT(ResourceEffects[[#This Row],[Time Factor]]*TimeInterval/60/60/24)</f>
        <v>0</v>
      </c>
      <c r="M220" s="26">
        <f>INT(ResourceEffects[[#This Row],[Time Factor]]*TimeInterval/60/60)-ResourceEffects[[#This Row],[Days]]*24</f>
        <v>0</v>
      </c>
      <c r="N220" s="26">
        <f>INT(ResourceEffects[[#This Row],[Time Factor]]*TimeInterval/60)-ResourceEffects[[#This Row],[Hours]]*60-ResourceEffects[[#This Row],[Days]]*60*24</f>
        <v>0</v>
      </c>
      <c r="O220" s="26">
        <f>ResourceEffects[[#This Row],[Time Factor]]*TimeInterval-ResourceEffects[[#This Row],[Min]]*60-ResourceEffects[[#This Row],[Hours]]*60*60-ResourceEffects[[#This Row],[Days]]*60*60*24</f>
        <v>0</v>
      </c>
      <c r="P220" s="28">
        <f t="shared" ca="1" si="14"/>
        <v>592597613</v>
      </c>
      <c r="Q220" s="28">
        <f>_xlfn.XLOOKUP(ResourceEffects[[#This Row],[Protocol Name]],ProtocolNamesCol,ProtocolIds,"")</f>
        <v>14261</v>
      </c>
      <c r="R220" s="28">
        <f>ResourceEffects[[#This Row],[Time Factor]]</f>
        <v>0</v>
      </c>
      <c r="S220" s="28">
        <f>ResourceEffects[[#This Row],[Drone ID]]</f>
        <v>0</v>
      </c>
      <c r="T220" s="28">
        <f>_xlfn.XLOOKUP(ResourceEffects[[#This Row],[Resource Name]],ResourceNames,ResourceIds,"")</f>
        <v>4261</v>
      </c>
      <c r="U220" s="28">
        <f>_xlfn.XLOOKUP(ResourceEffects[[#This Row],[Event Type]],EventTypeNames,EventTypeIds,"")</f>
        <v>1</v>
      </c>
      <c r="V220" s="28">
        <f>IF(ResourceEffects[[#This Row],[Is Local]]="Yes",1,0)</f>
        <v>1</v>
      </c>
      <c r="W220" s="28">
        <f>IF(ResourceEffects[[#This Row],[Is Installed]]="Yes",1,0)</f>
        <v>0</v>
      </c>
      <c r="X220" s="28">
        <f>IF(ResourceEffects[[#This Row],[Status]]="Locked",1,0)</f>
        <v>0</v>
      </c>
      <c r="Y220" s="28">
        <f>IF(ResourceEffects[[#This Row],[event_type]]=1,0,1)</f>
        <v>0</v>
      </c>
      <c r="Z220" s="28">
        <f>IF(ResourceEffects[[#This Row],[Use Abundancies]]="Yes",1,0)</f>
        <v>0</v>
      </c>
      <c r="AA220" s="28">
        <f>ResourceEffects[[#This Row],[∆]]</f>
        <v>1</v>
      </c>
    </row>
    <row r="221" spans="1:27" ht="14.4" customHeight="1" x14ac:dyDescent="0.3">
      <c r="A221" s="32">
        <v>0</v>
      </c>
      <c r="B221" s="27" t="s">
        <v>107</v>
      </c>
      <c r="D221" s="26" t="s">
        <v>395</v>
      </c>
      <c r="E221" s="26">
        <v>1</v>
      </c>
      <c r="F221" s="50" t="s">
        <v>387</v>
      </c>
      <c r="G221" s="27" t="s">
        <v>217</v>
      </c>
      <c r="H221" s="26" t="str">
        <f t="shared" si="11"/>
        <v>No</v>
      </c>
      <c r="I221" s="26">
        <f>0</f>
        <v>0</v>
      </c>
      <c r="J221" s="26" t="str">
        <f t="shared" si="12"/>
        <v>Yes</v>
      </c>
      <c r="K221" s="26" t="str">
        <f t="shared" si="13"/>
        <v>No</v>
      </c>
      <c r="L221" s="26">
        <f>INT(ResourceEffects[[#This Row],[Time Factor]]*TimeInterval/60/60/24)</f>
        <v>0</v>
      </c>
      <c r="M221" s="26">
        <f>INT(ResourceEffects[[#This Row],[Time Factor]]*TimeInterval/60/60)-ResourceEffects[[#This Row],[Days]]*24</f>
        <v>0</v>
      </c>
      <c r="N221" s="26">
        <f>INT(ResourceEffects[[#This Row],[Time Factor]]*TimeInterval/60)-ResourceEffects[[#This Row],[Hours]]*60-ResourceEffects[[#This Row],[Days]]*60*24</f>
        <v>0</v>
      </c>
      <c r="O221" s="26">
        <f>ResourceEffects[[#This Row],[Time Factor]]*TimeInterval-ResourceEffects[[#This Row],[Min]]*60-ResourceEffects[[#This Row],[Hours]]*60*60-ResourceEffects[[#This Row],[Days]]*60*60*24</f>
        <v>0</v>
      </c>
      <c r="P221" s="28">
        <f t="shared" ca="1" si="14"/>
        <v>834789715</v>
      </c>
      <c r="Q221" s="28">
        <f>_xlfn.XLOOKUP(ResourceEffects[[#This Row],[Protocol Name]],ProtocolNamesCol,ProtocolIds,"")</f>
        <v>14271</v>
      </c>
      <c r="R221" s="28">
        <f>ResourceEffects[[#This Row],[Time Factor]]</f>
        <v>0</v>
      </c>
      <c r="S221" s="28">
        <f>ResourceEffects[[#This Row],[Drone ID]]</f>
        <v>0</v>
      </c>
      <c r="T221" s="28">
        <f>_xlfn.XLOOKUP(ResourceEffects[[#This Row],[Resource Name]],ResourceNames,ResourceIds,"")</f>
        <v>3011</v>
      </c>
      <c r="U221" s="28">
        <f>_xlfn.XLOOKUP(ResourceEffects[[#This Row],[Event Type]],EventTypeNames,EventTypeIds,"")</f>
        <v>2</v>
      </c>
      <c r="V221" s="28">
        <f>IF(ResourceEffects[[#This Row],[Is Local]]="Yes",1,0)</f>
        <v>1</v>
      </c>
      <c r="W221" s="28">
        <f>IF(ResourceEffects[[#This Row],[Is Installed]]="Yes",1,0)</f>
        <v>0</v>
      </c>
      <c r="X221" s="28">
        <f>IF(ResourceEffects[[#This Row],[Status]]="Locked",1,0)</f>
        <v>0</v>
      </c>
      <c r="Y221" s="28">
        <f>IF(ResourceEffects[[#This Row],[event_type]]=1,0,1)</f>
        <v>1</v>
      </c>
      <c r="Z221" s="28">
        <f>IF(ResourceEffects[[#This Row],[Use Abundancies]]="Yes",1,0)</f>
        <v>0</v>
      </c>
      <c r="AA221" s="28">
        <f>ResourceEffects[[#This Row],[∆]]</f>
        <v>1</v>
      </c>
    </row>
    <row r="222" spans="1:27" ht="14.4" customHeight="1" x14ac:dyDescent="0.3">
      <c r="A222" s="32">
        <v>0</v>
      </c>
      <c r="B222" s="27" t="s">
        <v>107</v>
      </c>
      <c r="D222" s="26" t="s">
        <v>395</v>
      </c>
      <c r="E222" s="26">
        <v>2</v>
      </c>
      <c r="F222" s="50" t="s">
        <v>387</v>
      </c>
      <c r="G222" s="27" t="s">
        <v>231</v>
      </c>
      <c r="H222" s="26" t="str">
        <f t="shared" si="11"/>
        <v>No</v>
      </c>
      <c r="I222" s="26">
        <f>0</f>
        <v>0</v>
      </c>
      <c r="J222" s="26" t="str">
        <f t="shared" si="12"/>
        <v>Yes</v>
      </c>
      <c r="K222" s="26" t="str">
        <f t="shared" si="13"/>
        <v>No</v>
      </c>
      <c r="L222" s="26">
        <f>INT(ResourceEffects[[#This Row],[Time Factor]]*TimeInterval/60/60/24)</f>
        <v>0</v>
      </c>
      <c r="M222" s="26">
        <f>INT(ResourceEffects[[#This Row],[Time Factor]]*TimeInterval/60/60)-ResourceEffects[[#This Row],[Days]]*24</f>
        <v>0</v>
      </c>
      <c r="N222" s="26">
        <f>INT(ResourceEffects[[#This Row],[Time Factor]]*TimeInterval/60)-ResourceEffects[[#This Row],[Hours]]*60-ResourceEffects[[#This Row],[Days]]*60*24</f>
        <v>0</v>
      </c>
      <c r="O222" s="26">
        <f>ResourceEffects[[#This Row],[Time Factor]]*TimeInterval-ResourceEffects[[#This Row],[Min]]*60-ResourceEffects[[#This Row],[Hours]]*60*60-ResourceEffects[[#This Row],[Days]]*60*60*24</f>
        <v>0</v>
      </c>
      <c r="P222" s="28">
        <f t="shared" ca="1" si="14"/>
        <v>883673679</v>
      </c>
      <c r="Q222" s="28">
        <f>_xlfn.XLOOKUP(ResourceEffects[[#This Row],[Protocol Name]],ProtocolNamesCol,ProtocolIds,"")</f>
        <v>14271</v>
      </c>
      <c r="R222" s="28">
        <f>ResourceEffects[[#This Row],[Time Factor]]</f>
        <v>0</v>
      </c>
      <c r="S222" s="28">
        <f>ResourceEffects[[#This Row],[Drone ID]]</f>
        <v>0</v>
      </c>
      <c r="T222" s="28">
        <f>_xlfn.XLOOKUP(ResourceEffects[[#This Row],[Resource Name]],ResourceNames,ResourceIds,"")</f>
        <v>3201</v>
      </c>
      <c r="U222" s="28">
        <f>_xlfn.XLOOKUP(ResourceEffects[[#This Row],[Event Type]],EventTypeNames,EventTypeIds,"")</f>
        <v>2</v>
      </c>
      <c r="V222" s="28">
        <f>IF(ResourceEffects[[#This Row],[Is Local]]="Yes",1,0)</f>
        <v>1</v>
      </c>
      <c r="W222" s="28">
        <f>IF(ResourceEffects[[#This Row],[Is Installed]]="Yes",1,0)</f>
        <v>0</v>
      </c>
      <c r="X222" s="28">
        <f>IF(ResourceEffects[[#This Row],[Status]]="Locked",1,0)</f>
        <v>0</v>
      </c>
      <c r="Y222" s="28">
        <f>IF(ResourceEffects[[#This Row],[event_type]]=1,0,1)</f>
        <v>1</v>
      </c>
      <c r="Z222" s="28">
        <f>IF(ResourceEffects[[#This Row],[Use Abundancies]]="Yes",1,0)</f>
        <v>0</v>
      </c>
      <c r="AA222" s="28">
        <f>ResourceEffects[[#This Row],[∆]]</f>
        <v>2</v>
      </c>
    </row>
    <row r="223" spans="1:27" ht="14.4" customHeight="1" x14ac:dyDescent="0.3">
      <c r="A223" s="32">
        <v>0</v>
      </c>
      <c r="B223" s="27" t="s">
        <v>107</v>
      </c>
      <c r="D223" s="26" t="s">
        <v>394</v>
      </c>
      <c r="E223" s="26">
        <v>1</v>
      </c>
      <c r="F223" s="50" t="s">
        <v>387</v>
      </c>
      <c r="G223" s="27" t="s">
        <v>269</v>
      </c>
      <c r="H223" s="26" t="str">
        <f t="shared" si="11"/>
        <v>No</v>
      </c>
      <c r="I223" s="26">
        <f>0</f>
        <v>0</v>
      </c>
      <c r="J223" s="26" t="str">
        <f t="shared" si="12"/>
        <v>Yes</v>
      </c>
      <c r="K223" s="26" t="str">
        <f t="shared" si="13"/>
        <v>No</v>
      </c>
      <c r="L223" s="26">
        <f>INT(ResourceEffects[[#This Row],[Time Factor]]*TimeInterval/60/60/24)</f>
        <v>0</v>
      </c>
      <c r="M223" s="26">
        <f>INT(ResourceEffects[[#This Row],[Time Factor]]*TimeInterval/60/60)-ResourceEffects[[#This Row],[Days]]*24</f>
        <v>0</v>
      </c>
      <c r="N223" s="26">
        <f>INT(ResourceEffects[[#This Row],[Time Factor]]*TimeInterval/60)-ResourceEffects[[#This Row],[Hours]]*60-ResourceEffects[[#This Row],[Days]]*60*24</f>
        <v>0</v>
      </c>
      <c r="O223" s="26">
        <f>ResourceEffects[[#This Row],[Time Factor]]*TimeInterval-ResourceEffects[[#This Row],[Min]]*60-ResourceEffects[[#This Row],[Hours]]*60*60-ResourceEffects[[#This Row],[Days]]*60*60*24</f>
        <v>0</v>
      </c>
      <c r="P223" s="28">
        <f t="shared" ca="1" si="14"/>
        <v>718531344</v>
      </c>
      <c r="Q223" s="28">
        <f>_xlfn.XLOOKUP(ResourceEffects[[#This Row],[Protocol Name]],ProtocolNamesCol,ProtocolIds,"")</f>
        <v>14271</v>
      </c>
      <c r="R223" s="28">
        <f>ResourceEffects[[#This Row],[Time Factor]]</f>
        <v>0</v>
      </c>
      <c r="S223" s="28">
        <f>ResourceEffects[[#This Row],[Drone ID]]</f>
        <v>0</v>
      </c>
      <c r="T223" s="28">
        <f>_xlfn.XLOOKUP(ResourceEffects[[#This Row],[Resource Name]],ResourceNames,ResourceIds,"")</f>
        <v>4271</v>
      </c>
      <c r="U223" s="28">
        <f>_xlfn.XLOOKUP(ResourceEffects[[#This Row],[Event Type]],EventTypeNames,EventTypeIds,"")</f>
        <v>1</v>
      </c>
      <c r="V223" s="28">
        <f>IF(ResourceEffects[[#This Row],[Is Local]]="Yes",1,0)</f>
        <v>1</v>
      </c>
      <c r="W223" s="28">
        <f>IF(ResourceEffects[[#This Row],[Is Installed]]="Yes",1,0)</f>
        <v>0</v>
      </c>
      <c r="X223" s="28">
        <f>IF(ResourceEffects[[#This Row],[Status]]="Locked",1,0)</f>
        <v>0</v>
      </c>
      <c r="Y223" s="28">
        <f>IF(ResourceEffects[[#This Row],[event_type]]=1,0,1)</f>
        <v>0</v>
      </c>
      <c r="Z223" s="28">
        <f>IF(ResourceEffects[[#This Row],[Use Abundancies]]="Yes",1,0)</f>
        <v>0</v>
      </c>
      <c r="AA223" s="28">
        <f>ResourceEffects[[#This Row],[∆]]</f>
        <v>1</v>
      </c>
    </row>
    <row r="224" spans="1:27" ht="14.4" customHeight="1" x14ac:dyDescent="0.3">
      <c r="A224" s="32">
        <v>0</v>
      </c>
      <c r="B224" s="27" t="s">
        <v>109</v>
      </c>
      <c r="D224" s="26" t="s">
        <v>395</v>
      </c>
      <c r="E224" s="26">
        <v>1</v>
      </c>
      <c r="F224" s="50" t="s">
        <v>387</v>
      </c>
      <c r="G224" s="27" t="s">
        <v>227</v>
      </c>
      <c r="H224" s="26" t="str">
        <f t="shared" si="11"/>
        <v>No</v>
      </c>
      <c r="I224" s="26">
        <f>0</f>
        <v>0</v>
      </c>
      <c r="J224" s="26" t="str">
        <f t="shared" si="12"/>
        <v>Yes</v>
      </c>
      <c r="K224" s="26" t="str">
        <f t="shared" si="13"/>
        <v>No</v>
      </c>
      <c r="L224" s="26">
        <f>INT(ResourceEffects[[#This Row],[Time Factor]]*TimeInterval/60/60/24)</f>
        <v>0</v>
      </c>
      <c r="M224" s="26">
        <f>INT(ResourceEffects[[#This Row],[Time Factor]]*TimeInterval/60/60)-ResourceEffects[[#This Row],[Days]]*24</f>
        <v>0</v>
      </c>
      <c r="N224" s="26">
        <f>INT(ResourceEffects[[#This Row],[Time Factor]]*TimeInterval/60)-ResourceEffects[[#This Row],[Hours]]*60-ResourceEffects[[#This Row],[Days]]*60*24</f>
        <v>0</v>
      </c>
      <c r="O224" s="26">
        <f>ResourceEffects[[#This Row],[Time Factor]]*TimeInterval-ResourceEffects[[#This Row],[Min]]*60-ResourceEffects[[#This Row],[Hours]]*60*60-ResourceEffects[[#This Row],[Days]]*60*60*24</f>
        <v>0</v>
      </c>
      <c r="P224" s="28">
        <f t="shared" ca="1" si="14"/>
        <v>88527890</v>
      </c>
      <c r="Q224" s="28">
        <f>_xlfn.XLOOKUP(ResourceEffects[[#This Row],[Protocol Name]],ProtocolNamesCol,ProtocolIds,"")</f>
        <v>14281</v>
      </c>
      <c r="R224" s="28">
        <f>ResourceEffects[[#This Row],[Time Factor]]</f>
        <v>0</v>
      </c>
      <c r="S224" s="28">
        <f>ResourceEffects[[#This Row],[Drone ID]]</f>
        <v>0</v>
      </c>
      <c r="T224" s="28">
        <f>_xlfn.XLOOKUP(ResourceEffects[[#This Row],[Resource Name]],ResourceNames,ResourceIds,"")</f>
        <v>3121</v>
      </c>
      <c r="U224" s="28">
        <f>_xlfn.XLOOKUP(ResourceEffects[[#This Row],[Event Type]],EventTypeNames,EventTypeIds,"")</f>
        <v>2</v>
      </c>
      <c r="V224" s="28">
        <f>IF(ResourceEffects[[#This Row],[Is Local]]="Yes",1,0)</f>
        <v>1</v>
      </c>
      <c r="W224" s="28">
        <f>IF(ResourceEffects[[#This Row],[Is Installed]]="Yes",1,0)</f>
        <v>0</v>
      </c>
      <c r="X224" s="28">
        <f>IF(ResourceEffects[[#This Row],[Status]]="Locked",1,0)</f>
        <v>0</v>
      </c>
      <c r="Y224" s="28">
        <f>IF(ResourceEffects[[#This Row],[event_type]]=1,0,1)</f>
        <v>1</v>
      </c>
      <c r="Z224" s="28">
        <f>IF(ResourceEffects[[#This Row],[Use Abundancies]]="Yes",1,0)</f>
        <v>0</v>
      </c>
      <c r="AA224" s="28">
        <f>ResourceEffects[[#This Row],[∆]]</f>
        <v>1</v>
      </c>
    </row>
    <row r="225" spans="1:27" ht="14.4" customHeight="1" x14ac:dyDescent="0.3">
      <c r="A225" s="32">
        <v>0</v>
      </c>
      <c r="B225" s="27" t="s">
        <v>109</v>
      </c>
      <c r="D225" s="26" t="s">
        <v>395</v>
      </c>
      <c r="E225" s="26">
        <v>1</v>
      </c>
      <c r="F225" s="50" t="s">
        <v>387</v>
      </c>
      <c r="G225" s="27" t="s">
        <v>229</v>
      </c>
      <c r="H225" s="26" t="str">
        <f t="shared" si="11"/>
        <v>No</v>
      </c>
      <c r="I225" s="26">
        <f>0</f>
        <v>0</v>
      </c>
      <c r="J225" s="26" t="str">
        <f t="shared" si="12"/>
        <v>Yes</v>
      </c>
      <c r="K225" s="26" t="str">
        <f t="shared" si="13"/>
        <v>No</v>
      </c>
      <c r="L225" s="26">
        <f>INT(ResourceEffects[[#This Row],[Time Factor]]*TimeInterval/60/60/24)</f>
        <v>0</v>
      </c>
      <c r="M225" s="26">
        <f>INT(ResourceEffects[[#This Row],[Time Factor]]*TimeInterval/60/60)-ResourceEffects[[#This Row],[Days]]*24</f>
        <v>0</v>
      </c>
      <c r="N225" s="26">
        <f>INT(ResourceEffects[[#This Row],[Time Factor]]*TimeInterval/60)-ResourceEffects[[#This Row],[Hours]]*60-ResourceEffects[[#This Row],[Days]]*60*24</f>
        <v>0</v>
      </c>
      <c r="O225" s="26">
        <f>ResourceEffects[[#This Row],[Time Factor]]*TimeInterval-ResourceEffects[[#This Row],[Min]]*60-ResourceEffects[[#This Row],[Hours]]*60*60-ResourceEffects[[#This Row],[Days]]*60*60*24</f>
        <v>0</v>
      </c>
      <c r="P225" s="28">
        <f t="shared" ca="1" si="14"/>
        <v>707128879</v>
      </c>
      <c r="Q225" s="28">
        <f>_xlfn.XLOOKUP(ResourceEffects[[#This Row],[Protocol Name]],ProtocolNamesCol,ProtocolIds,"")</f>
        <v>14281</v>
      </c>
      <c r="R225" s="28">
        <f>ResourceEffects[[#This Row],[Time Factor]]</f>
        <v>0</v>
      </c>
      <c r="S225" s="28">
        <f>ResourceEffects[[#This Row],[Drone ID]]</f>
        <v>0</v>
      </c>
      <c r="T225" s="28">
        <f>_xlfn.XLOOKUP(ResourceEffects[[#This Row],[Resource Name]],ResourceNames,ResourceIds,"")</f>
        <v>3141</v>
      </c>
      <c r="U225" s="28">
        <f>_xlfn.XLOOKUP(ResourceEffects[[#This Row],[Event Type]],EventTypeNames,EventTypeIds,"")</f>
        <v>2</v>
      </c>
      <c r="V225" s="28">
        <f>IF(ResourceEffects[[#This Row],[Is Local]]="Yes",1,0)</f>
        <v>1</v>
      </c>
      <c r="W225" s="28">
        <f>IF(ResourceEffects[[#This Row],[Is Installed]]="Yes",1,0)</f>
        <v>0</v>
      </c>
      <c r="X225" s="28">
        <f>IF(ResourceEffects[[#This Row],[Status]]="Locked",1,0)</f>
        <v>0</v>
      </c>
      <c r="Y225" s="28">
        <f>IF(ResourceEffects[[#This Row],[event_type]]=1,0,1)</f>
        <v>1</v>
      </c>
      <c r="Z225" s="28">
        <f>IF(ResourceEffects[[#This Row],[Use Abundancies]]="Yes",1,0)</f>
        <v>0</v>
      </c>
      <c r="AA225" s="28">
        <f>ResourceEffects[[#This Row],[∆]]</f>
        <v>1</v>
      </c>
    </row>
    <row r="226" spans="1:27" ht="14.4" customHeight="1" x14ac:dyDescent="0.3">
      <c r="A226" s="32">
        <v>0</v>
      </c>
      <c r="B226" s="27" t="s">
        <v>109</v>
      </c>
      <c r="D226" s="26" t="s">
        <v>395</v>
      </c>
      <c r="E226" s="26">
        <v>2</v>
      </c>
      <c r="F226" s="50" t="s">
        <v>387</v>
      </c>
      <c r="G226" s="27" t="s">
        <v>231</v>
      </c>
      <c r="H226" s="26" t="str">
        <f t="shared" si="11"/>
        <v>No</v>
      </c>
      <c r="I226" s="26">
        <f>0</f>
        <v>0</v>
      </c>
      <c r="J226" s="26" t="str">
        <f t="shared" si="12"/>
        <v>Yes</v>
      </c>
      <c r="K226" s="26" t="str">
        <f t="shared" si="13"/>
        <v>No</v>
      </c>
      <c r="L226" s="26">
        <f>INT(ResourceEffects[[#This Row],[Time Factor]]*TimeInterval/60/60/24)</f>
        <v>0</v>
      </c>
      <c r="M226" s="26">
        <f>INT(ResourceEffects[[#This Row],[Time Factor]]*TimeInterval/60/60)-ResourceEffects[[#This Row],[Days]]*24</f>
        <v>0</v>
      </c>
      <c r="N226" s="26">
        <f>INT(ResourceEffects[[#This Row],[Time Factor]]*TimeInterval/60)-ResourceEffects[[#This Row],[Hours]]*60-ResourceEffects[[#This Row],[Days]]*60*24</f>
        <v>0</v>
      </c>
      <c r="O226" s="26">
        <f>ResourceEffects[[#This Row],[Time Factor]]*TimeInterval-ResourceEffects[[#This Row],[Min]]*60-ResourceEffects[[#This Row],[Hours]]*60*60-ResourceEffects[[#This Row],[Days]]*60*60*24</f>
        <v>0</v>
      </c>
      <c r="P226" s="28">
        <f t="shared" ca="1" si="14"/>
        <v>884848593</v>
      </c>
      <c r="Q226" s="28">
        <f>_xlfn.XLOOKUP(ResourceEffects[[#This Row],[Protocol Name]],ProtocolNamesCol,ProtocolIds,"")</f>
        <v>14281</v>
      </c>
      <c r="R226" s="28">
        <f>ResourceEffects[[#This Row],[Time Factor]]</f>
        <v>0</v>
      </c>
      <c r="S226" s="28">
        <f>ResourceEffects[[#This Row],[Drone ID]]</f>
        <v>0</v>
      </c>
      <c r="T226" s="28">
        <f>_xlfn.XLOOKUP(ResourceEffects[[#This Row],[Resource Name]],ResourceNames,ResourceIds,"")</f>
        <v>3201</v>
      </c>
      <c r="U226" s="28">
        <f>_xlfn.XLOOKUP(ResourceEffects[[#This Row],[Event Type]],EventTypeNames,EventTypeIds,"")</f>
        <v>2</v>
      </c>
      <c r="V226" s="28">
        <f>IF(ResourceEffects[[#This Row],[Is Local]]="Yes",1,0)</f>
        <v>1</v>
      </c>
      <c r="W226" s="28">
        <f>IF(ResourceEffects[[#This Row],[Is Installed]]="Yes",1,0)</f>
        <v>0</v>
      </c>
      <c r="X226" s="28">
        <f>IF(ResourceEffects[[#This Row],[Status]]="Locked",1,0)</f>
        <v>0</v>
      </c>
      <c r="Y226" s="28">
        <f>IF(ResourceEffects[[#This Row],[event_type]]=1,0,1)</f>
        <v>1</v>
      </c>
      <c r="Z226" s="28">
        <f>IF(ResourceEffects[[#This Row],[Use Abundancies]]="Yes",1,0)</f>
        <v>0</v>
      </c>
      <c r="AA226" s="28">
        <f>ResourceEffects[[#This Row],[∆]]</f>
        <v>2</v>
      </c>
    </row>
    <row r="227" spans="1:27" ht="14.4" customHeight="1" x14ac:dyDescent="0.3">
      <c r="A227" s="32">
        <v>0</v>
      </c>
      <c r="B227" s="27" t="s">
        <v>109</v>
      </c>
      <c r="D227" s="26" t="s">
        <v>394</v>
      </c>
      <c r="E227" s="26">
        <v>1</v>
      </c>
      <c r="F227" s="50" t="s">
        <v>387</v>
      </c>
      <c r="G227" s="27" t="s">
        <v>271</v>
      </c>
      <c r="H227" s="26" t="str">
        <f t="shared" si="11"/>
        <v>No</v>
      </c>
      <c r="I227" s="26">
        <f>0</f>
        <v>0</v>
      </c>
      <c r="J227" s="26" t="str">
        <f t="shared" si="12"/>
        <v>Yes</v>
      </c>
      <c r="K227" s="26" t="str">
        <f t="shared" si="13"/>
        <v>No</v>
      </c>
      <c r="L227" s="26">
        <f>INT(ResourceEffects[[#This Row],[Time Factor]]*TimeInterval/60/60/24)</f>
        <v>0</v>
      </c>
      <c r="M227" s="26">
        <f>INT(ResourceEffects[[#This Row],[Time Factor]]*TimeInterval/60/60)-ResourceEffects[[#This Row],[Days]]*24</f>
        <v>0</v>
      </c>
      <c r="N227" s="26">
        <f>INT(ResourceEffects[[#This Row],[Time Factor]]*TimeInterval/60)-ResourceEffects[[#This Row],[Hours]]*60-ResourceEffects[[#This Row],[Days]]*60*24</f>
        <v>0</v>
      </c>
      <c r="O227" s="26">
        <f>ResourceEffects[[#This Row],[Time Factor]]*TimeInterval-ResourceEffects[[#This Row],[Min]]*60-ResourceEffects[[#This Row],[Hours]]*60*60-ResourceEffects[[#This Row],[Days]]*60*60*24</f>
        <v>0</v>
      </c>
      <c r="P227" s="28">
        <f t="shared" ca="1" si="14"/>
        <v>390004902</v>
      </c>
      <c r="Q227" s="28">
        <f>_xlfn.XLOOKUP(ResourceEffects[[#This Row],[Protocol Name]],ProtocolNamesCol,ProtocolIds,"")</f>
        <v>14281</v>
      </c>
      <c r="R227" s="28">
        <f>ResourceEffects[[#This Row],[Time Factor]]</f>
        <v>0</v>
      </c>
      <c r="S227" s="28">
        <f>ResourceEffects[[#This Row],[Drone ID]]</f>
        <v>0</v>
      </c>
      <c r="T227" s="28">
        <f>_xlfn.XLOOKUP(ResourceEffects[[#This Row],[Resource Name]],ResourceNames,ResourceIds,"")</f>
        <v>4281</v>
      </c>
      <c r="U227" s="28">
        <f>_xlfn.XLOOKUP(ResourceEffects[[#This Row],[Event Type]],EventTypeNames,EventTypeIds,"")</f>
        <v>1</v>
      </c>
      <c r="V227" s="28">
        <f>IF(ResourceEffects[[#This Row],[Is Local]]="Yes",1,0)</f>
        <v>1</v>
      </c>
      <c r="W227" s="28">
        <f>IF(ResourceEffects[[#This Row],[Is Installed]]="Yes",1,0)</f>
        <v>0</v>
      </c>
      <c r="X227" s="28">
        <f>IF(ResourceEffects[[#This Row],[Status]]="Locked",1,0)</f>
        <v>0</v>
      </c>
      <c r="Y227" s="28">
        <f>IF(ResourceEffects[[#This Row],[event_type]]=1,0,1)</f>
        <v>0</v>
      </c>
      <c r="Z227" s="28">
        <f>IF(ResourceEffects[[#This Row],[Use Abundancies]]="Yes",1,0)</f>
        <v>0</v>
      </c>
      <c r="AA227" s="28">
        <f>ResourceEffects[[#This Row],[∆]]</f>
        <v>1</v>
      </c>
    </row>
    <row r="228" spans="1:27" ht="14.4" customHeight="1" x14ac:dyDescent="0.3">
      <c r="A228" s="32">
        <v>0</v>
      </c>
      <c r="B228" s="27" t="s">
        <v>113</v>
      </c>
      <c r="D228" s="26" t="s">
        <v>395</v>
      </c>
      <c r="E228" s="26">
        <v>1</v>
      </c>
      <c r="F228" s="50" t="s">
        <v>387</v>
      </c>
      <c r="G228" s="27" t="s">
        <v>217</v>
      </c>
      <c r="H228" s="26" t="str">
        <f t="shared" si="11"/>
        <v>No</v>
      </c>
      <c r="I228" s="26">
        <f>0</f>
        <v>0</v>
      </c>
      <c r="J228" s="26" t="str">
        <f t="shared" si="12"/>
        <v>Yes</v>
      </c>
      <c r="K228" s="26" t="str">
        <f t="shared" si="13"/>
        <v>No</v>
      </c>
      <c r="L228" s="26">
        <f>INT(ResourceEffects[[#This Row],[Time Factor]]*TimeInterval/60/60/24)</f>
        <v>0</v>
      </c>
      <c r="M228" s="26">
        <f>INT(ResourceEffects[[#This Row],[Time Factor]]*TimeInterval/60/60)-ResourceEffects[[#This Row],[Days]]*24</f>
        <v>0</v>
      </c>
      <c r="N228" s="26">
        <f>INT(ResourceEffects[[#This Row],[Time Factor]]*TimeInterval/60)-ResourceEffects[[#This Row],[Hours]]*60-ResourceEffects[[#This Row],[Days]]*60*24</f>
        <v>0</v>
      </c>
      <c r="O228" s="26">
        <f>ResourceEffects[[#This Row],[Time Factor]]*TimeInterval-ResourceEffects[[#This Row],[Min]]*60-ResourceEffects[[#This Row],[Hours]]*60*60-ResourceEffects[[#This Row],[Days]]*60*60*24</f>
        <v>0</v>
      </c>
      <c r="P228" s="28">
        <f t="shared" ca="1" si="14"/>
        <v>242397047</v>
      </c>
      <c r="Q228" s="28">
        <f>_xlfn.XLOOKUP(ResourceEffects[[#This Row],[Protocol Name]],ProtocolNamesCol,ProtocolIds,"")</f>
        <v>14311</v>
      </c>
      <c r="R228" s="28">
        <f>ResourceEffects[[#This Row],[Time Factor]]</f>
        <v>0</v>
      </c>
      <c r="S228" s="28">
        <f>ResourceEffects[[#This Row],[Drone ID]]</f>
        <v>0</v>
      </c>
      <c r="T228" s="28">
        <f>_xlfn.XLOOKUP(ResourceEffects[[#This Row],[Resource Name]],ResourceNames,ResourceIds,"")</f>
        <v>3011</v>
      </c>
      <c r="U228" s="28">
        <f>_xlfn.XLOOKUP(ResourceEffects[[#This Row],[Event Type]],EventTypeNames,EventTypeIds,"")</f>
        <v>2</v>
      </c>
      <c r="V228" s="28">
        <f>IF(ResourceEffects[[#This Row],[Is Local]]="Yes",1,0)</f>
        <v>1</v>
      </c>
      <c r="W228" s="28">
        <f>IF(ResourceEffects[[#This Row],[Is Installed]]="Yes",1,0)</f>
        <v>0</v>
      </c>
      <c r="X228" s="28">
        <f>IF(ResourceEffects[[#This Row],[Status]]="Locked",1,0)</f>
        <v>0</v>
      </c>
      <c r="Y228" s="28">
        <f>IF(ResourceEffects[[#This Row],[event_type]]=1,0,1)</f>
        <v>1</v>
      </c>
      <c r="Z228" s="28">
        <f>IF(ResourceEffects[[#This Row],[Use Abundancies]]="Yes",1,0)</f>
        <v>0</v>
      </c>
      <c r="AA228" s="28">
        <f>ResourceEffects[[#This Row],[∆]]</f>
        <v>1</v>
      </c>
    </row>
    <row r="229" spans="1:27" ht="14.4" customHeight="1" x14ac:dyDescent="0.3">
      <c r="A229" s="32">
        <v>0</v>
      </c>
      <c r="B229" s="27" t="s">
        <v>113</v>
      </c>
      <c r="D229" s="26" t="s">
        <v>395</v>
      </c>
      <c r="E229" s="26">
        <v>1</v>
      </c>
      <c r="F229" s="50" t="s">
        <v>387</v>
      </c>
      <c r="G229" s="27" t="s">
        <v>237</v>
      </c>
      <c r="H229" s="26" t="str">
        <f t="shared" si="11"/>
        <v>No</v>
      </c>
      <c r="I229" s="26">
        <f>0</f>
        <v>0</v>
      </c>
      <c r="J229" s="26" t="str">
        <f t="shared" si="12"/>
        <v>Yes</v>
      </c>
      <c r="K229" s="26" t="str">
        <f t="shared" si="13"/>
        <v>No</v>
      </c>
      <c r="L229" s="26">
        <f>INT(ResourceEffects[[#This Row],[Time Factor]]*TimeInterval/60/60/24)</f>
        <v>0</v>
      </c>
      <c r="M229" s="26">
        <f>INT(ResourceEffects[[#This Row],[Time Factor]]*TimeInterval/60/60)-ResourceEffects[[#This Row],[Days]]*24</f>
        <v>0</v>
      </c>
      <c r="N229" s="26">
        <f>INT(ResourceEffects[[#This Row],[Time Factor]]*TimeInterval/60)-ResourceEffects[[#This Row],[Hours]]*60-ResourceEffects[[#This Row],[Days]]*60*24</f>
        <v>0</v>
      </c>
      <c r="O229" s="26">
        <f>ResourceEffects[[#This Row],[Time Factor]]*TimeInterval-ResourceEffects[[#This Row],[Min]]*60-ResourceEffects[[#This Row],[Hours]]*60*60-ResourceEffects[[#This Row],[Days]]*60*60*24</f>
        <v>0</v>
      </c>
      <c r="P229" s="28">
        <f t="shared" ca="1" si="14"/>
        <v>632683427</v>
      </c>
      <c r="Q229" s="28">
        <f>_xlfn.XLOOKUP(ResourceEffects[[#This Row],[Protocol Name]],ProtocolNamesCol,ProtocolIds,"")</f>
        <v>14311</v>
      </c>
      <c r="R229" s="28">
        <f>ResourceEffects[[#This Row],[Time Factor]]</f>
        <v>0</v>
      </c>
      <c r="S229" s="28">
        <f>ResourceEffects[[#This Row],[Drone ID]]</f>
        <v>0</v>
      </c>
      <c r="T229" s="28">
        <f>_xlfn.XLOOKUP(ResourceEffects[[#This Row],[Resource Name]],ResourceNames,ResourceIds,"")</f>
        <v>3301</v>
      </c>
      <c r="U229" s="28">
        <f>_xlfn.XLOOKUP(ResourceEffects[[#This Row],[Event Type]],EventTypeNames,EventTypeIds,"")</f>
        <v>2</v>
      </c>
      <c r="V229" s="28">
        <f>IF(ResourceEffects[[#This Row],[Is Local]]="Yes",1,0)</f>
        <v>1</v>
      </c>
      <c r="W229" s="28">
        <f>IF(ResourceEffects[[#This Row],[Is Installed]]="Yes",1,0)</f>
        <v>0</v>
      </c>
      <c r="X229" s="28">
        <f>IF(ResourceEffects[[#This Row],[Status]]="Locked",1,0)</f>
        <v>0</v>
      </c>
      <c r="Y229" s="28">
        <f>IF(ResourceEffects[[#This Row],[event_type]]=1,0,1)</f>
        <v>1</v>
      </c>
      <c r="Z229" s="28">
        <f>IF(ResourceEffects[[#This Row],[Use Abundancies]]="Yes",1,0)</f>
        <v>0</v>
      </c>
      <c r="AA229" s="28">
        <f>ResourceEffects[[#This Row],[∆]]</f>
        <v>1</v>
      </c>
    </row>
    <row r="230" spans="1:27" ht="14.4" customHeight="1" x14ac:dyDescent="0.3">
      <c r="A230" s="32">
        <v>0</v>
      </c>
      <c r="B230" s="27" t="s">
        <v>113</v>
      </c>
      <c r="D230" s="26" t="s">
        <v>394</v>
      </c>
      <c r="E230" s="26">
        <v>1</v>
      </c>
      <c r="F230" s="50" t="s">
        <v>387</v>
      </c>
      <c r="G230" s="27" t="s">
        <v>275</v>
      </c>
      <c r="H230" s="26" t="str">
        <f t="shared" si="11"/>
        <v>No</v>
      </c>
      <c r="I230" s="26">
        <f>0</f>
        <v>0</v>
      </c>
      <c r="J230" s="26" t="str">
        <f t="shared" si="12"/>
        <v>Yes</v>
      </c>
      <c r="K230" s="26" t="str">
        <f t="shared" si="13"/>
        <v>No</v>
      </c>
      <c r="L230" s="26">
        <f>INT(ResourceEffects[[#This Row],[Time Factor]]*TimeInterval/60/60/24)</f>
        <v>0</v>
      </c>
      <c r="M230" s="26">
        <f>INT(ResourceEffects[[#This Row],[Time Factor]]*TimeInterval/60/60)-ResourceEffects[[#This Row],[Days]]*24</f>
        <v>0</v>
      </c>
      <c r="N230" s="26">
        <f>INT(ResourceEffects[[#This Row],[Time Factor]]*TimeInterval/60)-ResourceEffects[[#This Row],[Hours]]*60-ResourceEffects[[#This Row],[Days]]*60*24</f>
        <v>0</v>
      </c>
      <c r="O230" s="26">
        <f>ResourceEffects[[#This Row],[Time Factor]]*TimeInterval-ResourceEffects[[#This Row],[Min]]*60-ResourceEffects[[#This Row],[Hours]]*60*60-ResourceEffects[[#This Row],[Days]]*60*60*24</f>
        <v>0</v>
      </c>
      <c r="P230" s="28">
        <f t="shared" ca="1" si="14"/>
        <v>447771804</v>
      </c>
      <c r="Q230" s="28">
        <f>_xlfn.XLOOKUP(ResourceEffects[[#This Row],[Protocol Name]],ProtocolNamesCol,ProtocolIds,"")</f>
        <v>14311</v>
      </c>
      <c r="R230" s="28">
        <f>ResourceEffects[[#This Row],[Time Factor]]</f>
        <v>0</v>
      </c>
      <c r="S230" s="28">
        <f>ResourceEffects[[#This Row],[Drone ID]]</f>
        <v>0</v>
      </c>
      <c r="T230" s="28">
        <f>_xlfn.XLOOKUP(ResourceEffects[[#This Row],[Resource Name]],ResourceNames,ResourceIds,"")</f>
        <v>4311</v>
      </c>
      <c r="U230" s="28">
        <f>_xlfn.XLOOKUP(ResourceEffects[[#This Row],[Event Type]],EventTypeNames,EventTypeIds,"")</f>
        <v>1</v>
      </c>
      <c r="V230" s="28">
        <f>IF(ResourceEffects[[#This Row],[Is Local]]="Yes",1,0)</f>
        <v>1</v>
      </c>
      <c r="W230" s="28">
        <f>IF(ResourceEffects[[#This Row],[Is Installed]]="Yes",1,0)</f>
        <v>0</v>
      </c>
      <c r="X230" s="28">
        <f>IF(ResourceEffects[[#This Row],[Status]]="Locked",1,0)</f>
        <v>0</v>
      </c>
      <c r="Y230" s="28">
        <f>IF(ResourceEffects[[#This Row],[event_type]]=1,0,1)</f>
        <v>0</v>
      </c>
      <c r="Z230" s="28">
        <f>IF(ResourceEffects[[#This Row],[Use Abundancies]]="Yes",1,0)</f>
        <v>0</v>
      </c>
      <c r="AA230" s="28">
        <f>ResourceEffects[[#This Row],[∆]]</f>
        <v>1</v>
      </c>
    </row>
    <row r="231" spans="1:27" ht="14.4" customHeight="1" x14ac:dyDescent="0.3">
      <c r="A231" s="32">
        <v>0</v>
      </c>
      <c r="B231" s="27" t="s">
        <v>115</v>
      </c>
      <c r="D231" s="26" t="s">
        <v>395</v>
      </c>
      <c r="E231" s="26">
        <v>1</v>
      </c>
      <c r="F231" s="50" t="s">
        <v>387</v>
      </c>
      <c r="G231" s="27" t="s">
        <v>217</v>
      </c>
      <c r="H231" s="26" t="str">
        <f t="shared" si="11"/>
        <v>No</v>
      </c>
      <c r="I231" s="26">
        <f>0</f>
        <v>0</v>
      </c>
      <c r="J231" s="26" t="str">
        <f t="shared" si="12"/>
        <v>Yes</v>
      </c>
      <c r="K231" s="26" t="str">
        <f t="shared" si="13"/>
        <v>No</v>
      </c>
      <c r="L231" s="26">
        <f>INT(ResourceEffects[[#This Row],[Time Factor]]*TimeInterval/60/60/24)</f>
        <v>0</v>
      </c>
      <c r="M231" s="26">
        <f>INT(ResourceEffects[[#This Row],[Time Factor]]*TimeInterval/60/60)-ResourceEffects[[#This Row],[Days]]*24</f>
        <v>0</v>
      </c>
      <c r="N231" s="26">
        <f>INT(ResourceEffects[[#This Row],[Time Factor]]*TimeInterval/60)-ResourceEffects[[#This Row],[Hours]]*60-ResourceEffects[[#This Row],[Days]]*60*24</f>
        <v>0</v>
      </c>
      <c r="O231" s="26">
        <f>ResourceEffects[[#This Row],[Time Factor]]*TimeInterval-ResourceEffects[[#This Row],[Min]]*60-ResourceEffects[[#This Row],[Hours]]*60*60-ResourceEffects[[#This Row],[Days]]*60*60*24</f>
        <v>0</v>
      </c>
      <c r="P231" s="28">
        <f t="shared" ca="1" si="14"/>
        <v>241088645</v>
      </c>
      <c r="Q231" s="28">
        <f>_xlfn.XLOOKUP(ResourceEffects[[#This Row],[Protocol Name]],ProtocolNamesCol,ProtocolIds,"")</f>
        <v>14321</v>
      </c>
      <c r="R231" s="28">
        <f>ResourceEffects[[#This Row],[Time Factor]]</f>
        <v>0</v>
      </c>
      <c r="S231" s="28">
        <f>ResourceEffects[[#This Row],[Drone ID]]</f>
        <v>0</v>
      </c>
      <c r="T231" s="28">
        <f>_xlfn.XLOOKUP(ResourceEffects[[#This Row],[Resource Name]],ResourceNames,ResourceIds,"")</f>
        <v>3011</v>
      </c>
      <c r="U231" s="28">
        <f>_xlfn.XLOOKUP(ResourceEffects[[#This Row],[Event Type]],EventTypeNames,EventTypeIds,"")</f>
        <v>2</v>
      </c>
      <c r="V231" s="28">
        <f>IF(ResourceEffects[[#This Row],[Is Local]]="Yes",1,0)</f>
        <v>1</v>
      </c>
      <c r="W231" s="28">
        <f>IF(ResourceEffects[[#This Row],[Is Installed]]="Yes",1,0)</f>
        <v>0</v>
      </c>
      <c r="X231" s="28">
        <f>IF(ResourceEffects[[#This Row],[Status]]="Locked",1,0)</f>
        <v>0</v>
      </c>
      <c r="Y231" s="28">
        <f>IF(ResourceEffects[[#This Row],[event_type]]=1,0,1)</f>
        <v>1</v>
      </c>
      <c r="Z231" s="28">
        <f>IF(ResourceEffects[[#This Row],[Use Abundancies]]="Yes",1,0)</f>
        <v>0</v>
      </c>
      <c r="AA231" s="28">
        <f>ResourceEffects[[#This Row],[∆]]</f>
        <v>1</v>
      </c>
    </row>
    <row r="232" spans="1:27" ht="14.4" customHeight="1" x14ac:dyDescent="0.3">
      <c r="A232" s="32">
        <v>0</v>
      </c>
      <c r="B232" s="27" t="s">
        <v>115</v>
      </c>
      <c r="D232" s="26" t="s">
        <v>395</v>
      </c>
      <c r="E232" s="26">
        <v>1</v>
      </c>
      <c r="F232" s="50" t="s">
        <v>387</v>
      </c>
      <c r="G232" s="27" t="s">
        <v>237</v>
      </c>
      <c r="H232" s="26" t="str">
        <f t="shared" si="11"/>
        <v>No</v>
      </c>
      <c r="I232" s="26">
        <f>0</f>
        <v>0</v>
      </c>
      <c r="J232" s="26" t="str">
        <f t="shared" si="12"/>
        <v>Yes</v>
      </c>
      <c r="K232" s="26" t="str">
        <f t="shared" si="13"/>
        <v>No</v>
      </c>
      <c r="L232" s="26">
        <f>INT(ResourceEffects[[#This Row],[Time Factor]]*TimeInterval/60/60/24)</f>
        <v>0</v>
      </c>
      <c r="M232" s="26">
        <f>INT(ResourceEffects[[#This Row],[Time Factor]]*TimeInterval/60/60)-ResourceEffects[[#This Row],[Days]]*24</f>
        <v>0</v>
      </c>
      <c r="N232" s="26">
        <f>INT(ResourceEffects[[#This Row],[Time Factor]]*TimeInterval/60)-ResourceEffects[[#This Row],[Hours]]*60-ResourceEffects[[#This Row],[Days]]*60*24</f>
        <v>0</v>
      </c>
      <c r="O232" s="26">
        <f>ResourceEffects[[#This Row],[Time Factor]]*TimeInterval-ResourceEffects[[#This Row],[Min]]*60-ResourceEffects[[#This Row],[Hours]]*60*60-ResourceEffects[[#This Row],[Days]]*60*60*24</f>
        <v>0</v>
      </c>
      <c r="P232" s="28">
        <f t="shared" ca="1" si="14"/>
        <v>896471674</v>
      </c>
      <c r="Q232" s="28">
        <f>_xlfn.XLOOKUP(ResourceEffects[[#This Row],[Protocol Name]],ProtocolNamesCol,ProtocolIds,"")</f>
        <v>14321</v>
      </c>
      <c r="R232" s="28">
        <f>ResourceEffects[[#This Row],[Time Factor]]</f>
        <v>0</v>
      </c>
      <c r="S232" s="28">
        <f>ResourceEffects[[#This Row],[Drone ID]]</f>
        <v>0</v>
      </c>
      <c r="T232" s="28">
        <f>_xlfn.XLOOKUP(ResourceEffects[[#This Row],[Resource Name]],ResourceNames,ResourceIds,"")</f>
        <v>3301</v>
      </c>
      <c r="U232" s="28">
        <f>_xlfn.XLOOKUP(ResourceEffects[[#This Row],[Event Type]],EventTypeNames,EventTypeIds,"")</f>
        <v>2</v>
      </c>
      <c r="V232" s="28">
        <f>IF(ResourceEffects[[#This Row],[Is Local]]="Yes",1,0)</f>
        <v>1</v>
      </c>
      <c r="W232" s="28">
        <f>IF(ResourceEffects[[#This Row],[Is Installed]]="Yes",1,0)</f>
        <v>0</v>
      </c>
      <c r="X232" s="28">
        <f>IF(ResourceEffects[[#This Row],[Status]]="Locked",1,0)</f>
        <v>0</v>
      </c>
      <c r="Y232" s="28">
        <f>IF(ResourceEffects[[#This Row],[event_type]]=1,0,1)</f>
        <v>1</v>
      </c>
      <c r="Z232" s="28">
        <f>IF(ResourceEffects[[#This Row],[Use Abundancies]]="Yes",1,0)</f>
        <v>0</v>
      </c>
      <c r="AA232" s="28">
        <f>ResourceEffects[[#This Row],[∆]]</f>
        <v>1</v>
      </c>
    </row>
    <row r="233" spans="1:27" ht="14.4" customHeight="1" x14ac:dyDescent="0.3">
      <c r="A233" s="32">
        <v>0</v>
      </c>
      <c r="B233" s="27" t="s">
        <v>115</v>
      </c>
      <c r="D233" s="26" t="s">
        <v>394</v>
      </c>
      <c r="E233" s="26">
        <v>1</v>
      </c>
      <c r="F233" s="50" t="s">
        <v>387</v>
      </c>
      <c r="G233" s="27" t="s">
        <v>277</v>
      </c>
      <c r="H233" s="26" t="str">
        <f t="shared" si="11"/>
        <v>No</v>
      </c>
      <c r="I233" s="26">
        <f>0</f>
        <v>0</v>
      </c>
      <c r="J233" s="26" t="str">
        <f t="shared" si="12"/>
        <v>Yes</v>
      </c>
      <c r="K233" s="26" t="str">
        <f t="shared" si="13"/>
        <v>No</v>
      </c>
      <c r="L233" s="26">
        <f>INT(ResourceEffects[[#This Row],[Time Factor]]*TimeInterval/60/60/24)</f>
        <v>0</v>
      </c>
      <c r="M233" s="26">
        <f>INT(ResourceEffects[[#This Row],[Time Factor]]*TimeInterval/60/60)-ResourceEffects[[#This Row],[Days]]*24</f>
        <v>0</v>
      </c>
      <c r="N233" s="26">
        <f>INT(ResourceEffects[[#This Row],[Time Factor]]*TimeInterval/60)-ResourceEffects[[#This Row],[Hours]]*60-ResourceEffects[[#This Row],[Days]]*60*24</f>
        <v>0</v>
      </c>
      <c r="O233" s="26">
        <f>ResourceEffects[[#This Row],[Time Factor]]*TimeInterval-ResourceEffects[[#This Row],[Min]]*60-ResourceEffects[[#This Row],[Hours]]*60*60-ResourceEffects[[#This Row],[Days]]*60*60*24</f>
        <v>0</v>
      </c>
      <c r="P233" s="28">
        <f t="shared" ca="1" si="14"/>
        <v>729669183</v>
      </c>
      <c r="Q233" s="28">
        <f>_xlfn.XLOOKUP(ResourceEffects[[#This Row],[Protocol Name]],ProtocolNamesCol,ProtocolIds,"")</f>
        <v>14321</v>
      </c>
      <c r="R233" s="28">
        <f>ResourceEffects[[#This Row],[Time Factor]]</f>
        <v>0</v>
      </c>
      <c r="S233" s="28">
        <f>ResourceEffects[[#This Row],[Drone ID]]</f>
        <v>0</v>
      </c>
      <c r="T233" s="28">
        <f>_xlfn.XLOOKUP(ResourceEffects[[#This Row],[Resource Name]],ResourceNames,ResourceIds,"")</f>
        <v>4321</v>
      </c>
      <c r="U233" s="28">
        <f>_xlfn.XLOOKUP(ResourceEffects[[#This Row],[Event Type]],EventTypeNames,EventTypeIds,"")</f>
        <v>1</v>
      </c>
      <c r="V233" s="28">
        <f>IF(ResourceEffects[[#This Row],[Is Local]]="Yes",1,0)</f>
        <v>1</v>
      </c>
      <c r="W233" s="28">
        <f>IF(ResourceEffects[[#This Row],[Is Installed]]="Yes",1,0)</f>
        <v>0</v>
      </c>
      <c r="X233" s="28">
        <f>IF(ResourceEffects[[#This Row],[Status]]="Locked",1,0)</f>
        <v>0</v>
      </c>
      <c r="Y233" s="28">
        <f>IF(ResourceEffects[[#This Row],[event_type]]=1,0,1)</f>
        <v>0</v>
      </c>
      <c r="Z233" s="28">
        <f>IF(ResourceEffects[[#This Row],[Use Abundancies]]="Yes",1,0)</f>
        <v>0</v>
      </c>
      <c r="AA233" s="28">
        <f>ResourceEffects[[#This Row],[∆]]</f>
        <v>1</v>
      </c>
    </row>
    <row r="234" spans="1:27" ht="14.4" customHeight="1" x14ac:dyDescent="0.3">
      <c r="A234" s="32">
        <v>0</v>
      </c>
      <c r="B234" s="27" t="s">
        <v>117</v>
      </c>
      <c r="D234" s="26" t="s">
        <v>395</v>
      </c>
      <c r="E234" s="26">
        <v>1</v>
      </c>
      <c r="F234" s="50" t="s">
        <v>387</v>
      </c>
      <c r="G234" s="27" t="s">
        <v>237</v>
      </c>
      <c r="H234" s="26" t="str">
        <f t="shared" si="11"/>
        <v>No</v>
      </c>
      <c r="I234" s="26">
        <f>0</f>
        <v>0</v>
      </c>
      <c r="J234" s="26" t="str">
        <f t="shared" si="12"/>
        <v>Yes</v>
      </c>
      <c r="K234" s="26" t="str">
        <f t="shared" si="13"/>
        <v>No</v>
      </c>
      <c r="L234" s="26">
        <f>INT(ResourceEffects[[#This Row],[Time Factor]]*TimeInterval/60/60/24)</f>
        <v>0</v>
      </c>
      <c r="M234" s="26">
        <f>INT(ResourceEffects[[#This Row],[Time Factor]]*TimeInterval/60/60)-ResourceEffects[[#This Row],[Days]]*24</f>
        <v>0</v>
      </c>
      <c r="N234" s="26">
        <f>INT(ResourceEffects[[#This Row],[Time Factor]]*TimeInterval/60)-ResourceEffects[[#This Row],[Hours]]*60-ResourceEffects[[#This Row],[Days]]*60*24</f>
        <v>0</v>
      </c>
      <c r="O234" s="26">
        <f>ResourceEffects[[#This Row],[Time Factor]]*TimeInterval-ResourceEffects[[#This Row],[Min]]*60-ResourceEffects[[#This Row],[Hours]]*60*60-ResourceEffects[[#This Row],[Days]]*60*60*24</f>
        <v>0</v>
      </c>
      <c r="P234" s="28">
        <f t="shared" ca="1" si="14"/>
        <v>561841030</v>
      </c>
      <c r="Q234" s="28">
        <f>_xlfn.XLOOKUP(ResourceEffects[[#This Row],[Protocol Name]],ProtocolNamesCol,ProtocolIds,"")</f>
        <v>14401</v>
      </c>
      <c r="R234" s="28">
        <f>ResourceEffects[[#This Row],[Time Factor]]</f>
        <v>0</v>
      </c>
      <c r="S234" s="28">
        <f>ResourceEffects[[#This Row],[Drone ID]]</f>
        <v>0</v>
      </c>
      <c r="T234" s="28">
        <f>_xlfn.XLOOKUP(ResourceEffects[[#This Row],[Resource Name]],ResourceNames,ResourceIds,"")</f>
        <v>3301</v>
      </c>
      <c r="U234" s="28">
        <f>_xlfn.XLOOKUP(ResourceEffects[[#This Row],[Event Type]],EventTypeNames,EventTypeIds,"")</f>
        <v>2</v>
      </c>
      <c r="V234" s="28">
        <f>IF(ResourceEffects[[#This Row],[Is Local]]="Yes",1,0)</f>
        <v>1</v>
      </c>
      <c r="W234" s="28">
        <f>IF(ResourceEffects[[#This Row],[Is Installed]]="Yes",1,0)</f>
        <v>0</v>
      </c>
      <c r="X234" s="28">
        <f>IF(ResourceEffects[[#This Row],[Status]]="Locked",1,0)</f>
        <v>0</v>
      </c>
      <c r="Y234" s="28">
        <f>IF(ResourceEffects[[#This Row],[event_type]]=1,0,1)</f>
        <v>1</v>
      </c>
      <c r="Z234" s="28">
        <f>IF(ResourceEffects[[#This Row],[Use Abundancies]]="Yes",1,0)</f>
        <v>0</v>
      </c>
      <c r="AA234" s="28">
        <f>ResourceEffects[[#This Row],[∆]]</f>
        <v>1</v>
      </c>
    </row>
    <row r="235" spans="1:27" ht="14.4" customHeight="1" x14ac:dyDescent="0.3">
      <c r="A235" s="32">
        <v>0</v>
      </c>
      <c r="B235" s="27" t="s">
        <v>117</v>
      </c>
      <c r="D235" s="26" t="s">
        <v>395</v>
      </c>
      <c r="E235" s="26">
        <v>1</v>
      </c>
      <c r="F235" s="50" t="s">
        <v>387</v>
      </c>
      <c r="G235" s="27" t="s">
        <v>239</v>
      </c>
      <c r="H235" s="26" t="str">
        <f t="shared" si="11"/>
        <v>No</v>
      </c>
      <c r="I235" s="26">
        <f>0</f>
        <v>0</v>
      </c>
      <c r="J235" s="26" t="str">
        <f t="shared" si="12"/>
        <v>Yes</v>
      </c>
      <c r="K235" s="26" t="str">
        <f t="shared" si="13"/>
        <v>No</v>
      </c>
      <c r="L235" s="26">
        <f>INT(ResourceEffects[[#This Row],[Time Factor]]*TimeInterval/60/60/24)</f>
        <v>0</v>
      </c>
      <c r="M235" s="26">
        <f>INT(ResourceEffects[[#This Row],[Time Factor]]*TimeInterval/60/60)-ResourceEffects[[#This Row],[Days]]*24</f>
        <v>0</v>
      </c>
      <c r="N235" s="26">
        <f>INT(ResourceEffects[[#This Row],[Time Factor]]*TimeInterval/60)-ResourceEffects[[#This Row],[Hours]]*60-ResourceEffects[[#This Row],[Days]]*60*24</f>
        <v>0</v>
      </c>
      <c r="O235" s="26">
        <f>ResourceEffects[[#This Row],[Time Factor]]*TimeInterval-ResourceEffects[[#This Row],[Min]]*60-ResourceEffects[[#This Row],[Hours]]*60*60-ResourceEffects[[#This Row],[Days]]*60*60*24</f>
        <v>0</v>
      </c>
      <c r="P235" s="28">
        <f t="shared" ca="1" si="14"/>
        <v>272432378</v>
      </c>
      <c r="Q235" s="28">
        <f>_xlfn.XLOOKUP(ResourceEffects[[#This Row],[Protocol Name]],ProtocolNamesCol,ProtocolIds,"")</f>
        <v>14401</v>
      </c>
      <c r="R235" s="28">
        <f>ResourceEffects[[#This Row],[Time Factor]]</f>
        <v>0</v>
      </c>
      <c r="S235" s="28">
        <f>ResourceEffects[[#This Row],[Drone ID]]</f>
        <v>0</v>
      </c>
      <c r="T235" s="28">
        <f>_xlfn.XLOOKUP(ResourceEffects[[#This Row],[Resource Name]],ResourceNames,ResourceIds,"")</f>
        <v>3311</v>
      </c>
      <c r="U235" s="28">
        <f>_xlfn.XLOOKUP(ResourceEffects[[#This Row],[Event Type]],EventTypeNames,EventTypeIds,"")</f>
        <v>2</v>
      </c>
      <c r="V235" s="28">
        <f>IF(ResourceEffects[[#This Row],[Is Local]]="Yes",1,0)</f>
        <v>1</v>
      </c>
      <c r="W235" s="28">
        <f>IF(ResourceEffects[[#This Row],[Is Installed]]="Yes",1,0)</f>
        <v>0</v>
      </c>
      <c r="X235" s="28">
        <f>IF(ResourceEffects[[#This Row],[Status]]="Locked",1,0)</f>
        <v>0</v>
      </c>
      <c r="Y235" s="28">
        <f>IF(ResourceEffects[[#This Row],[event_type]]=1,0,1)</f>
        <v>1</v>
      </c>
      <c r="Z235" s="28">
        <f>IF(ResourceEffects[[#This Row],[Use Abundancies]]="Yes",1,0)</f>
        <v>0</v>
      </c>
      <c r="AA235" s="28">
        <f>ResourceEffects[[#This Row],[∆]]</f>
        <v>1</v>
      </c>
    </row>
    <row r="236" spans="1:27" ht="14.4" customHeight="1" x14ac:dyDescent="0.3">
      <c r="A236" s="32">
        <v>0</v>
      </c>
      <c r="B236" s="27" t="s">
        <v>117</v>
      </c>
      <c r="D236" s="26" t="s">
        <v>395</v>
      </c>
      <c r="E236" s="26">
        <v>1</v>
      </c>
      <c r="F236" s="50" t="s">
        <v>387</v>
      </c>
      <c r="G236" s="27" t="s">
        <v>241</v>
      </c>
      <c r="H236" s="26" t="str">
        <f t="shared" si="11"/>
        <v>No</v>
      </c>
      <c r="I236" s="26">
        <f>0</f>
        <v>0</v>
      </c>
      <c r="J236" s="26" t="str">
        <f t="shared" si="12"/>
        <v>Yes</v>
      </c>
      <c r="K236" s="26" t="str">
        <f t="shared" si="13"/>
        <v>No</v>
      </c>
      <c r="L236" s="26">
        <f>INT(ResourceEffects[[#This Row],[Time Factor]]*TimeInterval/60/60/24)</f>
        <v>0</v>
      </c>
      <c r="M236" s="26">
        <f>INT(ResourceEffects[[#This Row],[Time Factor]]*TimeInterval/60/60)-ResourceEffects[[#This Row],[Days]]*24</f>
        <v>0</v>
      </c>
      <c r="N236" s="26">
        <f>INT(ResourceEffects[[#This Row],[Time Factor]]*TimeInterval/60)-ResourceEffects[[#This Row],[Hours]]*60-ResourceEffects[[#This Row],[Days]]*60*24</f>
        <v>0</v>
      </c>
      <c r="O236" s="26">
        <f>ResourceEffects[[#This Row],[Time Factor]]*TimeInterval-ResourceEffects[[#This Row],[Min]]*60-ResourceEffects[[#This Row],[Hours]]*60*60-ResourceEffects[[#This Row],[Days]]*60*60*24</f>
        <v>0</v>
      </c>
      <c r="P236" s="28">
        <f t="shared" ca="1" si="14"/>
        <v>957625615</v>
      </c>
      <c r="Q236" s="28">
        <f>_xlfn.XLOOKUP(ResourceEffects[[#This Row],[Protocol Name]],ProtocolNamesCol,ProtocolIds,"")</f>
        <v>14401</v>
      </c>
      <c r="R236" s="28">
        <f>ResourceEffects[[#This Row],[Time Factor]]</f>
        <v>0</v>
      </c>
      <c r="S236" s="28">
        <f>ResourceEffects[[#This Row],[Drone ID]]</f>
        <v>0</v>
      </c>
      <c r="T236" s="28">
        <f>_xlfn.XLOOKUP(ResourceEffects[[#This Row],[Resource Name]],ResourceNames,ResourceIds,"")</f>
        <v>3321</v>
      </c>
      <c r="U236" s="28">
        <f>_xlfn.XLOOKUP(ResourceEffects[[#This Row],[Event Type]],EventTypeNames,EventTypeIds,"")</f>
        <v>2</v>
      </c>
      <c r="V236" s="28">
        <f>IF(ResourceEffects[[#This Row],[Is Local]]="Yes",1,0)</f>
        <v>1</v>
      </c>
      <c r="W236" s="28">
        <f>IF(ResourceEffects[[#This Row],[Is Installed]]="Yes",1,0)</f>
        <v>0</v>
      </c>
      <c r="X236" s="28">
        <f>IF(ResourceEffects[[#This Row],[Status]]="Locked",1,0)</f>
        <v>0</v>
      </c>
      <c r="Y236" s="28">
        <f>IF(ResourceEffects[[#This Row],[event_type]]=1,0,1)</f>
        <v>1</v>
      </c>
      <c r="Z236" s="28">
        <f>IF(ResourceEffects[[#This Row],[Use Abundancies]]="Yes",1,0)</f>
        <v>0</v>
      </c>
      <c r="AA236" s="28">
        <f>ResourceEffects[[#This Row],[∆]]</f>
        <v>1</v>
      </c>
    </row>
    <row r="237" spans="1:27" ht="14.4" customHeight="1" x14ac:dyDescent="0.3">
      <c r="A237" s="32">
        <v>0</v>
      </c>
      <c r="B237" s="27" t="s">
        <v>117</v>
      </c>
      <c r="D237" s="26" t="s">
        <v>394</v>
      </c>
      <c r="E237" s="26">
        <v>1</v>
      </c>
      <c r="F237" s="50" t="s">
        <v>387</v>
      </c>
      <c r="G237" s="27" t="s">
        <v>279</v>
      </c>
      <c r="H237" s="26" t="str">
        <f t="shared" si="11"/>
        <v>No</v>
      </c>
      <c r="I237" s="26">
        <f>0</f>
        <v>0</v>
      </c>
      <c r="J237" s="26" t="str">
        <f t="shared" si="12"/>
        <v>Yes</v>
      </c>
      <c r="K237" s="26" t="str">
        <f t="shared" si="13"/>
        <v>No</v>
      </c>
      <c r="L237" s="26">
        <f>INT(ResourceEffects[[#This Row],[Time Factor]]*TimeInterval/60/60/24)</f>
        <v>0</v>
      </c>
      <c r="M237" s="26">
        <f>INT(ResourceEffects[[#This Row],[Time Factor]]*TimeInterval/60/60)-ResourceEffects[[#This Row],[Days]]*24</f>
        <v>0</v>
      </c>
      <c r="N237" s="26">
        <f>INT(ResourceEffects[[#This Row],[Time Factor]]*TimeInterval/60)-ResourceEffects[[#This Row],[Hours]]*60-ResourceEffects[[#This Row],[Days]]*60*24</f>
        <v>0</v>
      </c>
      <c r="O237" s="26">
        <f>ResourceEffects[[#This Row],[Time Factor]]*TimeInterval-ResourceEffects[[#This Row],[Min]]*60-ResourceEffects[[#This Row],[Hours]]*60*60-ResourceEffects[[#This Row],[Days]]*60*60*24</f>
        <v>0</v>
      </c>
      <c r="P237" s="28">
        <f t="shared" ca="1" si="14"/>
        <v>223269916</v>
      </c>
      <c r="Q237" s="28">
        <f>_xlfn.XLOOKUP(ResourceEffects[[#This Row],[Protocol Name]],ProtocolNamesCol,ProtocolIds,"")</f>
        <v>14401</v>
      </c>
      <c r="R237" s="28">
        <f>ResourceEffects[[#This Row],[Time Factor]]</f>
        <v>0</v>
      </c>
      <c r="S237" s="28">
        <f>ResourceEffects[[#This Row],[Drone ID]]</f>
        <v>0</v>
      </c>
      <c r="T237" s="28">
        <f>_xlfn.XLOOKUP(ResourceEffects[[#This Row],[Resource Name]],ResourceNames,ResourceIds,"")</f>
        <v>4401</v>
      </c>
      <c r="U237" s="28">
        <f>_xlfn.XLOOKUP(ResourceEffects[[#This Row],[Event Type]],EventTypeNames,EventTypeIds,"")</f>
        <v>1</v>
      </c>
      <c r="V237" s="28">
        <f>IF(ResourceEffects[[#This Row],[Is Local]]="Yes",1,0)</f>
        <v>1</v>
      </c>
      <c r="W237" s="28">
        <f>IF(ResourceEffects[[#This Row],[Is Installed]]="Yes",1,0)</f>
        <v>0</v>
      </c>
      <c r="X237" s="28">
        <f>IF(ResourceEffects[[#This Row],[Status]]="Locked",1,0)</f>
        <v>0</v>
      </c>
      <c r="Y237" s="28">
        <f>IF(ResourceEffects[[#This Row],[event_type]]=1,0,1)</f>
        <v>0</v>
      </c>
      <c r="Z237" s="28">
        <f>IF(ResourceEffects[[#This Row],[Use Abundancies]]="Yes",1,0)</f>
        <v>0</v>
      </c>
      <c r="AA237" s="28">
        <f>ResourceEffects[[#This Row],[∆]]</f>
        <v>1</v>
      </c>
    </row>
    <row r="238" spans="1:27" ht="14.4" customHeight="1" x14ac:dyDescent="0.3">
      <c r="A238" s="32">
        <v>0</v>
      </c>
      <c r="B238" s="27" t="s">
        <v>119</v>
      </c>
      <c r="D238" s="26" t="s">
        <v>395</v>
      </c>
      <c r="E238" s="26">
        <v>1</v>
      </c>
      <c r="F238" s="50" t="s">
        <v>387</v>
      </c>
      <c r="G238" s="27" t="s">
        <v>239</v>
      </c>
      <c r="H238" s="26" t="str">
        <f t="shared" si="11"/>
        <v>No</v>
      </c>
      <c r="I238" s="26">
        <f>0</f>
        <v>0</v>
      </c>
      <c r="J238" s="26" t="str">
        <f t="shared" si="12"/>
        <v>Yes</v>
      </c>
      <c r="K238" s="26" t="str">
        <f t="shared" si="13"/>
        <v>No</v>
      </c>
      <c r="L238" s="26">
        <f>INT(ResourceEffects[[#This Row],[Time Factor]]*TimeInterval/60/60/24)</f>
        <v>0</v>
      </c>
      <c r="M238" s="26">
        <f>INT(ResourceEffects[[#This Row],[Time Factor]]*TimeInterval/60/60)-ResourceEffects[[#This Row],[Days]]*24</f>
        <v>0</v>
      </c>
      <c r="N238" s="26">
        <f>INT(ResourceEffects[[#This Row],[Time Factor]]*TimeInterval/60)-ResourceEffects[[#This Row],[Hours]]*60-ResourceEffects[[#This Row],[Days]]*60*24</f>
        <v>0</v>
      </c>
      <c r="O238" s="26">
        <f>ResourceEffects[[#This Row],[Time Factor]]*TimeInterval-ResourceEffects[[#This Row],[Min]]*60-ResourceEffects[[#This Row],[Hours]]*60*60-ResourceEffects[[#This Row],[Days]]*60*60*24</f>
        <v>0</v>
      </c>
      <c r="P238" s="28">
        <f t="shared" ca="1" si="14"/>
        <v>625871784</v>
      </c>
      <c r="Q238" s="28">
        <f>_xlfn.XLOOKUP(ResourceEffects[[#This Row],[Protocol Name]],ProtocolNamesCol,ProtocolIds,"")</f>
        <v>14411</v>
      </c>
      <c r="R238" s="28">
        <f>ResourceEffects[[#This Row],[Time Factor]]</f>
        <v>0</v>
      </c>
      <c r="S238" s="28">
        <f>ResourceEffects[[#This Row],[Drone ID]]</f>
        <v>0</v>
      </c>
      <c r="T238" s="28">
        <f>_xlfn.XLOOKUP(ResourceEffects[[#This Row],[Resource Name]],ResourceNames,ResourceIds,"")</f>
        <v>3311</v>
      </c>
      <c r="U238" s="28">
        <f>_xlfn.XLOOKUP(ResourceEffects[[#This Row],[Event Type]],EventTypeNames,EventTypeIds,"")</f>
        <v>2</v>
      </c>
      <c r="V238" s="28">
        <f>IF(ResourceEffects[[#This Row],[Is Local]]="Yes",1,0)</f>
        <v>1</v>
      </c>
      <c r="W238" s="28">
        <f>IF(ResourceEffects[[#This Row],[Is Installed]]="Yes",1,0)</f>
        <v>0</v>
      </c>
      <c r="X238" s="28">
        <f>IF(ResourceEffects[[#This Row],[Status]]="Locked",1,0)</f>
        <v>0</v>
      </c>
      <c r="Y238" s="28">
        <f>IF(ResourceEffects[[#This Row],[event_type]]=1,0,1)</f>
        <v>1</v>
      </c>
      <c r="Z238" s="28">
        <f>IF(ResourceEffects[[#This Row],[Use Abundancies]]="Yes",1,0)</f>
        <v>0</v>
      </c>
      <c r="AA238" s="28">
        <f>ResourceEffects[[#This Row],[∆]]</f>
        <v>1</v>
      </c>
    </row>
    <row r="239" spans="1:27" ht="14.4" customHeight="1" x14ac:dyDescent="0.3">
      <c r="A239" s="32">
        <v>0</v>
      </c>
      <c r="B239" s="27" t="s">
        <v>119</v>
      </c>
      <c r="D239" s="26" t="s">
        <v>395</v>
      </c>
      <c r="E239" s="26">
        <v>1</v>
      </c>
      <c r="F239" s="50" t="s">
        <v>387</v>
      </c>
      <c r="G239" s="27" t="s">
        <v>241</v>
      </c>
      <c r="H239" s="26" t="str">
        <f t="shared" si="11"/>
        <v>No</v>
      </c>
      <c r="I239" s="26">
        <f>0</f>
        <v>0</v>
      </c>
      <c r="J239" s="26" t="str">
        <f t="shared" si="12"/>
        <v>Yes</v>
      </c>
      <c r="K239" s="26" t="str">
        <f t="shared" si="13"/>
        <v>No</v>
      </c>
      <c r="L239" s="26">
        <f>INT(ResourceEffects[[#This Row],[Time Factor]]*TimeInterval/60/60/24)</f>
        <v>0</v>
      </c>
      <c r="M239" s="26">
        <f>INT(ResourceEffects[[#This Row],[Time Factor]]*TimeInterval/60/60)-ResourceEffects[[#This Row],[Days]]*24</f>
        <v>0</v>
      </c>
      <c r="N239" s="26">
        <f>INT(ResourceEffects[[#This Row],[Time Factor]]*TimeInterval/60)-ResourceEffects[[#This Row],[Hours]]*60-ResourceEffects[[#This Row],[Days]]*60*24</f>
        <v>0</v>
      </c>
      <c r="O239" s="26">
        <f>ResourceEffects[[#This Row],[Time Factor]]*TimeInterval-ResourceEffects[[#This Row],[Min]]*60-ResourceEffects[[#This Row],[Hours]]*60*60-ResourceEffects[[#This Row],[Days]]*60*60*24</f>
        <v>0</v>
      </c>
      <c r="P239" s="28">
        <f t="shared" ca="1" si="14"/>
        <v>303418143</v>
      </c>
      <c r="Q239" s="28">
        <f>_xlfn.XLOOKUP(ResourceEffects[[#This Row],[Protocol Name]],ProtocolNamesCol,ProtocolIds,"")</f>
        <v>14411</v>
      </c>
      <c r="R239" s="28">
        <f>ResourceEffects[[#This Row],[Time Factor]]</f>
        <v>0</v>
      </c>
      <c r="S239" s="28">
        <f>ResourceEffects[[#This Row],[Drone ID]]</f>
        <v>0</v>
      </c>
      <c r="T239" s="28">
        <f>_xlfn.XLOOKUP(ResourceEffects[[#This Row],[Resource Name]],ResourceNames,ResourceIds,"")</f>
        <v>3321</v>
      </c>
      <c r="U239" s="28">
        <f>_xlfn.XLOOKUP(ResourceEffects[[#This Row],[Event Type]],EventTypeNames,EventTypeIds,"")</f>
        <v>2</v>
      </c>
      <c r="V239" s="28">
        <f>IF(ResourceEffects[[#This Row],[Is Local]]="Yes",1,0)</f>
        <v>1</v>
      </c>
      <c r="W239" s="28">
        <f>IF(ResourceEffects[[#This Row],[Is Installed]]="Yes",1,0)</f>
        <v>0</v>
      </c>
      <c r="X239" s="28">
        <f>IF(ResourceEffects[[#This Row],[Status]]="Locked",1,0)</f>
        <v>0</v>
      </c>
      <c r="Y239" s="28">
        <f>IF(ResourceEffects[[#This Row],[event_type]]=1,0,1)</f>
        <v>1</v>
      </c>
      <c r="Z239" s="28">
        <f>IF(ResourceEffects[[#This Row],[Use Abundancies]]="Yes",1,0)</f>
        <v>0</v>
      </c>
      <c r="AA239" s="28">
        <f>ResourceEffects[[#This Row],[∆]]</f>
        <v>1</v>
      </c>
    </row>
    <row r="240" spans="1:27" ht="14.4" customHeight="1" x14ac:dyDescent="0.3">
      <c r="A240" s="32">
        <v>0</v>
      </c>
      <c r="B240" s="27" t="s">
        <v>119</v>
      </c>
      <c r="D240" s="26" t="s">
        <v>395</v>
      </c>
      <c r="E240" s="26">
        <v>1</v>
      </c>
      <c r="F240" s="50" t="s">
        <v>387</v>
      </c>
      <c r="G240" s="27" t="s">
        <v>243</v>
      </c>
      <c r="H240" s="26" t="str">
        <f t="shared" si="11"/>
        <v>No</v>
      </c>
      <c r="I240" s="26">
        <f>0</f>
        <v>0</v>
      </c>
      <c r="J240" s="26" t="str">
        <f t="shared" si="12"/>
        <v>Yes</v>
      </c>
      <c r="K240" s="26" t="str">
        <f t="shared" si="13"/>
        <v>No</v>
      </c>
      <c r="L240" s="26">
        <f>INT(ResourceEffects[[#This Row],[Time Factor]]*TimeInterval/60/60/24)</f>
        <v>0</v>
      </c>
      <c r="M240" s="26">
        <f>INT(ResourceEffects[[#This Row],[Time Factor]]*TimeInterval/60/60)-ResourceEffects[[#This Row],[Days]]*24</f>
        <v>0</v>
      </c>
      <c r="N240" s="26">
        <f>INT(ResourceEffects[[#This Row],[Time Factor]]*TimeInterval/60)-ResourceEffects[[#This Row],[Hours]]*60-ResourceEffects[[#This Row],[Days]]*60*24</f>
        <v>0</v>
      </c>
      <c r="O240" s="26">
        <f>ResourceEffects[[#This Row],[Time Factor]]*TimeInterval-ResourceEffects[[#This Row],[Min]]*60-ResourceEffects[[#This Row],[Hours]]*60*60-ResourceEffects[[#This Row],[Days]]*60*60*24</f>
        <v>0</v>
      </c>
      <c r="P240" s="28">
        <f t="shared" ca="1" si="14"/>
        <v>135118015</v>
      </c>
      <c r="Q240" s="28">
        <f>_xlfn.XLOOKUP(ResourceEffects[[#This Row],[Protocol Name]],ProtocolNamesCol,ProtocolIds,"")</f>
        <v>14411</v>
      </c>
      <c r="R240" s="28">
        <f>ResourceEffects[[#This Row],[Time Factor]]</f>
        <v>0</v>
      </c>
      <c r="S240" s="28">
        <f>ResourceEffects[[#This Row],[Drone ID]]</f>
        <v>0</v>
      </c>
      <c r="T240" s="28">
        <f>_xlfn.XLOOKUP(ResourceEffects[[#This Row],[Resource Name]],ResourceNames,ResourceIds,"")</f>
        <v>3331</v>
      </c>
      <c r="U240" s="28">
        <f>_xlfn.XLOOKUP(ResourceEffects[[#This Row],[Event Type]],EventTypeNames,EventTypeIds,"")</f>
        <v>2</v>
      </c>
      <c r="V240" s="28">
        <f>IF(ResourceEffects[[#This Row],[Is Local]]="Yes",1,0)</f>
        <v>1</v>
      </c>
      <c r="W240" s="28">
        <f>IF(ResourceEffects[[#This Row],[Is Installed]]="Yes",1,0)</f>
        <v>0</v>
      </c>
      <c r="X240" s="28">
        <f>IF(ResourceEffects[[#This Row],[Status]]="Locked",1,0)</f>
        <v>0</v>
      </c>
      <c r="Y240" s="28">
        <f>IF(ResourceEffects[[#This Row],[event_type]]=1,0,1)</f>
        <v>1</v>
      </c>
      <c r="Z240" s="28">
        <f>IF(ResourceEffects[[#This Row],[Use Abundancies]]="Yes",1,0)</f>
        <v>0</v>
      </c>
      <c r="AA240" s="28">
        <f>ResourceEffects[[#This Row],[∆]]</f>
        <v>1</v>
      </c>
    </row>
    <row r="241" spans="1:27" ht="14.4" customHeight="1" x14ac:dyDescent="0.3">
      <c r="A241" s="32">
        <v>0</v>
      </c>
      <c r="B241" s="27" t="s">
        <v>119</v>
      </c>
      <c r="D241" s="26" t="s">
        <v>394</v>
      </c>
      <c r="E241" s="26">
        <v>1</v>
      </c>
      <c r="F241" s="50" t="s">
        <v>387</v>
      </c>
      <c r="G241" s="27" t="s">
        <v>281</v>
      </c>
      <c r="H241" s="26" t="str">
        <f t="shared" si="11"/>
        <v>No</v>
      </c>
      <c r="I241" s="26">
        <f>0</f>
        <v>0</v>
      </c>
      <c r="J241" s="26" t="str">
        <f t="shared" si="12"/>
        <v>Yes</v>
      </c>
      <c r="K241" s="26" t="str">
        <f t="shared" si="13"/>
        <v>No</v>
      </c>
      <c r="L241" s="26">
        <f>INT(ResourceEffects[[#This Row],[Time Factor]]*TimeInterval/60/60/24)</f>
        <v>0</v>
      </c>
      <c r="M241" s="26">
        <f>INT(ResourceEffects[[#This Row],[Time Factor]]*TimeInterval/60/60)-ResourceEffects[[#This Row],[Days]]*24</f>
        <v>0</v>
      </c>
      <c r="N241" s="26">
        <f>INT(ResourceEffects[[#This Row],[Time Factor]]*TimeInterval/60)-ResourceEffects[[#This Row],[Hours]]*60-ResourceEffects[[#This Row],[Days]]*60*24</f>
        <v>0</v>
      </c>
      <c r="O241" s="26">
        <f>ResourceEffects[[#This Row],[Time Factor]]*TimeInterval-ResourceEffects[[#This Row],[Min]]*60-ResourceEffects[[#This Row],[Hours]]*60*60-ResourceEffects[[#This Row],[Days]]*60*60*24</f>
        <v>0</v>
      </c>
      <c r="P241" s="28">
        <f t="shared" ca="1" si="14"/>
        <v>439542259</v>
      </c>
      <c r="Q241" s="28">
        <f>_xlfn.XLOOKUP(ResourceEffects[[#This Row],[Protocol Name]],ProtocolNamesCol,ProtocolIds,"")</f>
        <v>14411</v>
      </c>
      <c r="R241" s="28">
        <f>ResourceEffects[[#This Row],[Time Factor]]</f>
        <v>0</v>
      </c>
      <c r="S241" s="28">
        <f>ResourceEffects[[#This Row],[Drone ID]]</f>
        <v>0</v>
      </c>
      <c r="T241" s="28">
        <f>_xlfn.XLOOKUP(ResourceEffects[[#This Row],[Resource Name]],ResourceNames,ResourceIds,"")</f>
        <v>4411</v>
      </c>
      <c r="U241" s="28">
        <f>_xlfn.XLOOKUP(ResourceEffects[[#This Row],[Event Type]],EventTypeNames,EventTypeIds,"")</f>
        <v>1</v>
      </c>
      <c r="V241" s="28">
        <f>IF(ResourceEffects[[#This Row],[Is Local]]="Yes",1,0)</f>
        <v>1</v>
      </c>
      <c r="W241" s="28">
        <f>IF(ResourceEffects[[#This Row],[Is Installed]]="Yes",1,0)</f>
        <v>0</v>
      </c>
      <c r="X241" s="28">
        <f>IF(ResourceEffects[[#This Row],[Status]]="Locked",1,0)</f>
        <v>0</v>
      </c>
      <c r="Y241" s="28">
        <f>IF(ResourceEffects[[#This Row],[event_type]]=1,0,1)</f>
        <v>0</v>
      </c>
      <c r="Z241" s="28">
        <f>IF(ResourceEffects[[#This Row],[Use Abundancies]]="Yes",1,0)</f>
        <v>0</v>
      </c>
      <c r="AA241" s="28">
        <f>ResourceEffects[[#This Row],[∆]]</f>
        <v>1</v>
      </c>
    </row>
    <row r="242" spans="1:27" ht="14.4" customHeight="1" x14ac:dyDescent="0.3">
      <c r="A242" s="32">
        <v>0</v>
      </c>
      <c r="B242" s="27" t="s">
        <v>121</v>
      </c>
      <c r="D242" s="26" t="s">
        <v>395</v>
      </c>
      <c r="E242" s="26">
        <v>1</v>
      </c>
      <c r="F242" s="50" t="s">
        <v>387</v>
      </c>
      <c r="G242" s="27" t="s">
        <v>215</v>
      </c>
      <c r="H242" s="26" t="str">
        <f t="shared" si="11"/>
        <v>No</v>
      </c>
      <c r="I242" s="26">
        <f>0</f>
        <v>0</v>
      </c>
      <c r="J242" s="26" t="str">
        <f t="shared" si="12"/>
        <v>Yes</v>
      </c>
      <c r="K242" s="26" t="str">
        <f t="shared" si="13"/>
        <v>No</v>
      </c>
      <c r="L242" s="26">
        <f>INT(ResourceEffects[[#This Row],[Time Factor]]*TimeInterval/60/60/24)</f>
        <v>0</v>
      </c>
      <c r="M242" s="26">
        <f>INT(ResourceEffects[[#This Row],[Time Factor]]*TimeInterval/60/60)-ResourceEffects[[#This Row],[Days]]*24</f>
        <v>0</v>
      </c>
      <c r="N242" s="26">
        <f>INT(ResourceEffects[[#This Row],[Time Factor]]*TimeInterval/60)-ResourceEffects[[#This Row],[Hours]]*60-ResourceEffects[[#This Row],[Days]]*60*24</f>
        <v>0</v>
      </c>
      <c r="O242" s="26">
        <f>ResourceEffects[[#This Row],[Time Factor]]*TimeInterval-ResourceEffects[[#This Row],[Min]]*60-ResourceEffects[[#This Row],[Hours]]*60*60-ResourceEffects[[#This Row],[Days]]*60*60*24</f>
        <v>0</v>
      </c>
      <c r="P242" s="28">
        <f t="shared" ca="1" si="14"/>
        <v>769187193</v>
      </c>
      <c r="Q242" s="28">
        <f>_xlfn.XLOOKUP(ResourceEffects[[#This Row],[Protocol Name]],ProtocolNamesCol,ProtocolIds,"")</f>
        <v>14421</v>
      </c>
      <c r="R242" s="28">
        <f>ResourceEffects[[#This Row],[Time Factor]]</f>
        <v>0</v>
      </c>
      <c r="S242" s="28">
        <f>ResourceEffects[[#This Row],[Drone ID]]</f>
        <v>0</v>
      </c>
      <c r="T242" s="28">
        <f>_xlfn.XLOOKUP(ResourceEffects[[#This Row],[Resource Name]],ResourceNames,ResourceIds,"")</f>
        <v>3001</v>
      </c>
      <c r="U242" s="28">
        <f>_xlfn.XLOOKUP(ResourceEffects[[#This Row],[Event Type]],EventTypeNames,EventTypeIds,"")</f>
        <v>2</v>
      </c>
      <c r="V242" s="28">
        <f>IF(ResourceEffects[[#This Row],[Is Local]]="Yes",1,0)</f>
        <v>1</v>
      </c>
      <c r="W242" s="28">
        <f>IF(ResourceEffects[[#This Row],[Is Installed]]="Yes",1,0)</f>
        <v>0</v>
      </c>
      <c r="X242" s="28">
        <f>IF(ResourceEffects[[#This Row],[Status]]="Locked",1,0)</f>
        <v>0</v>
      </c>
      <c r="Y242" s="28">
        <f>IF(ResourceEffects[[#This Row],[event_type]]=1,0,1)</f>
        <v>1</v>
      </c>
      <c r="Z242" s="28">
        <f>IF(ResourceEffects[[#This Row],[Use Abundancies]]="Yes",1,0)</f>
        <v>0</v>
      </c>
      <c r="AA242" s="28">
        <f>ResourceEffects[[#This Row],[∆]]</f>
        <v>1</v>
      </c>
    </row>
    <row r="243" spans="1:27" ht="14.4" customHeight="1" x14ac:dyDescent="0.3">
      <c r="A243" s="32">
        <v>0</v>
      </c>
      <c r="B243" s="27" t="s">
        <v>121</v>
      </c>
      <c r="D243" s="26" t="s">
        <v>395</v>
      </c>
      <c r="E243" s="26">
        <v>1</v>
      </c>
      <c r="F243" s="50" t="s">
        <v>387</v>
      </c>
      <c r="G243" s="27" t="s">
        <v>231</v>
      </c>
      <c r="H243" s="26" t="str">
        <f t="shared" si="11"/>
        <v>No</v>
      </c>
      <c r="I243" s="26">
        <f>0</f>
        <v>0</v>
      </c>
      <c r="J243" s="26" t="str">
        <f t="shared" si="12"/>
        <v>Yes</v>
      </c>
      <c r="K243" s="26" t="str">
        <f t="shared" si="13"/>
        <v>No</v>
      </c>
      <c r="L243" s="26">
        <f>INT(ResourceEffects[[#This Row],[Time Factor]]*TimeInterval/60/60/24)</f>
        <v>0</v>
      </c>
      <c r="M243" s="26">
        <f>INT(ResourceEffects[[#This Row],[Time Factor]]*TimeInterval/60/60)-ResourceEffects[[#This Row],[Days]]*24</f>
        <v>0</v>
      </c>
      <c r="N243" s="26">
        <f>INT(ResourceEffects[[#This Row],[Time Factor]]*TimeInterval/60)-ResourceEffects[[#This Row],[Hours]]*60-ResourceEffects[[#This Row],[Days]]*60*24</f>
        <v>0</v>
      </c>
      <c r="O243" s="26">
        <f>ResourceEffects[[#This Row],[Time Factor]]*TimeInterval-ResourceEffects[[#This Row],[Min]]*60-ResourceEffects[[#This Row],[Hours]]*60*60-ResourceEffects[[#This Row],[Days]]*60*60*24</f>
        <v>0</v>
      </c>
      <c r="P243" s="28">
        <f t="shared" ca="1" si="14"/>
        <v>340616601</v>
      </c>
      <c r="Q243" s="28">
        <f>_xlfn.XLOOKUP(ResourceEffects[[#This Row],[Protocol Name]],ProtocolNamesCol,ProtocolIds,"")</f>
        <v>14421</v>
      </c>
      <c r="R243" s="28">
        <f>ResourceEffects[[#This Row],[Time Factor]]</f>
        <v>0</v>
      </c>
      <c r="S243" s="28">
        <f>ResourceEffects[[#This Row],[Drone ID]]</f>
        <v>0</v>
      </c>
      <c r="T243" s="28">
        <f>_xlfn.XLOOKUP(ResourceEffects[[#This Row],[Resource Name]],ResourceNames,ResourceIds,"")</f>
        <v>3201</v>
      </c>
      <c r="U243" s="28">
        <f>_xlfn.XLOOKUP(ResourceEffects[[#This Row],[Event Type]],EventTypeNames,EventTypeIds,"")</f>
        <v>2</v>
      </c>
      <c r="V243" s="28">
        <f>IF(ResourceEffects[[#This Row],[Is Local]]="Yes",1,0)</f>
        <v>1</v>
      </c>
      <c r="W243" s="28">
        <f>IF(ResourceEffects[[#This Row],[Is Installed]]="Yes",1,0)</f>
        <v>0</v>
      </c>
      <c r="X243" s="28">
        <f>IF(ResourceEffects[[#This Row],[Status]]="Locked",1,0)</f>
        <v>0</v>
      </c>
      <c r="Y243" s="28">
        <f>IF(ResourceEffects[[#This Row],[event_type]]=1,0,1)</f>
        <v>1</v>
      </c>
      <c r="Z243" s="28">
        <f>IF(ResourceEffects[[#This Row],[Use Abundancies]]="Yes",1,0)</f>
        <v>0</v>
      </c>
      <c r="AA243" s="28">
        <f>ResourceEffects[[#This Row],[∆]]</f>
        <v>1</v>
      </c>
    </row>
    <row r="244" spans="1:27" ht="14.4" customHeight="1" x14ac:dyDescent="0.3">
      <c r="A244" s="32">
        <v>0</v>
      </c>
      <c r="B244" s="27" t="s">
        <v>121</v>
      </c>
      <c r="D244" s="26" t="s">
        <v>395</v>
      </c>
      <c r="E244" s="26">
        <v>1</v>
      </c>
      <c r="F244" s="50" t="s">
        <v>387</v>
      </c>
      <c r="G244" s="27" t="s">
        <v>235</v>
      </c>
      <c r="H244" s="26" t="str">
        <f t="shared" ref="H244:H253" si="15">"No"</f>
        <v>No</v>
      </c>
      <c r="I244" s="26">
        <f>0</f>
        <v>0</v>
      </c>
      <c r="J244" s="26" t="str">
        <f t="shared" si="12"/>
        <v>Yes</v>
      </c>
      <c r="K244" s="26" t="str">
        <f t="shared" si="13"/>
        <v>No</v>
      </c>
      <c r="L244" s="26">
        <f>INT(ResourceEffects[[#This Row],[Time Factor]]*TimeInterval/60/60/24)</f>
        <v>0</v>
      </c>
      <c r="M244" s="26">
        <f>INT(ResourceEffects[[#This Row],[Time Factor]]*TimeInterval/60/60)-ResourceEffects[[#This Row],[Days]]*24</f>
        <v>0</v>
      </c>
      <c r="N244" s="26">
        <f>INT(ResourceEffects[[#This Row],[Time Factor]]*TimeInterval/60)-ResourceEffects[[#This Row],[Hours]]*60-ResourceEffects[[#This Row],[Days]]*60*24</f>
        <v>0</v>
      </c>
      <c r="O244" s="26">
        <f>ResourceEffects[[#This Row],[Time Factor]]*TimeInterval-ResourceEffects[[#This Row],[Min]]*60-ResourceEffects[[#This Row],[Hours]]*60*60-ResourceEffects[[#This Row],[Days]]*60*60*24</f>
        <v>0</v>
      </c>
      <c r="P244" s="28">
        <f t="shared" ca="1" si="14"/>
        <v>357544866</v>
      </c>
      <c r="Q244" s="28">
        <f>_xlfn.XLOOKUP(ResourceEffects[[#This Row],[Protocol Name]],ProtocolNamesCol,ProtocolIds,"")</f>
        <v>14421</v>
      </c>
      <c r="R244" s="28">
        <f>ResourceEffects[[#This Row],[Time Factor]]</f>
        <v>0</v>
      </c>
      <c r="S244" s="28">
        <f>ResourceEffects[[#This Row],[Drone ID]]</f>
        <v>0</v>
      </c>
      <c r="T244" s="28">
        <f>_xlfn.XLOOKUP(ResourceEffects[[#This Row],[Resource Name]],ResourceNames,ResourceIds,"")</f>
        <v>3221</v>
      </c>
      <c r="U244" s="28">
        <f>_xlfn.XLOOKUP(ResourceEffects[[#This Row],[Event Type]],EventTypeNames,EventTypeIds,"")</f>
        <v>2</v>
      </c>
      <c r="V244" s="28">
        <f>IF(ResourceEffects[[#This Row],[Is Local]]="Yes",1,0)</f>
        <v>1</v>
      </c>
      <c r="W244" s="28">
        <f>IF(ResourceEffects[[#This Row],[Is Installed]]="Yes",1,0)</f>
        <v>0</v>
      </c>
      <c r="X244" s="28">
        <f>IF(ResourceEffects[[#This Row],[Status]]="Locked",1,0)</f>
        <v>0</v>
      </c>
      <c r="Y244" s="28">
        <f>IF(ResourceEffects[[#This Row],[event_type]]=1,0,1)</f>
        <v>1</v>
      </c>
      <c r="Z244" s="28">
        <f>IF(ResourceEffects[[#This Row],[Use Abundancies]]="Yes",1,0)</f>
        <v>0</v>
      </c>
      <c r="AA244" s="28">
        <f>ResourceEffects[[#This Row],[∆]]</f>
        <v>1</v>
      </c>
    </row>
    <row r="245" spans="1:27" ht="14.4" customHeight="1" x14ac:dyDescent="0.3">
      <c r="A245" s="32">
        <v>0</v>
      </c>
      <c r="B245" s="27" t="s">
        <v>121</v>
      </c>
      <c r="D245" s="26" t="s">
        <v>394</v>
      </c>
      <c r="E245" s="26">
        <v>1</v>
      </c>
      <c r="F245" s="50" t="s">
        <v>387</v>
      </c>
      <c r="G245" s="27" t="s">
        <v>283</v>
      </c>
      <c r="H245" s="26" t="str">
        <f t="shared" si="15"/>
        <v>No</v>
      </c>
      <c r="I245" s="26">
        <f>0</f>
        <v>0</v>
      </c>
      <c r="J245" s="26" t="str">
        <f t="shared" si="12"/>
        <v>Yes</v>
      </c>
      <c r="K245" s="26" t="str">
        <f t="shared" si="13"/>
        <v>No</v>
      </c>
      <c r="L245" s="26">
        <f>INT(ResourceEffects[[#This Row],[Time Factor]]*TimeInterval/60/60/24)</f>
        <v>0</v>
      </c>
      <c r="M245" s="26">
        <f>INT(ResourceEffects[[#This Row],[Time Factor]]*TimeInterval/60/60)-ResourceEffects[[#This Row],[Days]]*24</f>
        <v>0</v>
      </c>
      <c r="N245" s="26">
        <f>INT(ResourceEffects[[#This Row],[Time Factor]]*TimeInterval/60)-ResourceEffects[[#This Row],[Hours]]*60-ResourceEffects[[#This Row],[Days]]*60*24</f>
        <v>0</v>
      </c>
      <c r="O245" s="26">
        <f>ResourceEffects[[#This Row],[Time Factor]]*TimeInterval-ResourceEffects[[#This Row],[Min]]*60-ResourceEffects[[#This Row],[Hours]]*60*60-ResourceEffects[[#This Row],[Days]]*60*60*24</f>
        <v>0</v>
      </c>
      <c r="P245" s="28">
        <f t="shared" ca="1" si="14"/>
        <v>962467529</v>
      </c>
      <c r="Q245" s="28">
        <f>_xlfn.XLOOKUP(ResourceEffects[[#This Row],[Protocol Name]],ProtocolNamesCol,ProtocolIds,"")</f>
        <v>14421</v>
      </c>
      <c r="R245" s="28">
        <f>ResourceEffects[[#This Row],[Time Factor]]</f>
        <v>0</v>
      </c>
      <c r="S245" s="28">
        <f>ResourceEffects[[#This Row],[Drone ID]]</f>
        <v>0</v>
      </c>
      <c r="T245" s="28">
        <f>_xlfn.XLOOKUP(ResourceEffects[[#This Row],[Resource Name]],ResourceNames,ResourceIds,"")</f>
        <v>4421</v>
      </c>
      <c r="U245" s="28">
        <f>_xlfn.XLOOKUP(ResourceEffects[[#This Row],[Event Type]],EventTypeNames,EventTypeIds,"")</f>
        <v>1</v>
      </c>
      <c r="V245" s="28">
        <f>IF(ResourceEffects[[#This Row],[Is Local]]="Yes",1,0)</f>
        <v>1</v>
      </c>
      <c r="W245" s="28">
        <f>IF(ResourceEffects[[#This Row],[Is Installed]]="Yes",1,0)</f>
        <v>0</v>
      </c>
      <c r="X245" s="28">
        <f>IF(ResourceEffects[[#This Row],[Status]]="Locked",1,0)</f>
        <v>0</v>
      </c>
      <c r="Y245" s="28">
        <f>IF(ResourceEffects[[#This Row],[event_type]]=1,0,1)</f>
        <v>0</v>
      </c>
      <c r="Z245" s="28">
        <f>IF(ResourceEffects[[#This Row],[Use Abundancies]]="Yes",1,0)</f>
        <v>0</v>
      </c>
      <c r="AA245" s="28">
        <f>ResourceEffects[[#This Row],[∆]]</f>
        <v>1</v>
      </c>
    </row>
    <row r="246" spans="1:27" ht="14.4" customHeight="1" x14ac:dyDescent="0.3">
      <c r="A246" s="32">
        <v>0</v>
      </c>
      <c r="B246" s="27" t="s">
        <v>123</v>
      </c>
      <c r="D246" s="26" t="s">
        <v>395</v>
      </c>
      <c r="E246" s="26">
        <v>1</v>
      </c>
      <c r="F246" s="50" t="s">
        <v>387</v>
      </c>
      <c r="G246" s="27" t="s">
        <v>237</v>
      </c>
      <c r="H246" s="26" t="str">
        <f t="shared" si="15"/>
        <v>No</v>
      </c>
      <c r="I246" s="26">
        <f>0</f>
        <v>0</v>
      </c>
      <c r="J246" s="26" t="str">
        <f t="shared" si="12"/>
        <v>Yes</v>
      </c>
      <c r="K246" s="26" t="str">
        <f t="shared" si="13"/>
        <v>No</v>
      </c>
      <c r="L246" s="26">
        <f>INT(ResourceEffects[[#This Row],[Time Factor]]*TimeInterval/60/60/24)</f>
        <v>0</v>
      </c>
      <c r="M246" s="26">
        <f>INT(ResourceEffects[[#This Row],[Time Factor]]*TimeInterval/60/60)-ResourceEffects[[#This Row],[Days]]*24</f>
        <v>0</v>
      </c>
      <c r="N246" s="26">
        <f>INT(ResourceEffects[[#This Row],[Time Factor]]*TimeInterval/60)-ResourceEffects[[#This Row],[Hours]]*60-ResourceEffects[[#This Row],[Days]]*60*24</f>
        <v>0</v>
      </c>
      <c r="O246" s="26">
        <f>ResourceEffects[[#This Row],[Time Factor]]*TimeInterval-ResourceEffects[[#This Row],[Min]]*60-ResourceEffects[[#This Row],[Hours]]*60*60-ResourceEffects[[#This Row],[Days]]*60*60*24</f>
        <v>0</v>
      </c>
      <c r="P246" s="28">
        <f t="shared" ca="1" si="14"/>
        <v>262455167</v>
      </c>
      <c r="Q246" s="28">
        <f>_xlfn.XLOOKUP(ResourceEffects[[#This Row],[Protocol Name]],ProtocolNamesCol,ProtocolIds,"")</f>
        <v>14431</v>
      </c>
      <c r="R246" s="28">
        <f>ResourceEffects[[#This Row],[Time Factor]]</f>
        <v>0</v>
      </c>
      <c r="S246" s="28">
        <f>ResourceEffects[[#This Row],[Drone ID]]</f>
        <v>0</v>
      </c>
      <c r="T246" s="28">
        <f>_xlfn.XLOOKUP(ResourceEffects[[#This Row],[Resource Name]],ResourceNames,ResourceIds,"")</f>
        <v>3301</v>
      </c>
      <c r="U246" s="28">
        <f>_xlfn.XLOOKUP(ResourceEffects[[#This Row],[Event Type]],EventTypeNames,EventTypeIds,"")</f>
        <v>2</v>
      </c>
      <c r="V246" s="28">
        <f>IF(ResourceEffects[[#This Row],[Is Local]]="Yes",1,0)</f>
        <v>1</v>
      </c>
      <c r="W246" s="28">
        <f>IF(ResourceEffects[[#This Row],[Is Installed]]="Yes",1,0)</f>
        <v>0</v>
      </c>
      <c r="X246" s="28">
        <f>IF(ResourceEffects[[#This Row],[Status]]="Locked",1,0)</f>
        <v>0</v>
      </c>
      <c r="Y246" s="28">
        <f>IF(ResourceEffects[[#This Row],[event_type]]=1,0,1)</f>
        <v>1</v>
      </c>
      <c r="Z246" s="28">
        <f>IF(ResourceEffects[[#This Row],[Use Abundancies]]="Yes",1,0)</f>
        <v>0</v>
      </c>
      <c r="AA246" s="28">
        <f>ResourceEffects[[#This Row],[∆]]</f>
        <v>1</v>
      </c>
    </row>
    <row r="247" spans="1:27" ht="14.4" customHeight="1" x14ac:dyDescent="0.3">
      <c r="A247" s="32">
        <v>0</v>
      </c>
      <c r="B247" s="27" t="s">
        <v>123</v>
      </c>
      <c r="D247" s="26" t="s">
        <v>395</v>
      </c>
      <c r="E247" s="26">
        <v>1</v>
      </c>
      <c r="F247" s="50" t="s">
        <v>387</v>
      </c>
      <c r="G247" s="27" t="s">
        <v>241</v>
      </c>
      <c r="H247" s="26" t="str">
        <f t="shared" si="15"/>
        <v>No</v>
      </c>
      <c r="I247" s="26">
        <f>0</f>
        <v>0</v>
      </c>
      <c r="J247" s="26" t="str">
        <f t="shared" si="12"/>
        <v>Yes</v>
      </c>
      <c r="K247" s="26" t="str">
        <f t="shared" si="13"/>
        <v>No</v>
      </c>
      <c r="L247" s="26">
        <f>INT(ResourceEffects[[#This Row],[Time Factor]]*TimeInterval/60/60/24)</f>
        <v>0</v>
      </c>
      <c r="M247" s="26">
        <f>INT(ResourceEffects[[#This Row],[Time Factor]]*TimeInterval/60/60)-ResourceEffects[[#This Row],[Days]]*24</f>
        <v>0</v>
      </c>
      <c r="N247" s="26">
        <f>INT(ResourceEffects[[#This Row],[Time Factor]]*TimeInterval/60)-ResourceEffects[[#This Row],[Hours]]*60-ResourceEffects[[#This Row],[Days]]*60*24</f>
        <v>0</v>
      </c>
      <c r="O247" s="26">
        <f>ResourceEffects[[#This Row],[Time Factor]]*TimeInterval-ResourceEffects[[#This Row],[Min]]*60-ResourceEffects[[#This Row],[Hours]]*60*60-ResourceEffects[[#This Row],[Days]]*60*60*24</f>
        <v>0</v>
      </c>
      <c r="P247" s="28">
        <f t="shared" ca="1" si="14"/>
        <v>630866885</v>
      </c>
      <c r="Q247" s="28">
        <f>_xlfn.XLOOKUP(ResourceEffects[[#This Row],[Protocol Name]],ProtocolNamesCol,ProtocolIds,"")</f>
        <v>14431</v>
      </c>
      <c r="R247" s="28">
        <f>ResourceEffects[[#This Row],[Time Factor]]</f>
        <v>0</v>
      </c>
      <c r="S247" s="28">
        <f>ResourceEffects[[#This Row],[Drone ID]]</f>
        <v>0</v>
      </c>
      <c r="T247" s="28">
        <f>_xlfn.XLOOKUP(ResourceEffects[[#This Row],[Resource Name]],ResourceNames,ResourceIds,"")</f>
        <v>3321</v>
      </c>
      <c r="U247" s="28">
        <f>_xlfn.XLOOKUP(ResourceEffects[[#This Row],[Event Type]],EventTypeNames,EventTypeIds,"")</f>
        <v>2</v>
      </c>
      <c r="V247" s="28">
        <f>IF(ResourceEffects[[#This Row],[Is Local]]="Yes",1,0)</f>
        <v>1</v>
      </c>
      <c r="W247" s="28">
        <f>IF(ResourceEffects[[#This Row],[Is Installed]]="Yes",1,0)</f>
        <v>0</v>
      </c>
      <c r="X247" s="28">
        <f>IF(ResourceEffects[[#This Row],[Status]]="Locked",1,0)</f>
        <v>0</v>
      </c>
      <c r="Y247" s="28">
        <f>IF(ResourceEffects[[#This Row],[event_type]]=1,0,1)</f>
        <v>1</v>
      </c>
      <c r="Z247" s="28">
        <f>IF(ResourceEffects[[#This Row],[Use Abundancies]]="Yes",1,0)</f>
        <v>0</v>
      </c>
      <c r="AA247" s="28">
        <f>ResourceEffects[[#This Row],[∆]]</f>
        <v>1</v>
      </c>
    </row>
    <row r="248" spans="1:27" ht="14.4" customHeight="1" x14ac:dyDescent="0.3">
      <c r="A248" s="32">
        <v>0</v>
      </c>
      <c r="B248" s="27" t="s">
        <v>123</v>
      </c>
      <c r="D248" s="26" t="s">
        <v>395</v>
      </c>
      <c r="E248" s="26">
        <v>1</v>
      </c>
      <c r="F248" s="50" t="s">
        <v>387</v>
      </c>
      <c r="G248" s="27" t="s">
        <v>243</v>
      </c>
      <c r="H248" s="26" t="str">
        <f t="shared" si="15"/>
        <v>No</v>
      </c>
      <c r="I248" s="26">
        <f>0</f>
        <v>0</v>
      </c>
      <c r="J248" s="26" t="str">
        <f t="shared" si="12"/>
        <v>Yes</v>
      </c>
      <c r="K248" s="26" t="str">
        <f t="shared" si="13"/>
        <v>No</v>
      </c>
      <c r="L248" s="26">
        <f>INT(ResourceEffects[[#This Row],[Time Factor]]*TimeInterval/60/60/24)</f>
        <v>0</v>
      </c>
      <c r="M248" s="26">
        <f>INT(ResourceEffects[[#This Row],[Time Factor]]*TimeInterval/60/60)-ResourceEffects[[#This Row],[Days]]*24</f>
        <v>0</v>
      </c>
      <c r="N248" s="26">
        <f>INT(ResourceEffects[[#This Row],[Time Factor]]*TimeInterval/60)-ResourceEffects[[#This Row],[Hours]]*60-ResourceEffects[[#This Row],[Days]]*60*24</f>
        <v>0</v>
      </c>
      <c r="O248" s="26">
        <f>ResourceEffects[[#This Row],[Time Factor]]*TimeInterval-ResourceEffects[[#This Row],[Min]]*60-ResourceEffects[[#This Row],[Hours]]*60*60-ResourceEffects[[#This Row],[Days]]*60*60*24</f>
        <v>0</v>
      </c>
      <c r="P248" s="28">
        <f t="shared" ca="1" si="14"/>
        <v>376930314</v>
      </c>
      <c r="Q248" s="28">
        <f>_xlfn.XLOOKUP(ResourceEffects[[#This Row],[Protocol Name]],ProtocolNamesCol,ProtocolIds,"")</f>
        <v>14431</v>
      </c>
      <c r="R248" s="28">
        <f>ResourceEffects[[#This Row],[Time Factor]]</f>
        <v>0</v>
      </c>
      <c r="S248" s="28">
        <f>ResourceEffects[[#This Row],[Drone ID]]</f>
        <v>0</v>
      </c>
      <c r="T248" s="28">
        <f>_xlfn.XLOOKUP(ResourceEffects[[#This Row],[Resource Name]],ResourceNames,ResourceIds,"")</f>
        <v>3331</v>
      </c>
      <c r="U248" s="28">
        <f>_xlfn.XLOOKUP(ResourceEffects[[#This Row],[Event Type]],EventTypeNames,EventTypeIds,"")</f>
        <v>2</v>
      </c>
      <c r="V248" s="28">
        <f>IF(ResourceEffects[[#This Row],[Is Local]]="Yes",1,0)</f>
        <v>1</v>
      </c>
      <c r="W248" s="28">
        <f>IF(ResourceEffects[[#This Row],[Is Installed]]="Yes",1,0)</f>
        <v>0</v>
      </c>
      <c r="X248" s="28">
        <f>IF(ResourceEffects[[#This Row],[Status]]="Locked",1,0)</f>
        <v>0</v>
      </c>
      <c r="Y248" s="28">
        <f>IF(ResourceEffects[[#This Row],[event_type]]=1,0,1)</f>
        <v>1</v>
      </c>
      <c r="Z248" s="28">
        <f>IF(ResourceEffects[[#This Row],[Use Abundancies]]="Yes",1,0)</f>
        <v>0</v>
      </c>
      <c r="AA248" s="28">
        <f>ResourceEffects[[#This Row],[∆]]</f>
        <v>1</v>
      </c>
    </row>
    <row r="249" spans="1:27" ht="14.4" customHeight="1" x14ac:dyDescent="0.3">
      <c r="A249" s="32">
        <v>0</v>
      </c>
      <c r="B249" s="27" t="s">
        <v>123</v>
      </c>
      <c r="D249" s="26" t="s">
        <v>394</v>
      </c>
      <c r="E249" s="26">
        <v>1</v>
      </c>
      <c r="F249" s="50" t="s">
        <v>387</v>
      </c>
      <c r="G249" s="27" t="s">
        <v>285</v>
      </c>
      <c r="H249" s="26" t="str">
        <f t="shared" si="15"/>
        <v>No</v>
      </c>
      <c r="I249" s="26">
        <f>0</f>
        <v>0</v>
      </c>
      <c r="J249" s="26" t="str">
        <f t="shared" si="12"/>
        <v>Yes</v>
      </c>
      <c r="K249" s="26" t="str">
        <f t="shared" si="13"/>
        <v>No</v>
      </c>
      <c r="L249" s="26">
        <f>INT(ResourceEffects[[#This Row],[Time Factor]]*TimeInterval/60/60/24)</f>
        <v>0</v>
      </c>
      <c r="M249" s="26">
        <f>INT(ResourceEffects[[#This Row],[Time Factor]]*TimeInterval/60/60)-ResourceEffects[[#This Row],[Days]]*24</f>
        <v>0</v>
      </c>
      <c r="N249" s="26">
        <f>INT(ResourceEffects[[#This Row],[Time Factor]]*TimeInterval/60)-ResourceEffects[[#This Row],[Hours]]*60-ResourceEffects[[#This Row],[Days]]*60*24</f>
        <v>0</v>
      </c>
      <c r="O249" s="26">
        <f>ResourceEffects[[#This Row],[Time Factor]]*TimeInterval-ResourceEffects[[#This Row],[Min]]*60-ResourceEffects[[#This Row],[Hours]]*60*60-ResourceEffects[[#This Row],[Days]]*60*60*24</f>
        <v>0</v>
      </c>
      <c r="P249" s="28">
        <f t="shared" ca="1" si="14"/>
        <v>377177055</v>
      </c>
      <c r="Q249" s="28">
        <f>_xlfn.XLOOKUP(ResourceEffects[[#This Row],[Protocol Name]],ProtocolNamesCol,ProtocolIds,"")</f>
        <v>14431</v>
      </c>
      <c r="R249" s="28">
        <f>ResourceEffects[[#This Row],[Time Factor]]</f>
        <v>0</v>
      </c>
      <c r="S249" s="28">
        <f>ResourceEffects[[#This Row],[Drone ID]]</f>
        <v>0</v>
      </c>
      <c r="T249" s="28">
        <f>_xlfn.XLOOKUP(ResourceEffects[[#This Row],[Resource Name]],ResourceNames,ResourceIds,"")</f>
        <v>4431</v>
      </c>
      <c r="U249" s="28">
        <f>_xlfn.XLOOKUP(ResourceEffects[[#This Row],[Event Type]],EventTypeNames,EventTypeIds,"")</f>
        <v>1</v>
      </c>
      <c r="V249" s="28">
        <f>IF(ResourceEffects[[#This Row],[Is Local]]="Yes",1,0)</f>
        <v>1</v>
      </c>
      <c r="W249" s="28">
        <f>IF(ResourceEffects[[#This Row],[Is Installed]]="Yes",1,0)</f>
        <v>0</v>
      </c>
      <c r="X249" s="28">
        <f>IF(ResourceEffects[[#This Row],[Status]]="Locked",1,0)</f>
        <v>0</v>
      </c>
      <c r="Y249" s="28">
        <f>IF(ResourceEffects[[#This Row],[event_type]]=1,0,1)</f>
        <v>0</v>
      </c>
      <c r="Z249" s="28">
        <f>IF(ResourceEffects[[#This Row],[Use Abundancies]]="Yes",1,0)</f>
        <v>0</v>
      </c>
      <c r="AA249" s="28">
        <f>ResourceEffects[[#This Row],[∆]]</f>
        <v>1</v>
      </c>
    </row>
    <row r="250" spans="1:27" ht="14.4" customHeight="1" x14ac:dyDescent="0.3">
      <c r="A250" s="32">
        <v>0</v>
      </c>
      <c r="B250" s="27" t="s">
        <v>125</v>
      </c>
      <c r="D250" s="26" t="s">
        <v>395</v>
      </c>
      <c r="E250" s="26">
        <v>1</v>
      </c>
      <c r="F250" s="50" t="s">
        <v>387</v>
      </c>
      <c r="G250" s="27" t="s">
        <v>219</v>
      </c>
      <c r="H250" s="26" t="str">
        <f t="shared" si="15"/>
        <v>No</v>
      </c>
      <c r="I250" s="26">
        <f>0</f>
        <v>0</v>
      </c>
      <c r="J250" s="26" t="str">
        <f t="shared" si="12"/>
        <v>Yes</v>
      </c>
      <c r="K250" s="26" t="str">
        <f t="shared" si="13"/>
        <v>No</v>
      </c>
      <c r="L250" s="26">
        <f>INT(ResourceEffects[[#This Row],[Time Factor]]*TimeInterval/60/60/24)</f>
        <v>0</v>
      </c>
      <c r="M250" s="26">
        <f>INT(ResourceEffects[[#This Row],[Time Factor]]*TimeInterval/60/60)-ResourceEffects[[#This Row],[Days]]*24</f>
        <v>0</v>
      </c>
      <c r="N250" s="26">
        <f>INT(ResourceEffects[[#This Row],[Time Factor]]*TimeInterval/60)-ResourceEffects[[#This Row],[Hours]]*60-ResourceEffects[[#This Row],[Days]]*60*24</f>
        <v>0</v>
      </c>
      <c r="O250" s="26">
        <f>ResourceEffects[[#This Row],[Time Factor]]*TimeInterval-ResourceEffects[[#This Row],[Min]]*60-ResourceEffects[[#This Row],[Hours]]*60*60-ResourceEffects[[#This Row],[Days]]*60*60*24</f>
        <v>0</v>
      </c>
      <c r="P250" s="28">
        <f t="shared" ca="1" si="14"/>
        <v>568415208</v>
      </c>
      <c r="Q250" s="28">
        <f>_xlfn.XLOOKUP(ResourceEffects[[#This Row],[Protocol Name]],ProtocolNamesCol,ProtocolIds,"")</f>
        <v>14501</v>
      </c>
      <c r="R250" s="28">
        <f>ResourceEffects[[#This Row],[Time Factor]]</f>
        <v>0</v>
      </c>
      <c r="S250" s="28">
        <f>ResourceEffects[[#This Row],[Drone ID]]</f>
        <v>0</v>
      </c>
      <c r="T250" s="28">
        <f>_xlfn.XLOOKUP(ResourceEffects[[#This Row],[Resource Name]],ResourceNames,ResourceIds,"")</f>
        <v>3021</v>
      </c>
      <c r="U250" s="28">
        <f>_xlfn.XLOOKUP(ResourceEffects[[#This Row],[Event Type]],EventTypeNames,EventTypeIds,"")</f>
        <v>2</v>
      </c>
      <c r="V250" s="28">
        <f>IF(ResourceEffects[[#This Row],[Is Local]]="Yes",1,0)</f>
        <v>1</v>
      </c>
      <c r="W250" s="28">
        <f>IF(ResourceEffects[[#This Row],[Is Installed]]="Yes",1,0)</f>
        <v>0</v>
      </c>
      <c r="X250" s="28">
        <f>IF(ResourceEffects[[#This Row],[Status]]="Locked",1,0)</f>
        <v>0</v>
      </c>
      <c r="Y250" s="28">
        <f>IF(ResourceEffects[[#This Row],[event_type]]=1,0,1)</f>
        <v>1</v>
      </c>
      <c r="Z250" s="28">
        <f>IF(ResourceEffects[[#This Row],[Use Abundancies]]="Yes",1,0)</f>
        <v>0</v>
      </c>
      <c r="AA250" s="28">
        <f>ResourceEffects[[#This Row],[∆]]</f>
        <v>1</v>
      </c>
    </row>
    <row r="251" spans="1:27" ht="14.4" customHeight="1" x14ac:dyDescent="0.3">
      <c r="A251" s="32">
        <v>0</v>
      </c>
      <c r="B251" s="27" t="s">
        <v>125</v>
      </c>
      <c r="D251" s="26" t="s">
        <v>395</v>
      </c>
      <c r="E251" s="26">
        <v>1</v>
      </c>
      <c r="F251" s="50" t="s">
        <v>387</v>
      </c>
      <c r="G251" s="27" t="s">
        <v>235</v>
      </c>
      <c r="H251" s="26" t="str">
        <f t="shared" si="15"/>
        <v>No</v>
      </c>
      <c r="I251" s="26">
        <f>0</f>
        <v>0</v>
      </c>
      <c r="J251" s="26" t="str">
        <f t="shared" si="12"/>
        <v>Yes</v>
      </c>
      <c r="K251" s="26" t="str">
        <f t="shared" si="13"/>
        <v>No</v>
      </c>
      <c r="L251" s="26">
        <f>INT(ResourceEffects[[#This Row],[Time Factor]]*TimeInterval/60/60/24)</f>
        <v>0</v>
      </c>
      <c r="M251" s="26">
        <f>INT(ResourceEffects[[#This Row],[Time Factor]]*TimeInterval/60/60)-ResourceEffects[[#This Row],[Days]]*24</f>
        <v>0</v>
      </c>
      <c r="N251" s="26">
        <f>INT(ResourceEffects[[#This Row],[Time Factor]]*TimeInterval/60)-ResourceEffects[[#This Row],[Hours]]*60-ResourceEffects[[#This Row],[Days]]*60*24</f>
        <v>0</v>
      </c>
      <c r="O251" s="26">
        <f>ResourceEffects[[#This Row],[Time Factor]]*TimeInterval-ResourceEffects[[#This Row],[Min]]*60-ResourceEffects[[#This Row],[Hours]]*60*60-ResourceEffects[[#This Row],[Days]]*60*60*24</f>
        <v>0</v>
      </c>
      <c r="P251" s="28">
        <f t="shared" ca="1" si="14"/>
        <v>183961729</v>
      </c>
      <c r="Q251" s="28">
        <f>_xlfn.XLOOKUP(ResourceEffects[[#This Row],[Protocol Name]],ProtocolNamesCol,ProtocolIds,"")</f>
        <v>14501</v>
      </c>
      <c r="R251" s="28">
        <f>ResourceEffects[[#This Row],[Time Factor]]</f>
        <v>0</v>
      </c>
      <c r="S251" s="28">
        <f>ResourceEffects[[#This Row],[Drone ID]]</f>
        <v>0</v>
      </c>
      <c r="T251" s="28">
        <f>_xlfn.XLOOKUP(ResourceEffects[[#This Row],[Resource Name]],ResourceNames,ResourceIds,"")</f>
        <v>3221</v>
      </c>
      <c r="U251" s="28">
        <f>_xlfn.XLOOKUP(ResourceEffects[[#This Row],[Event Type]],EventTypeNames,EventTypeIds,"")</f>
        <v>2</v>
      </c>
      <c r="V251" s="28">
        <f>IF(ResourceEffects[[#This Row],[Is Local]]="Yes",1,0)</f>
        <v>1</v>
      </c>
      <c r="W251" s="28">
        <f>IF(ResourceEffects[[#This Row],[Is Installed]]="Yes",1,0)</f>
        <v>0</v>
      </c>
      <c r="X251" s="28">
        <f>IF(ResourceEffects[[#This Row],[Status]]="Locked",1,0)</f>
        <v>0</v>
      </c>
      <c r="Y251" s="28">
        <f>IF(ResourceEffects[[#This Row],[event_type]]=1,0,1)</f>
        <v>1</v>
      </c>
      <c r="Z251" s="28">
        <f>IF(ResourceEffects[[#This Row],[Use Abundancies]]="Yes",1,0)</f>
        <v>0</v>
      </c>
      <c r="AA251" s="28">
        <f>ResourceEffects[[#This Row],[∆]]</f>
        <v>1</v>
      </c>
    </row>
    <row r="252" spans="1:27" ht="14.4" customHeight="1" x14ac:dyDescent="0.3">
      <c r="A252" s="32">
        <v>0</v>
      </c>
      <c r="B252" s="27" t="s">
        <v>125</v>
      </c>
      <c r="D252" s="26" t="s">
        <v>395</v>
      </c>
      <c r="E252" s="26">
        <v>1</v>
      </c>
      <c r="F252" s="50" t="s">
        <v>387</v>
      </c>
      <c r="G252" s="27" t="s">
        <v>241</v>
      </c>
      <c r="H252" s="26" t="str">
        <f t="shared" si="15"/>
        <v>No</v>
      </c>
      <c r="I252" s="26">
        <f>0</f>
        <v>0</v>
      </c>
      <c r="J252" s="26" t="str">
        <f t="shared" si="12"/>
        <v>Yes</v>
      </c>
      <c r="K252" s="26" t="str">
        <f t="shared" si="13"/>
        <v>No</v>
      </c>
      <c r="L252" s="26">
        <f>INT(ResourceEffects[[#This Row],[Time Factor]]*TimeInterval/60/60/24)</f>
        <v>0</v>
      </c>
      <c r="M252" s="26">
        <f>INT(ResourceEffects[[#This Row],[Time Factor]]*TimeInterval/60/60)-ResourceEffects[[#This Row],[Days]]*24</f>
        <v>0</v>
      </c>
      <c r="N252" s="26">
        <f>INT(ResourceEffects[[#This Row],[Time Factor]]*TimeInterval/60)-ResourceEffects[[#This Row],[Hours]]*60-ResourceEffects[[#This Row],[Days]]*60*24</f>
        <v>0</v>
      </c>
      <c r="O252" s="26">
        <f>ResourceEffects[[#This Row],[Time Factor]]*TimeInterval-ResourceEffects[[#This Row],[Min]]*60-ResourceEffects[[#This Row],[Hours]]*60*60-ResourceEffects[[#This Row],[Days]]*60*60*24</f>
        <v>0</v>
      </c>
      <c r="P252" s="28">
        <f t="shared" ca="1" si="14"/>
        <v>706401018</v>
      </c>
      <c r="Q252" s="28">
        <f>_xlfn.XLOOKUP(ResourceEffects[[#This Row],[Protocol Name]],ProtocolNamesCol,ProtocolIds,"")</f>
        <v>14501</v>
      </c>
      <c r="R252" s="28">
        <f>ResourceEffects[[#This Row],[Time Factor]]</f>
        <v>0</v>
      </c>
      <c r="S252" s="28">
        <f>ResourceEffects[[#This Row],[Drone ID]]</f>
        <v>0</v>
      </c>
      <c r="T252" s="28">
        <f>_xlfn.XLOOKUP(ResourceEffects[[#This Row],[Resource Name]],ResourceNames,ResourceIds,"")</f>
        <v>3321</v>
      </c>
      <c r="U252" s="28">
        <f>_xlfn.XLOOKUP(ResourceEffects[[#This Row],[Event Type]],EventTypeNames,EventTypeIds,"")</f>
        <v>2</v>
      </c>
      <c r="V252" s="28">
        <f>IF(ResourceEffects[[#This Row],[Is Local]]="Yes",1,0)</f>
        <v>1</v>
      </c>
      <c r="W252" s="28">
        <f>IF(ResourceEffects[[#This Row],[Is Installed]]="Yes",1,0)</f>
        <v>0</v>
      </c>
      <c r="X252" s="28">
        <f>IF(ResourceEffects[[#This Row],[Status]]="Locked",1,0)</f>
        <v>0</v>
      </c>
      <c r="Y252" s="28">
        <f>IF(ResourceEffects[[#This Row],[event_type]]=1,0,1)</f>
        <v>1</v>
      </c>
      <c r="Z252" s="28">
        <f>IF(ResourceEffects[[#This Row],[Use Abundancies]]="Yes",1,0)</f>
        <v>0</v>
      </c>
      <c r="AA252" s="28">
        <f>ResourceEffects[[#This Row],[∆]]</f>
        <v>1</v>
      </c>
    </row>
    <row r="253" spans="1:27" ht="14.4" customHeight="1" x14ac:dyDescent="0.3">
      <c r="A253" s="32">
        <v>0</v>
      </c>
      <c r="B253" s="27" t="s">
        <v>125</v>
      </c>
      <c r="D253" s="26" t="s">
        <v>394</v>
      </c>
      <c r="E253" s="26">
        <v>1</v>
      </c>
      <c r="F253" s="50" t="s">
        <v>387</v>
      </c>
      <c r="G253" s="27" t="s">
        <v>287</v>
      </c>
      <c r="H253" s="26" t="str">
        <f t="shared" si="15"/>
        <v>No</v>
      </c>
      <c r="I253" s="26">
        <f>0</f>
        <v>0</v>
      </c>
      <c r="J253" s="26" t="str">
        <f t="shared" si="12"/>
        <v>Yes</v>
      </c>
      <c r="K253" s="26" t="str">
        <f t="shared" si="13"/>
        <v>No</v>
      </c>
      <c r="L253" s="26">
        <f>INT(ResourceEffects[[#This Row],[Time Factor]]*TimeInterval/60/60/24)</f>
        <v>0</v>
      </c>
      <c r="M253" s="26">
        <f>INT(ResourceEffects[[#This Row],[Time Factor]]*TimeInterval/60/60)-ResourceEffects[[#This Row],[Days]]*24</f>
        <v>0</v>
      </c>
      <c r="N253" s="26">
        <f>INT(ResourceEffects[[#This Row],[Time Factor]]*TimeInterval/60)-ResourceEffects[[#This Row],[Hours]]*60-ResourceEffects[[#This Row],[Days]]*60*24</f>
        <v>0</v>
      </c>
      <c r="O253" s="26">
        <f>ResourceEffects[[#This Row],[Time Factor]]*TimeInterval-ResourceEffects[[#This Row],[Min]]*60-ResourceEffects[[#This Row],[Hours]]*60*60-ResourceEffects[[#This Row],[Days]]*60*60*24</f>
        <v>0</v>
      </c>
      <c r="P253" s="28">
        <f t="shared" ca="1" si="14"/>
        <v>365715786</v>
      </c>
      <c r="Q253" s="28">
        <f>_xlfn.XLOOKUP(ResourceEffects[[#This Row],[Protocol Name]],ProtocolNamesCol,ProtocolIds,"")</f>
        <v>14501</v>
      </c>
      <c r="R253" s="28">
        <f>ResourceEffects[[#This Row],[Time Factor]]</f>
        <v>0</v>
      </c>
      <c r="S253" s="28">
        <f>ResourceEffects[[#This Row],[Drone ID]]</f>
        <v>0</v>
      </c>
      <c r="T253" s="28">
        <f>_xlfn.XLOOKUP(ResourceEffects[[#This Row],[Resource Name]],ResourceNames,ResourceIds,"")</f>
        <v>4501</v>
      </c>
      <c r="U253" s="28">
        <f>_xlfn.XLOOKUP(ResourceEffects[[#This Row],[Event Type]],EventTypeNames,EventTypeIds,"")</f>
        <v>1</v>
      </c>
      <c r="V253" s="28">
        <f>IF(ResourceEffects[[#This Row],[Is Local]]="Yes",1,0)</f>
        <v>1</v>
      </c>
      <c r="W253" s="28">
        <f>IF(ResourceEffects[[#This Row],[Is Installed]]="Yes",1,0)</f>
        <v>0</v>
      </c>
      <c r="X253" s="28">
        <f>IF(ResourceEffects[[#This Row],[Status]]="Locked",1,0)</f>
        <v>0</v>
      </c>
      <c r="Y253" s="28">
        <f>IF(ResourceEffects[[#This Row],[event_type]]=1,0,1)</f>
        <v>0</v>
      </c>
      <c r="Z253" s="28">
        <f>IF(ResourceEffects[[#This Row],[Use Abundancies]]="Yes",1,0)</f>
        <v>0</v>
      </c>
      <c r="AA253" s="28">
        <f>ResourceEffects[[#This Row],[∆]]</f>
        <v>1</v>
      </c>
    </row>
    <row r="254" spans="1:27" x14ac:dyDescent="0.3">
      <c r="A254" s="59">
        <v>0</v>
      </c>
      <c r="B254" s="27" t="s">
        <v>127</v>
      </c>
      <c r="C254" s="31" t="s">
        <v>479</v>
      </c>
      <c r="D254" s="26" t="s">
        <v>395</v>
      </c>
      <c r="E254" s="26">
        <v>1</v>
      </c>
      <c r="F254" s="50" t="s">
        <v>387</v>
      </c>
      <c r="G254" s="27" t="s">
        <v>476</v>
      </c>
      <c r="H254" s="52" t="str">
        <f>"No"</f>
        <v>No</v>
      </c>
      <c r="I254" s="52">
        <f>0</f>
        <v>0</v>
      </c>
      <c r="J254" s="52" t="str">
        <f>"Yes"</f>
        <v>Yes</v>
      </c>
      <c r="K254" s="52" t="str">
        <f>"No"</f>
        <v>No</v>
      </c>
      <c r="L254" s="52">
        <f>INT(ResourceEffects[[#This Row],[Time Factor]]*TimeInterval/60/60/24)</f>
        <v>0</v>
      </c>
      <c r="M254" s="52">
        <f>INT(ResourceEffects[[#This Row],[Time Factor]]*TimeInterval/60/60)-ResourceEffects[[#This Row],[Days]]*24</f>
        <v>0</v>
      </c>
      <c r="N254" s="52">
        <f>INT(ResourceEffects[[#This Row],[Time Factor]]*TimeInterval/60)-ResourceEffects[[#This Row],[Hours]]*60-ResourceEffects[[#This Row],[Days]]*60*24</f>
        <v>0</v>
      </c>
      <c r="O254" s="52">
        <f>ResourceEffects[[#This Row],[Time Factor]]*TimeInterval-ResourceEffects[[#This Row],[Min]]*60-ResourceEffects[[#This Row],[Hours]]*60*60-ResourceEffects[[#This Row],[Days]]*60*60*24</f>
        <v>0</v>
      </c>
      <c r="P254" s="29">
        <f ca="1">INT(RAND()*999999999)</f>
        <v>233530532</v>
      </c>
      <c r="Q254" s="29">
        <f>_xlfn.XLOOKUP(ResourceEffects[[#This Row],[Protocol Name]],ProtocolNamesCol,ProtocolIds,"")</f>
        <v>21000</v>
      </c>
      <c r="R254" s="29">
        <f>ResourceEffects[[#This Row],[Time Factor]]</f>
        <v>0</v>
      </c>
      <c r="S254" s="29">
        <f>ResourceEffects[[#This Row],[Drone ID]]</f>
        <v>0</v>
      </c>
      <c r="T254" s="29">
        <f>_xlfn.XLOOKUP(ResourceEffects[[#This Row],[Resource Name]],ResourceNames,ResourceIds,"")</f>
        <v>5201</v>
      </c>
      <c r="U254" s="29">
        <f>_xlfn.XLOOKUP(ResourceEffects[[#This Row],[Event Type]],EventTypeNames,EventTypeIds,"")</f>
        <v>2</v>
      </c>
      <c r="V254" s="29">
        <f>IF(ResourceEffects[[#This Row],[Is Local]]="Yes",1,0)</f>
        <v>1</v>
      </c>
      <c r="W254" s="29">
        <f>IF(ResourceEffects[[#This Row],[Is Installed]]="Yes",1,0)</f>
        <v>0</v>
      </c>
      <c r="X254" s="29">
        <f>IF(ResourceEffects[[#This Row],[Status]]="Locked",1,0)</f>
        <v>0</v>
      </c>
      <c r="Y254" s="29">
        <f>IF(ResourceEffects[[#This Row],[event_type]]=1,0,1)</f>
        <v>1</v>
      </c>
      <c r="Z254" s="29">
        <f>IF(ResourceEffects[[#This Row],[Use Abundancies]]="Yes",1,0)</f>
        <v>0</v>
      </c>
      <c r="AA254" s="29">
        <f>ResourceEffects[[#This Row],[∆]]</f>
        <v>1</v>
      </c>
    </row>
    <row r="255" spans="1:27" x14ac:dyDescent="0.3">
      <c r="A255" s="59">
        <v>0</v>
      </c>
      <c r="B255" s="27" t="s">
        <v>127</v>
      </c>
      <c r="C255" s="31" t="s">
        <v>479</v>
      </c>
      <c r="D255" s="26" t="s">
        <v>394</v>
      </c>
      <c r="E255" s="26">
        <v>1</v>
      </c>
      <c r="F255" s="50" t="s">
        <v>387</v>
      </c>
      <c r="G255" s="27" t="s">
        <v>476</v>
      </c>
      <c r="H255" s="52" t="str">
        <f>"No"</f>
        <v>No</v>
      </c>
      <c r="I255" s="52">
        <f>0</f>
        <v>0</v>
      </c>
      <c r="J255" s="52" t="str">
        <f>"Yes"</f>
        <v>Yes</v>
      </c>
      <c r="K255" s="52" t="str">
        <f>"No"</f>
        <v>No</v>
      </c>
      <c r="L255" s="52">
        <f>INT(ResourceEffects[[#This Row],[Time Factor]]*TimeInterval/60/60/24)</f>
        <v>0</v>
      </c>
      <c r="M255" s="52">
        <f>INT(ResourceEffects[[#This Row],[Time Factor]]*TimeInterval/60/60)-ResourceEffects[[#This Row],[Days]]*24</f>
        <v>0</v>
      </c>
      <c r="N255" s="52">
        <f>INT(ResourceEffects[[#This Row],[Time Factor]]*TimeInterval/60)-ResourceEffects[[#This Row],[Hours]]*60-ResourceEffects[[#This Row],[Days]]*60*24</f>
        <v>0</v>
      </c>
      <c r="O255" s="52">
        <f>ResourceEffects[[#This Row],[Time Factor]]*TimeInterval-ResourceEffects[[#This Row],[Min]]*60-ResourceEffects[[#This Row],[Hours]]*60*60-ResourceEffects[[#This Row],[Days]]*60*60*24</f>
        <v>0</v>
      </c>
      <c r="P255" s="29">
        <f ca="1">INT(RAND()*999999999)</f>
        <v>141431689</v>
      </c>
      <c r="Q255" s="29">
        <f>_xlfn.XLOOKUP(ResourceEffects[[#This Row],[Protocol Name]],ProtocolNamesCol,ProtocolIds,"")</f>
        <v>21000</v>
      </c>
      <c r="R255" s="29">
        <f>ResourceEffects[[#This Row],[Time Factor]]</f>
        <v>0</v>
      </c>
      <c r="S255" s="29">
        <f>ResourceEffects[[#This Row],[Drone ID]]</f>
        <v>0</v>
      </c>
      <c r="T255" s="29">
        <f>_xlfn.XLOOKUP(ResourceEffects[[#This Row],[Resource Name]],ResourceNames,ResourceIds,"")</f>
        <v>5201</v>
      </c>
      <c r="U255" s="29">
        <f>_xlfn.XLOOKUP(ResourceEffects[[#This Row],[Event Type]],EventTypeNames,EventTypeIds,"")</f>
        <v>1</v>
      </c>
      <c r="V255" s="29">
        <f>IF(ResourceEffects[[#This Row],[Is Local]]="Yes",1,0)</f>
        <v>1</v>
      </c>
      <c r="W255" s="29">
        <f>IF(ResourceEffects[[#This Row],[Is Installed]]="Yes",1,0)</f>
        <v>0</v>
      </c>
      <c r="X255" s="29">
        <f>IF(ResourceEffects[[#This Row],[Status]]="Locked",1,0)</f>
        <v>0</v>
      </c>
      <c r="Y255" s="29">
        <f>IF(ResourceEffects[[#This Row],[event_type]]=1,0,1)</f>
        <v>0</v>
      </c>
      <c r="Z255" s="29">
        <f>IF(ResourceEffects[[#This Row],[Use Abundancies]]="Yes",1,0)</f>
        <v>0</v>
      </c>
      <c r="AA255" s="29">
        <f>ResourceEffects[[#This Row],[∆]]</f>
        <v>1</v>
      </c>
    </row>
    <row r="256" spans="1:27" x14ac:dyDescent="0.3">
      <c r="A256" s="32">
        <v>1</v>
      </c>
      <c r="B256" s="27" t="s">
        <v>127</v>
      </c>
      <c r="C256" s="31" t="s">
        <v>478</v>
      </c>
      <c r="D256" s="26" t="s">
        <v>395</v>
      </c>
      <c r="E256" s="26">
        <v>20</v>
      </c>
      <c r="F256" s="50" t="s">
        <v>387</v>
      </c>
      <c r="G256" s="27" t="s">
        <v>163</v>
      </c>
      <c r="H256" s="26" t="str">
        <f>"No"</f>
        <v>No</v>
      </c>
      <c r="I256" s="26">
        <f>0</f>
        <v>0</v>
      </c>
      <c r="J256" s="26" t="str">
        <f>"Yes"</f>
        <v>Yes</v>
      </c>
      <c r="K256" s="26" t="str">
        <f>"No"</f>
        <v>No</v>
      </c>
      <c r="L256" s="26">
        <f>INT(ResourceEffects[[#This Row],[Time Factor]]*TimeInterval/60/60/24)</f>
        <v>0</v>
      </c>
      <c r="M256" s="26">
        <f>INT(ResourceEffects[[#This Row],[Time Factor]]*TimeInterval/60/60)-ResourceEffects[[#This Row],[Days]]*24</f>
        <v>0</v>
      </c>
      <c r="N256" s="26">
        <f>INT(ResourceEffects[[#This Row],[Time Factor]]*TimeInterval/60)-ResourceEffects[[#This Row],[Hours]]*60-ResourceEffects[[#This Row],[Days]]*60*24</f>
        <v>0</v>
      </c>
      <c r="O256" s="26">
        <f>ResourceEffects[[#This Row],[Time Factor]]*TimeInterval-ResourceEffects[[#This Row],[Min]]*60-ResourceEffects[[#This Row],[Hours]]*60*60-ResourceEffects[[#This Row],[Days]]*60*60*24</f>
        <v>1</v>
      </c>
      <c r="P256" s="28">
        <f ca="1">INT(RAND()*999999999)</f>
        <v>586224521</v>
      </c>
      <c r="Q256" s="28">
        <f>_xlfn.XLOOKUP(ResourceEffects[[#This Row],[Protocol Name]],ProtocolNamesCol,ProtocolIds,"")</f>
        <v>21000</v>
      </c>
      <c r="R256" s="28">
        <f>ResourceEffects[[#This Row],[Time Factor]]</f>
        <v>1</v>
      </c>
      <c r="S256" s="28">
        <f>ResourceEffects[[#This Row],[Drone ID]]</f>
        <v>0</v>
      </c>
      <c r="T256" s="28">
        <f>_xlfn.XLOOKUP(ResourceEffects[[#This Row],[Resource Name]],ResourceNames,ResourceIds,"")</f>
        <v>1000</v>
      </c>
      <c r="U256" s="28">
        <f>_xlfn.XLOOKUP(ResourceEffects[[#This Row],[Event Type]],EventTypeNames,EventTypeIds,"")</f>
        <v>2</v>
      </c>
      <c r="V256" s="28">
        <f>IF(ResourceEffects[[#This Row],[Is Local]]="Yes",1,0)</f>
        <v>1</v>
      </c>
      <c r="W256" s="28">
        <f>IF(ResourceEffects[[#This Row],[Is Installed]]="Yes",1,0)</f>
        <v>0</v>
      </c>
      <c r="X256" s="28">
        <f>IF(ResourceEffects[[#This Row],[Status]]="Locked",1,0)</f>
        <v>0</v>
      </c>
      <c r="Y256" s="28">
        <f>IF(ResourceEffects[[#This Row],[event_type]]=1,0,1)</f>
        <v>1</v>
      </c>
      <c r="Z256" s="28">
        <f>IF(ResourceEffects[[#This Row],[Use Abundancies]]="Yes",1,0)</f>
        <v>0</v>
      </c>
      <c r="AA256" s="28">
        <f>ResourceEffects[[#This Row],[∆]]</f>
        <v>20</v>
      </c>
    </row>
    <row r="257" spans="1:27" x14ac:dyDescent="0.3">
      <c r="A257" s="59">
        <v>2</v>
      </c>
      <c r="B257" s="27" t="s">
        <v>127</v>
      </c>
      <c r="C257" s="31" t="s">
        <v>481</v>
      </c>
      <c r="D257" s="26" t="s">
        <v>395</v>
      </c>
      <c r="E257" s="26">
        <v>1</v>
      </c>
      <c r="F257" s="50" t="s">
        <v>387</v>
      </c>
      <c r="G257" s="27" t="s">
        <v>476</v>
      </c>
      <c r="H257" s="52" t="str">
        <f>"No"</f>
        <v>No</v>
      </c>
      <c r="I257" s="52">
        <f>0</f>
        <v>0</v>
      </c>
      <c r="J257" s="52" t="str">
        <f>"Yes"</f>
        <v>Yes</v>
      </c>
      <c r="K257" s="52" t="str">
        <f>"No"</f>
        <v>No</v>
      </c>
      <c r="L257" s="52">
        <f>INT(ResourceEffects[[#This Row],[Time Factor]]*TimeInterval/60/60/24)</f>
        <v>0</v>
      </c>
      <c r="M257" s="52">
        <f>INT(ResourceEffects[[#This Row],[Time Factor]]*TimeInterval/60/60)-ResourceEffects[[#This Row],[Days]]*24</f>
        <v>0</v>
      </c>
      <c r="N257" s="52">
        <f>INT(ResourceEffects[[#This Row],[Time Factor]]*TimeInterval/60)-ResourceEffects[[#This Row],[Hours]]*60-ResourceEffects[[#This Row],[Days]]*60*24</f>
        <v>0</v>
      </c>
      <c r="O257" s="52">
        <f>ResourceEffects[[#This Row],[Time Factor]]*TimeInterval-ResourceEffects[[#This Row],[Min]]*60-ResourceEffects[[#This Row],[Hours]]*60*60-ResourceEffects[[#This Row],[Days]]*60*60*24</f>
        <v>2</v>
      </c>
      <c r="P257" s="29">
        <f ca="1">INT(RAND()*999999999)</f>
        <v>626126289</v>
      </c>
      <c r="Q257" s="29">
        <f>_xlfn.XLOOKUP(ResourceEffects[[#This Row],[Protocol Name]],ProtocolNamesCol,ProtocolIds,"")</f>
        <v>21000</v>
      </c>
      <c r="R257" s="29">
        <f>ResourceEffects[[#This Row],[Time Factor]]</f>
        <v>2</v>
      </c>
      <c r="S257" s="29">
        <f>ResourceEffects[[#This Row],[Drone ID]]</f>
        <v>0</v>
      </c>
      <c r="T257" s="29">
        <f>_xlfn.XLOOKUP(ResourceEffects[[#This Row],[Resource Name]],ResourceNames,ResourceIds,"")</f>
        <v>5201</v>
      </c>
      <c r="U257" s="29">
        <f>_xlfn.XLOOKUP(ResourceEffects[[#This Row],[Event Type]],EventTypeNames,EventTypeIds,"")</f>
        <v>2</v>
      </c>
      <c r="V257" s="29">
        <f>IF(ResourceEffects[[#This Row],[Is Local]]="Yes",1,0)</f>
        <v>1</v>
      </c>
      <c r="W257" s="29">
        <f>IF(ResourceEffects[[#This Row],[Is Installed]]="Yes",1,0)</f>
        <v>0</v>
      </c>
      <c r="X257" s="29">
        <f>IF(ResourceEffects[[#This Row],[Status]]="Locked",1,0)</f>
        <v>0</v>
      </c>
      <c r="Y257" s="29">
        <f>IF(ResourceEffects[[#This Row],[event_type]]=1,0,1)</f>
        <v>1</v>
      </c>
      <c r="Z257" s="29">
        <f>IF(ResourceEffects[[#This Row],[Use Abundancies]]="Yes",1,0)</f>
        <v>0</v>
      </c>
      <c r="AA257" s="29">
        <f>ResourceEffects[[#This Row],[∆]]</f>
        <v>1</v>
      </c>
    </row>
    <row r="258" spans="1:27" x14ac:dyDescent="0.3">
      <c r="A258" s="59">
        <v>2</v>
      </c>
      <c r="B258" s="27" t="s">
        <v>127</v>
      </c>
      <c r="C258" s="31" t="s">
        <v>481</v>
      </c>
      <c r="D258" s="26" t="s">
        <v>394</v>
      </c>
      <c r="E258" s="26">
        <v>1</v>
      </c>
      <c r="F258" s="50" t="s">
        <v>383</v>
      </c>
      <c r="G258" s="27" t="s">
        <v>476</v>
      </c>
      <c r="H258" s="52" t="str">
        <f>"No"</f>
        <v>No</v>
      </c>
      <c r="I258" s="52">
        <f>0</f>
        <v>0</v>
      </c>
      <c r="J258" s="52" t="str">
        <f>"Yes"</f>
        <v>Yes</v>
      </c>
      <c r="K258" s="52" t="str">
        <f>"No"</f>
        <v>No</v>
      </c>
      <c r="L258" s="52">
        <f>INT(ResourceEffects[[#This Row],[Time Factor]]*TimeInterval/60/60/24)</f>
        <v>0</v>
      </c>
      <c r="M258" s="52">
        <f>INT(ResourceEffects[[#This Row],[Time Factor]]*TimeInterval/60/60)-ResourceEffects[[#This Row],[Days]]*24</f>
        <v>0</v>
      </c>
      <c r="N258" s="52">
        <f>INT(ResourceEffects[[#This Row],[Time Factor]]*TimeInterval/60)-ResourceEffects[[#This Row],[Hours]]*60-ResourceEffects[[#This Row],[Days]]*60*24</f>
        <v>0</v>
      </c>
      <c r="O258" s="52">
        <f>ResourceEffects[[#This Row],[Time Factor]]*TimeInterval-ResourceEffects[[#This Row],[Min]]*60-ResourceEffects[[#This Row],[Hours]]*60*60-ResourceEffects[[#This Row],[Days]]*60*60*24</f>
        <v>2</v>
      </c>
      <c r="P258" s="29">
        <f ca="1">INT(RAND()*999999999)</f>
        <v>561201905</v>
      </c>
      <c r="Q258" s="29">
        <f>_xlfn.XLOOKUP(ResourceEffects[[#This Row],[Protocol Name]],ProtocolNamesCol,ProtocolIds,"")</f>
        <v>21000</v>
      </c>
      <c r="R258" s="29">
        <f>ResourceEffects[[#This Row],[Time Factor]]</f>
        <v>2</v>
      </c>
      <c r="S258" s="29">
        <f>ResourceEffects[[#This Row],[Drone ID]]</f>
        <v>0</v>
      </c>
      <c r="T258" s="29">
        <f>_xlfn.XLOOKUP(ResourceEffects[[#This Row],[Resource Name]],ResourceNames,ResourceIds,"")</f>
        <v>5201</v>
      </c>
      <c r="U258" s="29">
        <f>_xlfn.XLOOKUP(ResourceEffects[[#This Row],[Event Type]],EventTypeNames,EventTypeIds,"")</f>
        <v>1</v>
      </c>
      <c r="V258" s="29">
        <f>IF(ResourceEffects[[#This Row],[Is Local]]="Yes",1,0)</f>
        <v>1</v>
      </c>
      <c r="W258" s="29">
        <f>IF(ResourceEffects[[#This Row],[Is Installed]]="Yes",1,0)</f>
        <v>0</v>
      </c>
      <c r="X258" s="29">
        <f>IF(ResourceEffects[[#This Row],[Status]]="Locked",1,0)</f>
        <v>1</v>
      </c>
      <c r="Y258" s="29">
        <f>IF(ResourceEffects[[#This Row],[event_type]]=1,0,1)</f>
        <v>0</v>
      </c>
      <c r="Z258" s="29">
        <f>IF(ResourceEffects[[#This Row],[Use Abundancies]]="Yes",1,0)</f>
        <v>0</v>
      </c>
      <c r="AA258" s="29">
        <f>ResourceEffects[[#This Row],[∆]]</f>
        <v>1</v>
      </c>
    </row>
    <row r="259" spans="1:27" x14ac:dyDescent="0.3">
      <c r="A259" s="59">
        <v>9</v>
      </c>
      <c r="B259" s="27" t="s">
        <v>127</v>
      </c>
      <c r="C259" s="31" t="s">
        <v>482</v>
      </c>
      <c r="D259" s="26" t="s">
        <v>395</v>
      </c>
      <c r="E259" s="26">
        <v>1</v>
      </c>
      <c r="F259" s="50" t="s">
        <v>383</v>
      </c>
      <c r="G259" s="27" t="s">
        <v>476</v>
      </c>
      <c r="H259" s="52" t="str">
        <f>"No"</f>
        <v>No</v>
      </c>
      <c r="I259" s="52">
        <f>0</f>
        <v>0</v>
      </c>
      <c r="J259" s="52" t="str">
        <f>"Yes"</f>
        <v>Yes</v>
      </c>
      <c r="K259" s="52" t="str">
        <f>"No"</f>
        <v>No</v>
      </c>
      <c r="L259" s="52">
        <f>INT(ResourceEffects[[#This Row],[Time Factor]]*TimeInterval/60/60/24)</f>
        <v>0</v>
      </c>
      <c r="M259" s="52">
        <f>INT(ResourceEffects[[#This Row],[Time Factor]]*TimeInterval/60/60)-ResourceEffects[[#This Row],[Days]]*24</f>
        <v>0</v>
      </c>
      <c r="N259" s="52">
        <f>INT(ResourceEffects[[#This Row],[Time Factor]]*TimeInterval/60)-ResourceEffects[[#This Row],[Hours]]*60-ResourceEffects[[#This Row],[Days]]*60*24</f>
        <v>0</v>
      </c>
      <c r="O259" s="52">
        <f>ResourceEffects[[#This Row],[Time Factor]]*TimeInterval-ResourceEffects[[#This Row],[Min]]*60-ResourceEffects[[#This Row],[Hours]]*60*60-ResourceEffects[[#This Row],[Days]]*60*60*24</f>
        <v>9</v>
      </c>
      <c r="P259" s="29">
        <f ca="1">INT(RAND()*999999999)</f>
        <v>844696058</v>
      </c>
      <c r="Q259" s="29">
        <f>_xlfn.XLOOKUP(ResourceEffects[[#This Row],[Protocol Name]],ProtocolNamesCol,ProtocolIds,"")</f>
        <v>21000</v>
      </c>
      <c r="R259" s="29">
        <f>ResourceEffects[[#This Row],[Time Factor]]</f>
        <v>9</v>
      </c>
      <c r="S259" s="29">
        <f>ResourceEffects[[#This Row],[Drone ID]]</f>
        <v>0</v>
      </c>
      <c r="T259" s="29">
        <f>_xlfn.XLOOKUP(ResourceEffects[[#This Row],[Resource Name]],ResourceNames,ResourceIds,"")</f>
        <v>5201</v>
      </c>
      <c r="U259" s="29">
        <f>_xlfn.XLOOKUP(ResourceEffects[[#This Row],[Event Type]],EventTypeNames,EventTypeIds,"")</f>
        <v>2</v>
      </c>
      <c r="V259" s="29">
        <f>IF(ResourceEffects[[#This Row],[Is Local]]="Yes",1,0)</f>
        <v>1</v>
      </c>
      <c r="W259" s="29">
        <f>IF(ResourceEffects[[#This Row],[Is Installed]]="Yes",1,0)</f>
        <v>0</v>
      </c>
      <c r="X259" s="29">
        <f>IF(ResourceEffects[[#This Row],[Status]]="Locked",1,0)</f>
        <v>1</v>
      </c>
      <c r="Y259" s="29">
        <f>IF(ResourceEffects[[#This Row],[event_type]]=1,0,1)</f>
        <v>1</v>
      </c>
      <c r="Z259" s="29">
        <f>IF(ResourceEffects[[#This Row],[Use Abundancies]]="Yes",1,0)</f>
        <v>0</v>
      </c>
      <c r="AA259" s="29">
        <f>ResourceEffects[[#This Row],[∆]]</f>
        <v>1</v>
      </c>
    </row>
    <row r="260" spans="1:27" x14ac:dyDescent="0.3">
      <c r="A260" s="59">
        <v>9</v>
      </c>
      <c r="B260" s="27" t="s">
        <v>127</v>
      </c>
      <c r="C260" s="31" t="s">
        <v>482</v>
      </c>
      <c r="D260" s="26" t="s">
        <v>394</v>
      </c>
      <c r="E260" s="26">
        <v>1</v>
      </c>
      <c r="F260" s="50" t="s">
        <v>387</v>
      </c>
      <c r="G260" s="27" t="s">
        <v>476</v>
      </c>
      <c r="H260" s="52" t="str">
        <f>"No"</f>
        <v>No</v>
      </c>
      <c r="I260" s="52">
        <f>0</f>
        <v>0</v>
      </c>
      <c r="J260" s="52" t="str">
        <f>"Yes"</f>
        <v>Yes</v>
      </c>
      <c r="K260" s="52" t="str">
        <f>"No"</f>
        <v>No</v>
      </c>
      <c r="L260" s="52">
        <f>INT(ResourceEffects[[#This Row],[Time Factor]]*TimeInterval/60/60/24)</f>
        <v>0</v>
      </c>
      <c r="M260" s="52">
        <f>INT(ResourceEffects[[#This Row],[Time Factor]]*TimeInterval/60/60)-ResourceEffects[[#This Row],[Days]]*24</f>
        <v>0</v>
      </c>
      <c r="N260" s="52">
        <f>INT(ResourceEffects[[#This Row],[Time Factor]]*TimeInterval/60)-ResourceEffects[[#This Row],[Hours]]*60-ResourceEffects[[#This Row],[Days]]*60*24</f>
        <v>0</v>
      </c>
      <c r="O260" s="52">
        <f>ResourceEffects[[#This Row],[Time Factor]]*TimeInterval-ResourceEffects[[#This Row],[Min]]*60-ResourceEffects[[#This Row],[Hours]]*60*60-ResourceEffects[[#This Row],[Days]]*60*60*24</f>
        <v>9</v>
      </c>
      <c r="P260" s="29">
        <f ca="1">INT(RAND()*999999999)</f>
        <v>959831008</v>
      </c>
      <c r="Q260" s="29">
        <f>_xlfn.XLOOKUP(ResourceEffects[[#This Row],[Protocol Name]],ProtocolNamesCol,ProtocolIds,"")</f>
        <v>21000</v>
      </c>
      <c r="R260" s="29">
        <f>ResourceEffects[[#This Row],[Time Factor]]</f>
        <v>9</v>
      </c>
      <c r="S260" s="29">
        <f>ResourceEffects[[#This Row],[Drone ID]]</f>
        <v>0</v>
      </c>
      <c r="T260" s="29">
        <f>_xlfn.XLOOKUP(ResourceEffects[[#This Row],[Resource Name]],ResourceNames,ResourceIds,"")</f>
        <v>5201</v>
      </c>
      <c r="U260" s="29">
        <f>_xlfn.XLOOKUP(ResourceEffects[[#This Row],[Event Type]],EventTypeNames,EventTypeIds,"")</f>
        <v>1</v>
      </c>
      <c r="V260" s="29">
        <f>IF(ResourceEffects[[#This Row],[Is Local]]="Yes",1,0)</f>
        <v>1</v>
      </c>
      <c r="W260" s="29">
        <f>IF(ResourceEffects[[#This Row],[Is Installed]]="Yes",1,0)</f>
        <v>0</v>
      </c>
      <c r="X260" s="29">
        <f>IF(ResourceEffects[[#This Row],[Status]]="Locked",1,0)</f>
        <v>0</v>
      </c>
      <c r="Y260" s="29">
        <f>IF(ResourceEffects[[#This Row],[event_type]]=1,0,1)</f>
        <v>0</v>
      </c>
      <c r="Z260" s="29">
        <f>IF(ResourceEffects[[#This Row],[Use Abundancies]]="Yes",1,0)</f>
        <v>0</v>
      </c>
      <c r="AA260" s="29">
        <f>ResourceEffects[[#This Row],[∆]]</f>
        <v>1</v>
      </c>
    </row>
    <row r="261" spans="1:27" x14ac:dyDescent="0.3">
      <c r="A261" s="32">
        <v>10</v>
      </c>
      <c r="B261" s="64" t="s">
        <v>127</v>
      </c>
      <c r="C261" s="31" t="s">
        <v>480</v>
      </c>
      <c r="D261" s="26" t="s">
        <v>394</v>
      </c>
      <c r="E261" s="26">
        <v>1</v>
      </c>
      <c r="F261" s="50" t="s">
        <v>387</v>
      </c>
      <c r="G261" s="27" t="s">
        <v>188</v>
      </c>
      <c r="H261" s="26" t="str">
        <f>"No"</f>
        <v>No</v>
      </c>
      <c r="I261" s="26">
        <f>0</f>
        <v>0</v>
      </c>
      <c r="J261" s="26" t="str">
        <f>"Yes"</f>
        <v>Yes</v>
      </c>
      <c r="K261" s="26" t="str">
        <f>"No"</f>
        <v>No</v>
      </c>
      <c r="L261" s="26">
        <f>INT(ResourceEffects[[#This Row],[Time Factor]]*TimeInterval/60/60/24)</f>
        <v>0</v>
      </c>
      <c r="M261" s="26">
        <f>INT(ResourceEffects[[#This Row],[Time Factor]]*TimeInterval/60/60)-ResourceEffects[[#This Row],[Days]]*24</f>
        <v>0</v>
      </c>
      <c r="N261" s="26">
        <f>INT(ResourceEffects[[#This Row],[Time Factor]]*TimeInterval/60)-ResourceEffects[[#This Row],[Hours]]*60-ResourceEffects[[#This Row],[Days]]*60*24</f>
        <v>0</v>
      </c>
      <c r="O261" s="26">
        <f>ResourceEffects[[#This Row],[Time Factor]]*TimeInterval-ResourceEffects[[#This Row],[Min]]*60-ResourceEffects[[#This Row],[Hours]]*60*60-ResourceEffects[[#This Row],[Days]]*60*60*24</f>
        <v>10</v>
      </c>
      <c r="P261" s="28">
        <f ca="1">INT(RAND()*999999999)</f>
        <v>785443418</v>
      </c>
      <c r="Q261" s="28">
        <f>_xlfn.XLOOKUP(ResourceEffects[[#This Row],[Protocol Name]],ProtocolNamesCol,ProtocolIds,"")</f>
        <v>21000</v>
      </c>
      <c r="R261" s="28">
        <f>ResourceEffects[[#This Row],[Time Factor]]</f>
        <v>10</v>
      </c>
      <c r="S261" s="28">
        <f>ResourceEffects[[#This Row],[Drone ID]]</f>
        <v>0</v>
      </c>
      <c r="T261" s="28">
        <f>_xlfn.XLOOKUP(ResourceEffects[[#This Row],[Resource Name]],ResourceNames,ResourceIds,"")</f>
        <v>2011</v>
      </c>
      <c r="U261" s="28">
        <f>_xlfn.XLOOKUP(ResourceEffects[[#This Row],[Event Type]],EventTypeNames,EventTypeIds,"")</f>
        <v>1</v>
      </c>
      <c r="V261" s="28">
        <f>IF(ResourceEffects[[#This Row],[Is Local]]="Yes",1,0)</f>
        <v>1</v>
      </c>
      <c r="W261" s="28">
        <f>IF(ResourceEffects[[#This Row],[Is Installed]]="Yes",1,0)</f>
        <v>0</v>
      </c>
      <c r="X261" s="28">
        <f>IF(ResourceEffects[[#This Row],[Status]]="Locked",1,0)</f>
        <v>0</v>
      </c>
      <c r="Y261" s="28">
        <f>IF(ResourceEffects[[#This Row],[event_type]]=1,0,1)</f>
        <v>0</v>
      </c>
      <c r="Z261" s="28">
        <f>IF(ResourceEffects[[#This Row],[Use Abundancies]]="Yes",1,0)</f>
        <v>0</v>
      </c>
      <c r="AA261" s="28">
        <f>ResourceEffects[[#This Row],[∆]]</f>
        <v>1</v>
      </c>
    </row>
    <row r="262" spans="1:27" x14ac:dyDescent="0.3">
      <c r="A262" s="32">
        <v>10</v>
      </c>
      <c r="B262" s="64" t="s">
        <v>127</v>
      </c>
      <c r="C262" s="31" t="s">
        <v>480</v>
      </c>
      <c r="D262" s="26" t="s">
        <v>394</v>
      </c>
      <c r="E262" s="26">
        <v>2</v>
      </c>
      <c r="F262" s="50" t="s">
        <v>387</v>
      </c>
      <c r="G262" s="27" t="s">
        <v>200</v>
      </c>
      <c r="H262" s="26" t="str">
        <f>"No"</f>
        <v>No</v>
      </c>
      <c r="I262" s="26">
        <f>0</f>
        <v>0</v>
      </c>
      <c r="J262" s="26" t="str">
        <f>"Yes"</f>
        <v>Yes</v>
      </c>
      <c r="K262" s="26" t="str">
        <f>"No"</f>
        <v>No</v>
      </c>
      <c r="L262" s="26">
        <f>INT(ResourceEffects[[#This Row],[Time Factor]]*TimeInterval/60/60/24)</f>
        <v>0</v>
      </c>
      <c r="M262" s="26">
        <f>INT(ResourceEffects[[#This Row],[Time Factor]]*TimeInterval/60/60)-ResourceEffects[[#This Row],[Days]]*24</f>
        <v>0</v>
      </c>
      <c r="N262" s="26">
        <f>INT(ResourceEffects[[#This Row],[Time Factor]]*TimeInterval/60)-ResourceEffects[[#This Row],[Hours]]*60-ResourceEffects[[#This Row],[Days]]*60*24</f>
        <v>0</v>
      </c>
      <c r="O262" s="26">
        <f>ResourceEffects[[#This Row],[Time Factor]]*TimeInterval-ResourceEffects[[#This Row],[Min]]*60-ResourceEffects[[#This Row],[Hours]]*60*60-ResourceEffects[[#This Row],[Days]]*60*60*24</f>
        <v>10</v>
      </c>
      <c r="P262" s="28">
        <f ca="1">INT(RAND()*999999999)</f>
        <v>983134743</v>
      </c>
      <c r="Q262" s="28">
        <f>_xlfn.XLOOKUP(ResourceEffects[[#This Row],[Protocol Name]],ProtocolNamesCol,ProtocolIds,"")</f>
        <v>21000</v>
      </c>
      <c r="R262" s="28">
        <f>ResourceEffects[[#This Row],[Time Factor]]</f>
        <v>10</v>
      </c>
      <c r="S262" s="28">
        <f>ResourceEffects[[#This Row],[Drone ID]]</f>
        <v>0</v>
      </c>
      <c r="T262" s="28">
        <f>_xlfn.XLOOKUP(ResourceEffects[[#This Row],[Resource Name]],ResourceNames,ResourceIds,"")</f>
        <v>2031</v>
      </c>
      <c r="U262" s="28">
        <f>_xlfn.XLOOKUP(ResourceEffects[[#This Row],[Event Type]],EventTypeNames,EventTypeIds,"")</f>
        <v>1</v>
      </c>
      <c r="V262" s="28">
        <f>IF(ResourceEffects[[#This Row],[Is Local]]="Yes",1,0)</f>
        <v>1</v>
      </c>
      <c r="W262" s="28">
        <f>IF(ResourceEffects[[#This Row],[Is Installed]]="Yes",1,0)</f>
        <v>0</v>
      </c>
      <c r="X262" s="28">
        <f>IF(ResourceEffects[[#This Row],[Status]]="Locked",1,0)</f>
        <v>0</v>
      </c>
      <c r="Y262" s="28">
        <f>IF(ResourceEffects[[#This Row],[event_type]]=1,0,1)</f>
        <v>0</v>
      </c>
      <c r="Z262" s="28">
        <f>IF(ResourceEffects[[#This Row],[Use Abundancies]]="Yes",1,0)</f>
        <v>0</v>
      </c>
      <c r="AA262" s="28">
        <f>ResourceEffects[[#This Row],[∆]]</f>
        <v>2</v>
      </c>
    </row>
    <row r="263" spans="1:27" x14ac:dyDescent="0.3">
      <c r="A263" s="32">
        <v>10</v>
      </c>
      <c r="B263" s="64" t="s">
        <v>127</v>
      </c>
      <c r="C263" s="31" t="s">
        <v>480</v>
      </c>
      <c r="D263" s="26" t="s">
        <v>394</v>
      </c>
      <c r="E263" s="26">
        <v>1</v>
      </c>
      <c r="F263" s="50" t="s">
        <v>387</v>
      </c>
      <c r="G263" s="27" t="s">
        <v>206</v>
      </c>
      <c r="H263" s="26" t="str">
        <f>"No"</f>
        <v>No</v>
      </c>
      <c r="I263" s="26">
        <f>0</f>
        <v>0</v>
      </c>
      <c r="J263" s="26" t="str">
        <f>"Yes"</f>
        <v>Yes</v>
      </c>
      <c r="K263" s="26" t="str">
        <f>"No"</f>
        <v>No</v>
      </c>
      <c r="L263" s="26">
        <f>INT(ResourceEffects[[#This Row],[Time Factor]]*TimeInterval/60/60/24)</f>
        <v>0</v>
      </c>
      <c r="M263" s="26">
        <f>INT(ResourceEffects[[#This Row],[Time Factor]]*TimeInterval/60/60)-ResourceEffects[[#This Row],[Days]]*24</f>
        <v>0</v>
      </c>
      <c r="N263" s="26">
        <f>INT(ResourceEffects[[#This Row],[Time Factor]]*TimeInterval/60)-ResourceEffects[[#This Row],[Hours]]*60-ResourceEffects[[#This Row],[Days]]*60*24</f>
        <v>0</v>
      </c>
      <c r="O263" s="26">
        <f>ResourceEffects[[#This Row],[Time Factor]]*TimeInterval-ResourceEffects[[#This Row],[Min]]*60-ResourceEffects[[#This Row],[Hours]]*60*60-ResourceEffects[[#This Row],[Days]]*60*60*24</f>
        <v>10</v>
      </c>
      <c r="P263" s="28">
        <f ca="1">INT(RAND()*999999999)</f>
        <v>272649405</v>
      </c>
      <c r="Q263" s="28">
        <f>_xlfn.XLOOKUP(ResourceEffects[[#This Row],[Protocol Name]],ProtocolNamesCol,ProtocolIds,"")</f>
        <v>21000</v>
      </c>
      <c r="R263" s="28">
        <f>ResourceEffects[[#This Row],[Time Factor]]</f>
        <v>10</v>
      </c>
      <c r="S263" s="28">
        <f>ResourceEffects[[#This Row],[Drone ID]]</f>
        <v>0</v>
      </c>
      <c r="T263" s="28">
        <f>_xlfn.XLOOKUP(ResourceEffects[[#This Row],[Resource Name]],ResourceNames,ResourceIds,"")</f>
        <v>2041</v>
      </c>
      <c r="U263" s="28">
        <f>_xlfn.XLOOKUP(ResourceEffects[[#This Row],[Event Type]],EventTypeNames,EventTypeIds,"")</f>
        <v>1</v>
      </c>
      <c r="V263" s="28">
        <f>IF(ResourceEffects[[#This Row],[Is Local]]="Yes",1,0)</f>
        <v>1</v>
      </c>
      <c r="W263" s="28">
        <f>IF(ResourceEffects[[#This Row],[Is Installed]]="Yes",1,0)</f>
        <v>0</v>
      </c>
      <c r="X263" s="28">
        <f>IF(ResourceEffects[[#This Row],[Status]]="Locked",1,0)</f>
        <v>0</v>
      </c>
      <c r="Y263" s="28">
        <f>IF(ResourceEffects[[#This Row],[event_type]]=1,0,1)</f>
        <v>0</v>
      </c>
      <c r="Z263" s="28">
        <f>IF(ResourceEffects[[#This Row],[Use Abundancies]]="Yes",1,0)</f>
        <v>0</v>
      </c>
      <c r="AA263" s="28">
        <f>ResourceEffects[[#This Row],[∆]]</f>
        <v>1</v>
      </c>
    </row>
    <row r="264" spans="1:27" x14ac:dyDescent="0.3">
      <c r="A264" s="59">
        <v>0</v>
      </c>
      <c r="B264" s="27" t="s">
        <v>128</v>
      </c>
      <c r="C264" s="31" t="s">
        <v>479</v>
      </c>
      <c r="D264" s="26" t="s">
        <v>395</v>
      </c>
      <c r="E264" s="26">
        <v>1</v>
      </c>
      <c r="F264" s="50" t="s">
        <v>387</v>
      </c>
      <c r="G264" s="27" t="s">
        <v>476</v>
      </c>
      <c r="H264" s="52" t="str">
        <f>"No"</f>
        <v>No</v>
      </c>
      <c r="I264" s="52">
        <f>0</f>
        <v>0</v>
      </c>
      <c r="J264" s="52" t="str">
        <f>"Yes"</f>
        <v>Yes</v>
      </c>
      <c r="K264" s="52" t="str">
        <f>"No"</f>
        <v>No</v>
      </c>
      <c r="L264" s="52">
        <f>INT(ResourceEffects[[#This Row],[Time Factor]]*TimeInterval/60/60/24)</f>
        <v>0</v>
      </c>
      <c r="M264" s="52">
        <f>INT(ResourceEffects[[#This Row],[Time Factor]]*TimeInterval/60/60)-ResourceEffects[[#This Row],[Days]]*24</f>
        <v>0</v>
      </c>
      <c r="N264" s="52">
        <f>INT(ResourceEffects[[#This Row],[Time Factor]]*TimeInterval/60)-ResourceEffects[[#This Row],[Hours]]*60-ResourceEffects[[#This Row],[Days]]*60*24</f>
        <v>0</v>
      </c>
      <c r="O264" s="52">
        <f>ResourceEffects[[#This Row],[Time Factor]]*TimeInterval-ResourceEffects[[#This Row],[Min]]*60-ResourceEffects[[#This Row],[Hours]]*60*60-ResourceEffects[[#This Row],[Days]]*60*60*24</f>
        <v>0</v>
      </c>
      <c r="P264" s="29">
        <f ca="1">INT(RAND()*999999999)</f>
        <v>136821087</v>
      </c>
      <c r="Q264" s="29">
        <f>_xlfn.XLOOKUP(ResourceEffects[[#This Row],[Protocol Name]],ProtocolNamesCol,ProtocolIds,"")</f>
        <v>21010</v>
      </c>
      <c r="R264" s="29">
        <f>ResourceEffects[[#This Row],[Time Factor]]</f>
        <v>0</v>
      </c>
      <c r="S264" s="29">
        <f>ResourceEffects[[#This Row],[Drone ID]]</f>
        <v>0</v>
      </c>
      <c r="T264" s="29">
        <f>_xlfn.XLOOKUP(ResourceEffects[[#This Row],[Resource Name]],ResourceNames,ResourceIds,"")</f>
        <v>5201</v>
      </c>
      <c r="U264" s="29">
        <f>_xlfn.XLOOKUP(ResourceEffects[[#This Row],[Event Type]],EventTypeNames,EventTypeIds,"")</f>
        <v>2</v>
      </c>
      <c r="V264" s="29">
        <f>IF(ResourceEffects[[#This Row],[Is Local]]="Yes",1,0)</f>
        <v>1</v>
      </c>
      <c r="W264" s="29">
        <f>IF(ResourceEffects[[#This Row],[Is Installed]]="Yes",1,0)</f>
        <v>0</v>
      </c>
      <c r="X264" s="29">
        <f>IF(ResourceEffects[[#This Row],[Status]]="Locked",1,0)</f>
        <v>0</v>
      </c>
      <c r="Y264" s="29">
        <f>IF(ResourceEffects[[#This Row],[event_type]]=1,0,1)</f>
        <v>1</v>
      </c>
      <c r="Z264" s="29">
        <f>IF(ResourceEffects[[#This Row],[Use Abundancies]]="Yes",1,0)</f>
        <v>0</v>
      </c>
      <c r="AA264" s="29">
        <f>ResourceEffects[[#This Row],[∆]]</f>
        <v>1</v>
      </c>
    </row>
    <row r="265" spans="1:27" x14ac:dyDescent="0.3">
      <c r="A265" s="59">
        <v>0</v>
      </c>
      <c r="B265" s="27" t="s">
        <v>128</v>
      </c>
      <c r="C265" s="31" t="s">
        <v>479</v>
      </c>
      <c r="D265" s="26" t="s">
        <v>394</v>
      </c>
      <c r="E265" s="26">
        <v>1</v>
      </c>
      <c r="F265" s="50" t="s">
        <v>387</v>
      </c>
      <c r="G265" s="27" t="s">
        <v>476</v>
      </c>
      <c r="H265" s="52" t="str">
        <f>"No"</f>
        <v>No</v>
      </c>
      <c r="I265" s="52">
        <f>0</f>
        <v>0</v>
      </c>
      <c r="J265" s="52" t="str">
        <f>"Yes"</f>
        <v>Yes</v>
      </c>
      <c r="K265" s="52" t="str">
        <f>"No"</f>
        <v>No</v>
      </c>
      <c r="L265" s="52">
        <f>INT(ResourceEffects[[#This Row],[Time Factor]]*TimeInterval/60/60/24)</f>
        <v>0</v>
      </c>
      <c r="M265" s="52">
        <f>INT(ResourceEffects[[#This Row],[Time Factor]]*TimeInterval/60/60)-ResourceEffects[[#This Row],[Days]]*24</f>
        <v>0</v>
      </c>
      <c r="N265" s="52">
        <f>INT(ResourceEffects[[#This Row],[Time Factor]]*TimeInterval/60)-ResourceEffects[[#This Row],[Hours]]*60-ResourceEffects[[#This Row],[Days]]*60*24</f>
        <v>0</v>
      </c>
      <c r="O265" s="52">
        <f>ResourceEffects[[#This Row],[Time Factor]]*TimeInterval-ResourceEffects[[#This Row],[Min]]*60-ResourceEffects[[#This Row],[Hours]]*60*60-ResourceEffects[[#This Row],[Days]]*60*60*24</f>
        <v>0</v>
      </c>
      <c r="P265" s="29">
        <f ca="1">INT(RAND()*999999999)</f>
        <v>993982066</v>
      </c>
      <c r="Q265" s="29">
        <f>_xlfn.XLOOKUP(ResourceEffects[[#This Row],[Protocol Name]],ProtocolNamesCol,ProtocolIds,"")</f>
        <v>21010</v>
      </c>
      <c r="R265" s="29">
        <f>ResourceEffects[[#This Row],[Time Factor]]</f>
        <v>0</v>
      </c>
      <c r="S265" s="29">
        <f>ResourceEffects[[#This Row],[Drone ID]]</f>
        <v>0</v>
      </c>
      <c r="T265" s="29">
        <f>_xlfn.XLOOKUP(ResourceEffects[[#This Row],[Resource Name]],ResourceNames,ResourceIds,"")</f>
        <v>5201</v>
      </c>
      <c r="U265" s="29">
        <f>_xlfn.XLOOKUP(ResourceEffects[[#This Row],[Event Type]],EventTypeNames,EventTypeIds,"")</f>
        <v>1</v>
      </c>
      <c r="V265" s="29">
        <f>IF(ResourceEffects[[#This Row],[Is Local]]="Yes",1,0)</f>
        <v>1</v>
      </c>
      <c r="W265" s="29">
        <f>IF(ResourceEffects[[#This Row],[Is Installed]]="Yes",1,0)</f>
        <v>0</v>
      </c>
      <c r="X265" s="29">
        <f>IF(ResourceEffects[[#This Row],[Status]]="Locked",1,0)</f>
        <v>0</v>
      </c>
      <c r="Y265" s="29">
        <f>IF(ResourceEffects[[#This Row],[event_type]]=1,0,1)</f>
        <v>0</v>
      </c>
      <c r="Z265" s="29">
        <f>IF(ResourceEffects[[#This Row],[Use Abundancies]]="Yes",1,0)</f>
        <v>0</v>
      </c>
      <c r="AA265" s="29">
        <f>ResourceEffects[[#This Row],[∆]]</f>
        <v>1</v>
      </c>
    </row>
    <row r="266" spans="1:27" x14ac:dyDescent="0.3">
      <c r="A266" s="32">
        <v>1</v>
      </c>
      <c r="B266" s="27" t="s">
        <v>128</v>
      </c>
      <c r="C266" s="31" t="s">
        <v>478</v>
      </c>
      <c r="D266" s="26" t="s">
        <v>395</v>
      </c>
      <c r="E266" s="26">
        <v>20</v>
      </c>
      <c r="F266" s="50" t="s">
        <v>387</v>
      </c>
      <c r="G266" s="27" t="s">
        <v>165</v>
      </c>
      <c r="H266" s="26" t="str">
        <f>"No"</f>
        <v>No</v>
      </c>
      <c r="I266" s="26">
        <f>0</f>
        <v>0</v>
      </c>
      <c r="J266" s="26" t="str">
        <f>"Yes"</f>
        <v>Yes</v>
      </c>
      <c r="K266" s="26" t="str">
        <f>"No"</f>
        <v>No</v>
      </c>
      <c r="L266" s="26">
        <f>INT(ResourceEffects[[#This Row],[Time Factor]]*TimeInterval/60/60/24)</f>
        <v>0</v>
      </c>
      <c r="M266" s="26">
        <f>INT(ResourceEffects[[#This Row],[Time Factor]]*TimeInterval/60/60)-ResourceEffects[[#This Row],[Days]]*24</f>
        <v>0</v>
      </c>
      <c r="N266" s="26">
        <f>INT(ResourceEffects[[#This Row],[Time Factor]]*TimeInterval/60)-ResourceEffects[[#This Row],[Hours]]*60-ResourceEffects[[#This Row],[Days]]*60*24</f>
        <v>0</v>
      </c>
      <c r="O266" s="26">
        <f>ResourceEffects[[#This Row],[Time Factor]]*TimeInterval-ResourceEffects[[#This Row],[Min]]*60-ResourceEffects[[#This Row],[Hours]]*60*60-ResourceEffects[[#This Row],[Days]]*60*60*24</f>
        <v>1</v>
      </c>
      <c r="P266" s="28">
        <f ca="1">INT(RAND()*999999999)</f>
        <v>670803902</v>
      </c>
      <c r="Q266" s="28">
        <f>_xlfn.XLOOKUP(ResourceEffects[[#This Row],[Protocol Name]],ProtocolNamesCol,ProtocolIds,"")</f>
        <v>21010</v>
      </c>
      <c r="R266" s="28">
        <f>ResourceEffects[[#This Row],[Time Factor]]</f>
        <v>1</v>
      </c>
      <c r="S266" s="28">
        <f>ResourceEffects[[#This Row],[Drone ID]]</f>
        <v>0</v>
      </c>
      <c r="T266" s="28">
        <f>_xlfn.XLOOKUP(ResourceEffects[[#This Row],[Resource Name]],ResourceNames,ResourceIds,"")</f>
        <v>1010</v>
      </c>
      <c r="U266" s="28">
        <f>_xlfn.XLOOKUP(ResourceEffects[[#This Row],[Event Type]],EventTypeNames,EventTypeIds,"")</f>
        <v>2</v>
      </c>
      <c r="V266" s="28">
        <f>IF(ResourceEffects[[#This Row],[Is Local]]="Yes",1,0)</f>
        <v>1</v>
      </c>
      <c r="W266" s="28">
        <f>IF(ResourceEffects[[#This Row],[Is Installed]]="Yes",1,0)</f>
        <v>0</v>
      </c>
      <c r="X266" s="28">
        <f>IF(ResourceEffects[[#This Row],[Status]]="Locked",1,0)</f>
        <v>0</v>
      </c>
      <c r="Y266" s="28">
        <f>IF(ResourceEffects[[#This Row],[event_type]]=1,0,1)</f>
        <v>1</v>
      </c>
      <c r="Z266" s="28">
        <f>IF(ResourceEffects[[#This Row],[Use Abundancies]]="Yes",1,0)</f>
        <v>0</v>
      </c>
      <c r="AA266" s="28">
        <f>ResourceEffects[[#This Row],[∆]]</f>
        <v>20</v>
      </c>
    </row>
    <row r="267" spans="1:27" x14ac:dyDescent="0.3">
      <c r="A267" s="59">
        <v>2</v>
      </c>
      <c r="B267" s="27" t="s">
        <v>128</v>
      </c>
      <c r="C267" s="31" t="s">
        <v>481</v>
      </c>
      <c r="D267" s="26" t="s">
        <v>395</v>
      </c>
      <c r="E267" s="26">
        <v>1</v>
      </c>
      <c r="F267" s="50" t="s">
        <v>387</v>
      </c>
      <c r="G267" s="27" t="s">
        <v>476</v>
      </c>
      <c r="H267" s="52" t="str">
        <f>"No"</f>
        <v>No</v>
      </c>
      <c r="I267" s="52">
        <f>0</f>
        <v>0</v>
      </c>
      <c r="J267" s="52" t="str">
        <f>"Yes"</f>
        <v>Yes</v>
      </c>
      <c r="K267" s="52" t="str">
        <f>"No"</f>
        <v>No</v>
      </c>
      <c r="L267" s="52">
        <f>INT(ResourceEffects[[#This Row],[Time Factor]]*TimeInterval/60/60/24)</f>
        <v>0</v>
      </c>
      <c r="M267" s="52">
        <f>INT(ResourceEffects[[#This Row],[Time Factor]]*TimeInterval/60/60)-ResourceEffects[[#This Row],[Days]]*24</f>
        <v>0</v>
      </c>
      <c r="N267" s="52">
        <f>INT(ResourceEffects[[#This Row],[Time Factor]]*TimeInterval/60)-ResourceEffects[[#This Row],[Hours]]*60-ResourceEffects[[#This Row],[Days]]*60*24</f>
        <v>0</v>
      </c>
      <c r="O267" s="52">
        <f>ResourceEffects[[#This Row],[Time Factor]]*TimeInterval-ResourceEffects[[#This Row],[Min]]*60-ResourceEffects[[#This Row],[Hours]]*60*60-ResourceEffects[[#This Row],[Days]]*60*60*24</f>
        <v>2</v>
      </c>
      <c r="P267" s="29">
        <f ca="1">INT(RAND()*999999999)</f>
        <v>262328948</v>
      </c>
      <c r="Q267" s="29">
        <f>_xlfn.XLOOKUP(ResourceEffects[[#This Row],[Protocol Name]],ProtocolNamesCol,ProtocolIds,"")</f>
        <v>21010</v>
      </c>
      <c r="R267" s="29">
        <f>ResourceEffects[[#This Row],[Time Factor]]</f>
        <v>2</v>
      </c>
      <c r="S267" s="29">
        <f>ResourceEffects[[#This Row],[Drone ID]]</f>
        <v>0</v>
      </c>
      <c r="T267" s="29">
        <f>_xlfn.XLOOKUP(ResourceEffects[[#This Row],[Resource Name]],ResourceNames,ResourceIds,"")</f>
        <v>5201</v>
      </c>
      <c r="U267" s="29">
        <f>_xlfn.XLOOKUP(ResourceEffects[[#This Row],[Event Type]],EventTypeNames,EventTypeIds,"")</f>
        <v>2</v>
      </c>
      <c r="V267" s="29">
        <f>IF(ResourceEffects[[#This Row],[Is Local]]="Yes",1,0)</f>
        <v>1</v>
      </c>
      <c r="W267" s="29">
        <f>IF(ResourceEffects[[#This Row],[Is Installed]]="Yes",1,0)</f>
        <v>0</v>
      </c>
      <c r="X267" s="29">
        <f>IF(ResourceEffects[[#This Row],[Status]]="Locked",1,0)</f>
        <v>0</v>
      </c>
      <c r="Y267" s="29">
        <f>IF(ResourceEffects[[#This Row],[event_type]]=1,0,1)</f>
        <v>1</v>
      </c>
      <c r="Z267" s="29">
        <f>IF(ResourceEffects[[#This Row],[Use Abundancies]]="Yes",1,0)</f>
        <v>0</v>
      </c>
      <c r="AA267" s="29">
        <f>ResourceEffects[[#This Row],[∆]]</f>
        <v>1</v>
      </c>
    </row>
    <row r="268" spans="1:27" x14ac:dyDescent="0.3">
      <c r="A268" s="59">
        <v>2</v>
      </c>
      <c r="B268" s="27" t="s">
        <v>128</v>
      </c>
      <c r="C268" s="31" t="s">
        <v>481</v>
      </c>
      <c r="D268" s="26" t="s">
        <v>394</v>
      </c>
      <c r="E268" s="26">
        <v>1</v>
      </c>
      <c r="F268" s="50" t="s">
        <v>383</v>
      </c>
      <c r="G268" s="27" t="s">
        <v>476</v>
      </c>
      <c r="H268" s="52" t="str">
        <f>"No"</f>
        <v>No</v>
      </c>
      <c r="I268" s="52">
        <f>0</f>
        <v>0</v>
      </c>
      <c r="J268" s="52" t="str">
        <f>"Yes"</f>
        <v>Yes</v>
      </c>
      <c r="K268" s="52" t="str">
        <f>"No"</f>
        <v>No</v>
      </c>
      <c r="L268" s="52">
        <f>INT(ResourceEffects[[#This Row],[Time Factor]]*TimeInterval/60/60/24)</f>
        <v>0</v>
      </c>
      <c r="M268" s="52">
        <f>INT(ResourceEffects[[#This Row],[Time Factor]]*TimeInterval/60/60)-ResourceEffects[[#This Row],[Days]]*24</f>
        <v>0</v>
      </c>
      <c r="N268" s="52">
        <f>INT(ResourceEffects[[#This Row],[Time Factor]]*TimeInterval/60)-ResourceEffects[[#This Row],[Hours]]*60-ResourceEffects[[#This Row],[Days]]*60*24</f>
        <v>0</v>
      </c>
      <c r="O268" s="52">
        <f>ResourceEffects[[#This Row],[Time Factor]]*TimeInterval-ResourceEffects[[#This Row],[Min]]*60-ResourceEffects[[#This Row],[Hours]]*60*60-ResourceEffects[[#This Row],[Days]]*60*60*24</f>
        <v>2</v>
      </c>
      <c r="P268" s="29">
        <f ca="1">INT(RAND()*999999999)</f>
        <v>753068967</v>
      </c>
      <c r="Q268" s="29">
        <f>_xlfn.XLOOKUP(ResourceEffects[[#This Row],[Protocol Name]],ProtocolNamesCol,ProtocolIds,"")</f>
        <v>21010</v>
      </c>
      <c r="R268" s="29">
        <f>ResourceEffects[[#This Row],[Time Factor]]</f>
        <v>2</v>
      </c>
      <c r="S268" s="29">
        <f>ResourceEffects[[#This Row],[Drone ID]]</f>
        <v>0</v>
      </c>
      <c r="T268" s="29">
        <f>_xlfn.XLOOKUP(ResourceEffects[[#This Row],[Resource Name]],ResourceNames,ResourceIds,"")</f>
        <v>5201</v>
      </c>
      <c r="U268" s="29">
        <f>_xlfn.XLOOKUP(ResourceEffects[[#This Row],[Event Type]],EventTypeNames,EventTypeIds,"")</f>
        <v>1</v>
      </c>
      <c r="V268" s="29">
        <f>IF(ResourceEffects[[#This Row],[Is Local]]="Yes",1,0)</f>
        <v>1</v>
      </c>
      <c r="W268" s="29">
        <f>IF(ResourceEffects[[#This Row],[Is Installed]]="Yes",1,0)</f>
        <v>0</v>
      </c>
      <c r="X268" s="29">
        <f>IF(ResourceEffects[[#This Row],[Status]]="Locked",1,0)</f>
        <v>1</v>
      </c>
      <c r="Y268" s="29">
        <f>IF(ResourceEffects[[#This Row],[event_type]]=1,0,1)</f>
        <v>0</v>
      </c>
      <c r="Z268" s="29">
        <f>IF(ResourceEffects[[#This Row],[Use Abundancies]]="Yes",1,0)</f>
        <v>0</v>
      </c>
      <c r="AA268" s="29">
        <f>ResourceEffects[[#This Row],[∆]]</f>
        <v>1</v>
      </c>
    </row>
    <row r="269" spans="1:27" x14ac:dyDescent="0.3">
      <c r="A269" s="59">
        <v>9</v>
      </c>
      <c r="B269" s="27" t="s">
        <v>128</v>
      </c>
      <c r="C269" s="31" t="s">
        <v>482</v>
      </c>
      <c r="D269" s="26" t="s">
        <v>395</v>
      </c>
      <c r="E269" s="26">
        <v>1</v>
      </c>
      <c r="F269" s="50" t="s">
        <v>383</v>
      </c>
      <c r="G269" s="27" t="s">
        <v>476</v>
      </c>
      <c r="H269" s="52" t="str">
        <f>"No"</f>
        <v>No</v>
      </c>
      <c r="I269" s="52">
        <f>0</f>
        <v>0</v>
      </c>
      <c r="J269" s="52" t="str">
        <f>"Yes"</f>
        <v>Yes</v>
      </c>
      <c r="K269" s="52" t="str">
        <f>"No"</f>
        <v>No</v>
      </c>
      <c r="L269" s="52">
        <f>INT(ResourceEffects[[#This Row],[Time Factor]]*TimeInterval/60/60/24)</f>
        <v>0</v>
      </c>
      <c r="M269" s="52">
        <f>INT(ResourceEffects[[#This Row],[Time Factor]]*TimeInterval/60/60)-ResourceEffects[[#This Row],[Days]]*24</f>
        <v>0</v>
      </c>
      <c r="N269" s="52">
        <f>INT(ResourceEffects[[#This Row],[Time Factor]]*TimeInterval/60)-ResourceEffects[[#This Row],[Hours]]*60-ResourceEffects[[#This Row],[Days]]*60*24</f>
        <v>0</v>
      </c>
      <c r="O269" s="52">
        <f>ResourceEffects[[#This Row],[Time Factor]]*TimeInterval-ResourceEffects[[#This Row],[Min]]*60-ResourceEffects[[#This Row],[Hours]]*60*60-ResourceEffects[[#This Row],[Days]]*60*60*24</f>
        <v>9</v>
      </c>
      <c r="P269" s="29">
        <f ca="1">INT(RAND()*999999999)</f>
        <v>853686493</v>
      </c>
      <c r="Q269" s="29">
        <f>_xlfn.XLOOKUP(ResourceEffects[[#This Row],[Protocol Name]],ProtocolNamesCol,ProtocolIds,"")</f>
        <v>21010</v>
      </c>
      <c r="R269" s="29">
        <f>ResourceEffects[[#This Row],[Time Factor]]</f>
        <v>9</v>
      </c>
      <c r="S269" s="29">
        <f>ResourceEffects[[#This Row],[Drone ID]]</f>
        <v>0</v>
      </c>
      <c r="T269" s="29">
        <f>_xlfn.XLOOKUP(ResourceEffects[[#This Row],[Resource Name]],ResourceNames,ResourceIds,"")</f>
        <v>5201</v>
      </c>
      <c r="U269" s="29">
        <f>_xlfn.XLOOKUP(ResourceEffects[[#This Row],[Event Type]],EventTypeNames,EventTypeIds,"")</f>
        <v>2</v>
      </c>
      <c r="V269" s="29">
        <f>IF(ResourceEffects[[#This Row],[Is Local]]="Yes",1,0)</f>
        <v>1</v>
      </c>
      <c r="W269" s="29">
        <f>IF(ResourceEffects[[#This Row],[Is Installed]]="Yes",1,0)</f>
        <v>0</v>
      </c>
      <c r="X269" s="29">
        <f>IF(ResourceEffects[[#This Row],[Status]]="Locked",1,0)</f>
        <v>1</v>
      </c>
      <c r="Y269" s="29">
        <f>IF(ResourceEffects[[#This Row],[event_type]]=1,0,1)</f>
        <v>1</v>
      </c>
      <c r="Z269" s="29">
        <f>IF(ResourceEffects[[#This Row],[Use Abundancies]]="Yes",1,0)</f>
        <v>0</v>
      </c>
      <c r="AA269" s="29">
        <f>ResourceEffects[[#This Row],[∆]]</f>
        <v>1</v>
      </c>
    </row>
    <row r="270" spans="1:27" x14ac:dyDescent="0.3">
      <c r="A270" s="59">
        <v>9</v>
      </c>
      <c r="B270" s="27" t="s">
        <v>128</v>
      </c>
      <c r="C270" s="31" t="s">
        <v>482</v>
      </c>
      <c r="D270" s="26" t="s">
        <v>394</v>
      </c>
      <c r="E270" s="26">
        <v>1</v>
      </c>
      <c r="F270" s="50" t="s">
        <v>387</v>
      </c>
      <c r="G270" s="27" t="s">
        <v>476</v>
      </c>
      <c r="H270" s="52" t="str">
        <f>"No"</f>
        <v>No</v>
      </c>
      <c r="I270" s="52">
        <f>0</f>
        <v>0</v>
      </c>
      <c r="J270" s="52" t="str">
        <f>"Yes"</f>
        <v>Yes</v>
      </c>
      <c r="K270" s="52" t="str">
        <f>"No"</f>
        <v>No</v>
      </c>
      <c r="L270" s="52">
        <f>INT(ResourceEffects[[#This Row],[Time Factor]]*TimeInterval/60/60/24)</f>
        <v>0</v>
      </c>
      <c r="M270" s="52">
        <f>INT(ResourceEffects[[#This Row],[Time Factor]]*TimeInterval/60/60)-ResourceEffects[[#This Row],[Days]]*24</f>
        <v>0</v>
      </c>
      <c r="N270" s="52">
        <f>INT(ResourceEffects[[#This Row],[Time Factor]]*TimeInterval/60)-ResourceEffects[[#This Row],[Hours]]*60-ResourceEffects[[#This Row],[Days]]*60*24</f>
        <v>0</v>
      </c>
      <c r="O270" s="52">
        <f>ResourceEffects[[#This Row],[Time Factor]]*TimeInterval-ResourceEffects[[#This Row],[Min]]*60-ResourceEffects[[#This Row],[Hours]]*60*60-ResourceEffects[[#This Row],[Days]]*60*60*24</f>
        <v>9</v>
      </c>
      <c r="P270" s="29">
        <f ca="1">INT(RAND()*999999999)</f>
        <v>603985524</v>
      </c>
      <c r="Q270" s="29">
        <f>_xlfn.XLOOKUP(ResourceEffects[[#This Row],[Protocol Name]],ProtocolNamesCol,ProtocolIds,"")</f>
        <v>21010</v>
      </c>
      <c r="R270" s="29">
        <f>ResourceEffects[[#This Row],[Time Factor]]</f>
        <v>9</v>
      </c>
      <c r="S270" s="29">
        <f>ResourceEffects[[#This Row],[Drone ID]]</f>
        <v>0</v>
      </c>
      <c r="T270" s="29">
        <f>_xlfn.XLOOKUP(ResourceEffects[[#This Row],[Resource Name]],ResourceNames,ResourceIds,"")</f>
        <v>5201</v>
      </c>
      <c r="U270" s="29">
        <f>_xlfn.XLOOKUP(ResourceEffects[[#This Row],[Event Type]],EventTypeNames,EventTypeIds,"")</f>
        <v>1</v>
      </c>
      <c r="V270" s="29">
        <f>IF(ResourceEffects[[#This Row],[Is Local]]="Yes",1,0)</f>
        <v>1</v>
      </c>
      <c r="W270" s="29">
        <f>IF(ResourceEffects[[#This Row],[Is Installed]]="Yes",1,0)</f>
        <v>0</v>
      </c>
      <c r="X270" s="29">
        <f>IF(ResourceEffects[[#This Row],[Status]]="Locked",1,0)</f>
        <v>0</v>
      </c>
      <c r="Y270" s="29">
        <f>IF(ResourceEffects[[#This Row],[event_type]]=1,0,1)</f>
        <v>0</v>
      </c>
      <c r="Z270" s="29">
        <f>IF(ResourceEffects[[#This Row],[Use Abundancies]]="Yes",1,0)</f>
        <v>0</v>
      </c>
      <c r="AA270" s="29">
        <f>ResourceEffects[[#This Row],[∆]]</f>
        <v>1</v>
      </c>
    </row>
    <row r="271" spans="1:27" x14ac:dyDescent="0.3">
      <c r="A271" s="32">
        <v>10</v>
      </c>
      <c r="B271" s="64" t="s">
        <v>128</v>
      </c>
      <c r="C271" s="31" t="s">
        <v>480</v>
      </c>
      <c r="D271" s="26" t="s">
        <v>394</v>
      </c>
      <c r="E271" s="26">
        <v>3</v>
      </c>
      <c r="F271" s="50" t="s">
        <v>387</v>
      </c>
      <c r="G271" s="27" t="s">
        <v>188</v>
      </c>
      <c r="H271" s="26" t="str">
        <f>"No"</f>
        <v>No</v>
      </c>
      <c r="I271" s="26">
        <f>0</f>
        <v>0</v>
      </c>
      <c r="J271" s="26" t="str">
        <f>"Yes"</f>
        <v>Yes</v>
      </c>
      <c r="K271" s="26" t="str">
        <f>"No"</f>
        <v>No</v>
      </c>
      <c r="L271" s="26">
        <f>INT(ResourceEffects[[#This Row],[Time Factor]]*TimeInterval/60/60/24)</f>
        <v>0</v>
      </c>
      <c r="M271" s="26">
        <f>INT(ResourceEffects[[#This Row],[Time Factor]]*TimeInterval/60/60)-ResourceEffects[[#This Row],[Days]]*24</f>
        <v>0</v>
      </c>
      <c r="N271" s="26">
        <f>INT(ResourceEffects[[#This Row],[Time Factor]]*TimeInterval/60)-ResourceEffects[[#This Row],[Hours]]*60-ResourceEffects[[#This Row],[Days]]*60*24</f>
        <v>0</v>
      </c>
      <c r="O271" s="26">
        <f>ResourceEffects[[#This Row],[Time Factor]]*TimeInterval-ResourceEffects[[#This Row],[Min]]*60-ResourceEffects[[#This Row],[Hours]]*60*60-ResourceEffects[[#This Row],[Days]]*60*60*24</f>
        <v>10</v>
      </c>
      <c r="P271" s="28">
        <f ca="1">INT(RAND()*999999999)</f>
        <v>146066757</v>
      </c>
      <c r="Q271" s="28">
        <f>_xlfn.XLOOKUP(ResourceEffects[[#This Row],[Protocol Name]],ProtocolNamesCol,ProtocolIds,"")</f>
        <v>21010</v>
      </c>
      <c r="R271" s="28">
        <f>ResourceEffects[[#This Row],[Time Factor]]</f>
        <v>10</v>
      </c>
      <c r="S271" s="28">
        <f>ResourceEffects[[#This Row],[Drone ID]]</f>
        <v>0</v>
      </c>
      <c r="T271" s="28">
        <f>_xlfn.XLOOKUP(ResourceEffects[[#This Row],[Resource Name]],ResourceNames,ResourceIds,"")</f>
        <v>2011</v>
      </c>
      <c r="U271" s="28">
        <f>_xlfn.XLOOKUP(ResourceEffects[[#This Row],[Event Type]],EventTypeNames,EventTypeIds,"")</f>
        <v>1</v>
      </c>
      <c r="V271" s="28">
        <f>IF(ResourceEffects[[#This Row],[Is Local]]="Yes",1,0)</f>
        <v>1</v>
      </c>
      <c r="W271" s="28">
        <f>IF(ResourceEffects[[#This Row],[Is Installed]]="Yes",1,0)</f>
        <v>0</v>
      </c>
      <c r="X271" s="28">
        <f>IF(ResourceEffects[[#This Row],[Status]]="Locked",1,0)</f>
        <v>0</v>
      </c>
      <c r="Y271" s="28">
        <f>IF(ResourceEffects[[#This Row],[event_type]]=1,0,1)</f>
        <v>0</v>
      </c>
      <c r="Z271" s="28">
        <f>IF(ResourceEffects[[#This Row],[Use Abundancies]]="Yes",1,0)</f>
        <v>0</v>
      </c>
      <c r="AA271" s="28">
        <f>ResourceEffects[[#This Row],[∆]]</f>
        <v>3</v>
      </c>
    </row>
    <row r="272" spans="1:27" x14ac:dyDescent="0.3">
      <c r="A272" s="32">
        <v>10</v>
      </c>
      <c r="B272" s="64" t="s">
        <v>128</v>
      </c>
      <c r="C272" s="31" t="s">
        <v>480</v>
      </c>
      <c r="D272" s="26" t="s">
        <v>394</v>
      </c>
      <c r="E272" s="26">
        <v>1</v>
      </c>
      <c r="F272" s="50" t="s">
        <v>387</v>
      </c>
      <c r="G272" s="27" t="s">
        <v>200</v>
      </c>
      <c r="H272" s="26" t="str">
        <f>"No"</f>
        <v>No</v>
      </c>
      <c r="I272" s="26">
        <f>0</f>
        <v>0</v>
      </c>
      <c r="J272" s="26" t="str">
        <f>"Yes"</f>
        <v>Yes</v>
      </c>
      <c r="K272" s="26" t="str">
        <f>"No"</f>
        <v>No</v>
      </c>
      <c r="L272" s="26">
        <f>INT(ResourceEffects[[#This Row],[Time Factor]]*TimeInterval/60/60/24)</f>
        <v>0</v>
      </c>
      <c r="M272" s="26">
        <f>INT(ResourceEffects[[#This Row],[Time Factor]]*TimeInterval/60/60)-ResourceEffects[[#This Row],[Days]]*24</f>
        <v>0</v>
      </c>
      <c r="N272" s="26">
        <f>INT(ResourceEffects[[#This Row],[Time Factor]]*TimeInterval/60)-ResourceEffects[[#This Row],[Hours]]*60-ResourceEffects[[#This Row],[Days]]*60*24</f>
        <v>0</v>
      </c>
      <c r="O272" s="26">
        <f>ResourceEffects[[#This Row],[Time Factor]]*TimeInterval-ResourceEffects[[#This Row],[Min]]*60-ResourceEffects[[#This Row],[Hours]]*60*60-ResourceEffects[[#This Row],[Days]]*60*60*24</f>
        <v>10</v>
      </c>
      <c r="P272" s="28">
        <f ca="1">INT(RAND()*999999999)</f>
        <v>394418836</v>
      </c>
      <c r="Q272" s="28">
        <f>_xlfn.XLOOKUP(ResourceEffects[[#This Row],[Protocol Name]],ProtocolNamesCol,ProtocolIds,"")</f>
        <v>21010</v>
      </c>
      <c r="R272" s="28">
        <f>ResourceEffects[[#This Row],[Time Factor]]</f>
        <v>10</v>
      </c>
      <c r="S272" s="28">
        <f>ResourceEffects[[#This Row],[Drone ID]]</f>
        <v>0</v>
      </c>
      <c r="T272" s="28">
        <f>_xlfn.XLOOKUP(ResourceEffects[[#This Row],[Resource Name]],ResourceNames,ResourceIds,"")</f>
        <v>2031</v>
      </c>
      <c r="U272" s="28">
        <f>_xlfn.XLOOKUP(ResourceEffects[[#This Row],[Event Type]],EventTypeNames,EventTypeIds,"")</f>
        <v>1</v>
      </c>
      <c r="V272" s="28">
        <f>IF(ResourceEffects[[#This Row],[Is Local]]="Yes",1,0)</f>
        <v>1</v>
      </c>
      <c r="W272" s="28">
        <f>IF(ResourceEffects[[#This Row],[Is Installed]]="Yes",1,0)</f>
        <v>0</v>
      </c>
      <c r="X272" s="28">
        <f>IF(ResourceEffects[[#This Row],[Status]]="Locked",1,0)</f>
        <v>0</v>
      </c>
      <c r="Y272" s="28">
        <f>IF(ResourceEffects[[#This Row],[event_type]]=1,0,1)</f>
        <v>0</v>
      </c>
      <c r="Z272" s="28">
        <f>IF(ResourceEffects[[#This Row],[Use Abundancies]]="Yes",1,0)</f>
        <v>0</v>
      </c>
      <c r="AA272" s="28">
        <f>ResourceEffects[[#This Row],[∆]]</f>
        <v>1</v>
      </c>
    </row>
    <row r="273" spans="1:27" x14ac:dyDescent="0.3">
      <c r="A273" s="32">
        <v>10</v>
      </c>
      <c r="B273" s="64" t="s">
        <v>128</v>
      </c>
      <c r="C273" s="31" t="s">
        <v>480</v>
      </c>
      <c r="D273" s="26" t="s">
        <v>394</v>
      </c>
      <c r="E273" s="26">
        <v>1</v>
      </c>
      <c r="F273" s="50" t="s">
        <v>387</v>
      </c>
      <c r="G273" s="27" t="s">
        <v>204</v>
      </c>
      <c r="H273" s="26" t="str">
        <f>"No"</f>
        <v>No</v>
      </c>
      <c r="I273" s="26">
        <f>0</f>
        <v>0</v>
      </c>
      <c r="J273" s="26" t="str">
        <f>"Yes"</f>
        <v>Yes</v>
      </c>
      <c r="K273" s="26" t="str">
        <f>"No"</f>
        <v>No</v>
      </c>
      <c r="L273" s="26">
        <f>INT(ResourceEffects[[#This Row],[Time Factor]]*TimeInterval/60/60/24)</f>
        <v>0</v>
      </c>
      <c r="M273" s="26">
        <f>INT(ResourceEffects[[#This Row],[Time Factor]]*TimeInterval/60/60)-ResourceEffects[[#This Row],[Days]]*24</f>
        <v>0</v>
      </c>
      <c r="N273" s="26">
        <f>INT(ResourceEffects[[#This Row],[Time Factor]]*TimeInterval/60)-ResourceEffects[[#This Row],[Hours]]*60-ResourceEffects[[#This Row],[Days]]*60*24</f>
        <v>0</v>
      </c>
      <c r="O273" s="26">
        <f>ResourceEffects[[#This Row],[Time Factor]]*TimeInterval-ResourceEffects[[#This Row],[Min]]*60-ResourceEffects[[#This Row],[Hours]]*60*60-ResourceEffects[[#This Row],[Days]]*60*60*24</f>
        <v>10</v>
      </c>
      <c r="P273" s="28">
        <f ca="1">INT(RAND()*999999999)</f>
        <v>544942116</v>
      </c>
      <c r="Q273" s="28">
        <f>_xlfn.XLOOKUP(ResourceEffects[[#This Row],[Protocol Name]],ProtocolNamesCol,ProtocolIds,"")</f>
        <v>21010</v>
      </c>
      <c r="R273" s="28">
        <f>ResourceEffects[[#This Row],[Time Factor]]</f>
        <v>10</v>
      </c>
      <c r="S273" s="28">
        <f>ResourceEffects[[#This Row],[Drone ID]]</f>
        <v>0</v>
      </c>
      <c r="T273" s="28">
        <f>_xlfn.XLOOKUP(ResourceEffects[[#This Row],[Resource Name]],ResourceNames,ResourceIds,"")</f>
        <v>2033</v>
      </c>
      <c r="U273" s="28">
        <f>_xlfn.XLOOKUP(ResourceEffects[[#This Row],[Event Type]],EventTypeNames,EventTypeIds,"")</f>
        <v>1</v>
      </c>
      <c r="V273" s="28">
        <f>IF(ResourceEffects[[#This Row],[Is Local]]="Yes",1,0)</f>
        <v>1</v>
      </c>
      <c r="W273" s="28">
        <f>IF(ResourceEffects[[#This Row],[Is Installed]]="Yes",1,0)</f>
        <v>0</v>
      </c>
      <c r="X273" s="28">
        <f>IF(ResourceEffects[[#This Row],[Status]]="Locked",1,0)</f>
        <v>0</v>
      </c>
      <c r="Y273" s="28">
        <f>IF(ResourceEffects[[#This Row],[event_type]]=1,0,1)</f>
        <v>0</v>
      </c>
      <c r="Z273" s="28">
        <f>IF(ResourceEffects[[#This Row],[Use Abundancies]]="Yes",1,0)</f>
        <v>0</v>
      </c>
      <c r="AA273" s="28">
        <f>ResourceEffects[[#This Row],[∆]]</f>
        <v>1</v>
      </c>
    </row>
    <row r="274" spans="1:27" x14ac:dyDescent="0.3">
      <c r="A274" s="59">
        <v>0</v>
      </c>
      <c r="B274" s="27" t="s">
        <v>129</v>
      </c>
      <c r="C274" s="31" t="s">
        <v>479</v>
      </c>
      <c r="D274" s="26" t="s">
        <v>395</v>
      </c>
      <c r="E274" s="26">
        <v>1</v>
      </c>
      <c r="F274" s="50" t="s">
        <v>387</v>
      </c>
      <c r="G274" s="27" t="s">
        <v>476</v>
      </c>
      <c r="H274" s="52" t="str">
        <f>"No"</f>
        <v>No</v>
      </c>
      <c r="I274" s="52">
        <f>0</f>
        <v>0</v>
      </c>
      <c r="J274" s="52" t="str">
        <f>"Yes"</f>
        <v>Yes</v>
      </c>
      <c r="K274" s="52" t="str">
        <f>"No"</f>
        <v>No</v>
      </c>
      <c r="L274" s="52">
        <f>INT(ResourceEffects[[#This Row],[Time Factor]]*TimeInterval/60/60/24)</f>
        <v>0</v>
      </c>
      <c r="M274" s="52">
        <f>INT(ResourceEffects[[#This Row],[Time Factor]]*TimeInterval/60/60)-ResourceEffects[[#This Row],[Days]]*24</f>
        <v>0</v>
      </c>
      <c r="N274" s="52">
        <f>INT(ResourceEffects[[#This Row],[Time Factor]]*TimeInterval/60)-ResourceEffects[[#This Row],[Hours]]*60-ResourceEffects[[#This Row],[Days]]*60*24</f>
        <v>0</v>
      </c>
      <c r="O274" s="52">
        <f>ResourceEffects[[#This Row],[Time Factor]]*TimeInterval-ResourceEffects[[#This Row],[Min]]*60-ResourceEffects[[#This Row],[Hours]]*60*60-ResourceEffects[[#This Row],[Days]]*60*60*24</f>
        <v>0</v>
      </c>
      <c r="P274" s="29">
        <f ca="1">INT(RAND()*999999999)</f>
        <v>907525445</v>
      </c>
      <c r="Q274" s="29">
        <f>_xlfn.XLOOKUP(ResourceEffects[[#This Row],[Protocol Name]],ProtocolNamesCol,ProtocolIds,"")</f>
        <v>21020</v>
      </c>
      <c r="R274" s="29">
        <f>ResourceEffects[[#This Row],[Time Factor]]</f>
        <v>0</v>
      </c>
      <c r="S274" s="29">
        <f>ResourceEffects[[#This Row],[Drone ID]]</f>
        <v>0</v>
      </c>
      <c r="T274" s="29">
        <f>_xlfn.XLOOKUP(ResourceEffects[[#This Row],[Resource Name]],ResourceNames,ResourceIds,"")</f>
        <v>5201</v>
      </c>
      <c r="U274" s="29">
        <f>_xlfn.XLOOKUP(ResourceEffects[[#This Row],[Event Type]],EventTypeNames,EventTypeIds,"")</f>
        <v>2</v>
      </c>
      <c r="V274" s="29">
        <f>IF(ResourceEffects[[#This Row],[Is Local]]="Yes",1,0)</f>
        <v>1</v>
      </c>
      <c r="W274" s="29">
        <f>IF(ResourceEffects[[#This Row],[Is Installed]]="Yes",1,0)</f>
        <v>0</v>
      </c>
      <c r="X274" s="29">
        <f>IF(ResourceEffects[[#This Row],[Status]]="Locked",1,0)</f>
        <v>0</v>
      </c>
      <c r="Y274" s="29">
        <f>IF(ResourceEffects[[#This Row],[event_type]]=1,0,1)</f>
        <v>1</v>
      </c>
      <c r="Z274" s="29">
        <f>IF(ResourceEffects[[#This Row],[Use Abundancies]]="Yes",1,0)</f>
        <v>0</v>
      </c>
      <c r="AA274" s="29">
        <f>ResourceEffects[[#This Row],[∆]]</f>
        <v>1</v>
      </c>
    </row>
    <row r="275" spans="1:27" x14ac:dyDescent="0.3">
      <c r="A275" s="59">
        <v>0</v>
      </c>
      <c r="B275" s="27" t="s">
        <v>129</v>
      </c>
      <c r="C275" s="31" t="s">
        <v>479</v>
      </c>
      <c r="D275" s="26" t="s">
        <v>394</v>
      </c>
      <c r="E275" s="26">
        <v>1</v>
      </c>
      <c r="F275" s="50" t="s">
        <v>387</v>
      </c>
      <c r="G275" s="27" t="s">
        <v>476</v>
      </c>
      <c r="H275" s="52" t="str">
        <f>"No"</f>
        <v>No</v>
      </c>
      <c r="I275" s="52">
        <f>0</f>
        <v>0</v>
      </c>
      <c r="J275" s="52" t="str">
        <f>"Yes"</f>
        <v>Yes</v>
      </c>
      <c r="K275" s="52" t="str">
        <f>"No"</f>
        <v>No</v>
      </c>
      <c r="L275" s="52">
        <f>INT(ResourceEffects[[#This Row],[Time Factor]]*TimeInterval/60/60/24)</f>
        <v>0</v>
      </c>
      <c r="M275" s="52">
        <f>INT(ResourceEffects[[#This Row],[Time Factor]]*TimeInterval/60/60)-ResourceEffects[[#This Row],[Days]]*24</f>
        <v>0</v>
      </c>
      <c r="N275" s="52">
        <f>INT(ResourceEffects[[#This Row],[Time Factor]]*TimeInterval/60)-ResourceEffects[[#This Row],[Hours]]*60-ResourceEffects[[#This Row],[Days]]*60*24</f>
        <v>0</v>
      </c>
      <c r="O275" s="52">
        <f>ResourceEffects[[#This Row],[Time Factor]]*TimeInterval-ResourceEffects[[#This Row],[Min]]*60-ResourceEffects[[#This Row],[Hours]]*60*60-ResourceEffects[[#This Row],[Days]]*60*60*24</f>
        <v>0</v>
      </c>
      <c r="P275" s="29">
        <f ca="1">INT(RAND()*999999999)</f>
        <v>753128275</v>
      </c>
      <c r="Q275" s="29">
        <f>_xlfn.XLOOKUP(ResourceEffects[[#This Row],[Protocol Name]],ProtocolNamesCol,ProtocolIds,"")</f>
        <v>21020</v>
      </c>
      <c r="R275" s="29">
        <f>ResourceEffects[[#This Row],[Time Factor]]</f>
        <v>0</v>
      </c>
      <c r="S275" s="29">
        <f>ResourceEffects[[#This Row],[Drone ID]]</f>
        <v>0</v>
      </c>
      <c r="T275" s="29">
        <f>_xlfn.XLOOKUP(ResourceEffects[[#This Row],[Resource Name]],ResourceNames,ResourceIds,"")</f>
        <v>5201</v>
      </c>
      <c r="U275" s="29">
        <f>_xlfn.XLOOKUP(ResourceEffects[[#This Row],[Event Type]],EventTypeNames,EventTypeIds,"")</f>
        <v>1</v>
      </c>
      <c r="V275" s="29">
        <f>IF(ResourceEffects[[#This Row],[Is Local]]="Yes",1,0)</f>
        <v>1</v>
      </c>
      <c r="W275" s="29">
        <f>IF(ResourceEffects[[#This Row],[Is Installed]]="Yes",1,0)</f>
        <v>0</v>
      </c>
      <c r="X275" s="29">
        <f>IF(ResourceEffects[[#This Row],[Status]]="Locked",1,0)</f>
        <v>0</v>
      </c>
      <c r="Y275" s="29">
        <f>IF(ResourceEffects[[#This Row],[event_type]]=1,0,1)</f>
        <v>0</v>
      </c>
      <c r="Z275" s="29">
        <f>IF(ResourceEffects[[#This Row],[Use Abundancies]]="Yes",1,0)</f>
        <v>0</v>
      </c>
      <c r="AA275" s="29">
        <f>ResourceEffects[[#This Row],[∆]]</f>
        <v>1</v>
      </c>
    </row>
    <row r="276" spans="1:27" x14ac:dyDescent="0.3">
      <c r="A276" s="32">
        <v>1</v>
      </c>
      <c r="B276" s="27" t="s">
        <v>129</v>
      </c>
      <c r="C276" s="31" t="s">
        <v>478</v>
      </c>
      <c r="D276" s="26" t="s">
        <v>395</v>
      </c>
      <c r="E276" s="26">
        <v>9</v>
      </c>
      <c r="F276" s="50" t="s">
        <v>387</v>
      </c>
      <c r="G276" s="27" t="s">
        <v>166</v>
      </c>
      <c r="H276" s="26" t="str">
        <f>"No"</f>
        <v>No</v>
      </c>
      <c r="I276" s="26">
        <f>0</f>
        <v>0</v>
      </c>
      <c r="J276" s="26" t="str">
        <f>"Yes"</f>
        <v>Yes</v>
      </c>
      <c r="K276" s="26" t="str">
        <f>"No"</f>
        <v>No</v>
      </c>
      <c r="L276" s="26">
        <f>INT(ResourceEffects[[#This Row],[Time Factor]]*TimeInterval/60/60/24)</f>
        <v>0</v>
      </c>
      <c r="M276" s="26">
        <f>INT(ResourceEffects[[#This Row],[Time Factor]]*TimeInterval/60/60)-ResourceEffects[[#This Row],[Days]]*24</f>
        <v>0</v>
      </c>
      <c r="N276" s="26">
        <f>INT(ResourceEffects[[#This Row],[Time Factor]]*TimeInterval/60)-ResourceEffects[[#This Row],[Hours]]*60-ResourceEffects[[#This Row],[Days]]*60*24</f>
        <v>0</v>
      </c>
      <c r="O276" s="26">
        <f>ResourceEffects[[#This Row],[Time Factor]]*TimeInterval-ResourceEffects[[#This Row],[Min]]*60-ResourceEffects[[#This Row],[Hours]]*60*60-ResourceEffects[[#This Row],[Days]]*60*60*24</f>
        <v>1</v>
      </c>
      <c r="P276" s="28">
        <f ca="1">INT(RAND()*999999999)</f>
        <v>704670122</v>
      </c>
      <c r="Q276" s="28">
        <f>_xlfn.XLOOKUP(ResourceEffects[[#This Row],[Protocol Name]],ProtocolNamesCol,ProtocolIds,"")</f>
        <v>21020</v>
      </c>
      <c r="R276" s="28">
        <f>ResourceEffects[[#This Row],[Time Factor]]</f>
        <v>1</v>
      </c>
      <c r="S276" s="28">
        <f>ResourceEffects[[#This Row],[Drone ID]]</f>
        <v>0</v>
      </c>
      <c r="T276" s="28">
        <f>_xlfn.XLOOKUP(ResourceEffects[[#This Row],[Resource Name]],ResourceNames,ResourceIds,"")</f>
        <v>1020</v>
      </c>
      <c r="U276" s="28">
        <f>_xlfn.XLOOKUP(ResourceEffects[[#This Row],[Event Type]],EventTypeNames,EventTypeIds,"")</f>
        <v>2</v>
      </c>
      <c r="V276" s="28">
        <f>IF(ResourceEffects[[#This Row],[Is Local]]="Yes",1,0)</f>
        <v>1</v>
      </c>
      <c r="W276" s="28">
        <f>IF(ResourceEffects[[#This Row],[Is Installed]]="Yes",1,0)</f>
        <v>0</v>
      </c>
      <c r="X276" s="28">
        <f>IF(ResourceEffects[[#This Row],[Status]]="Locked",1,0)</f>
        <v>0</v>
      </c>
      <c r="Y276" s="28">
        <f>IF(ResourceEffects[[#This Row],[event_type]]=1,0,1)</f>
        <v>1</v>
      </c>
      <c r="Z276" s="28">
        <f>IF(ResourceEffects[[#This Row],[Use Abundancies]]="Yes",1,0)</f>
        <v>0</v>
      </c>
      <c r="AA276" s="28">
        <f>ResourceEffects[[#This Row],[∆]]</f>
        <v>9</v>
      </c>
    </row>
    <row r="277" spans="1:27" x14ac:dyDescent="0.3">
      <c r="A277" s="59">
        <v>2</v>
      </c>
      <c r="B277" s="27" t="s">
        <v>129</v>
      </c>
      <c r="C277" s="31" t="s">
        <v>481</v>
      </c>
      <c r="D277" s="26" t="s">
        <v>395</v>
      </c>
      <c r="E277" s="26">
        <v>1</v>
      </c>
      <c r="F277" s="50" t="s">
        <v>387</v>
      </c>
      <c r="G277" s="27" t="s">
        <v>476</v>
      </c>
      <c r="H277" s="52" t="str">
        <f>"No"</f>
        <v>No</v>
      </c>
      <c r="I277" s="52">
        <f>0</f>
        <v>0</v>
      </c>
      <c r="J277" s="52" t="str">
        <f>"Yes"</f>
        <v>Yes</v>
      </c>
      <c r="K277" s="52" t="str">
        <f>"No"</f>
        <v>No</v>
      </c>
      <c r="L277" s="52">
        <f>INT(ResourceEffects[[#This Row],[Time Factor]]*TimeInterval/60/60/24)</f>
        <v>0</v>
      </c>
      <c r="M277" s="52">
        <f>INT(ResourceEffects[[#This Row],[Time Factor]]*TimeInterval/60/60)-ResourceEffects[[#This Row],[Days]]*24</f>
        <v>0</v>
      </c>
      <c r="N277" s="52">
        <f>INT(ResourceEffects[[#This Row],[Time Factor]]*TimeInterval/60)-ResourceEffects[[#This Row],[Hours]]*60-ResourceEffects[[#This Row],[Days]]*60*24</f>
        <v>0</v>
      </c>
      <c r="O277" s="52">
        <f>ResourceEffects[[#This Row],[Time Factor]]*TimeInterval-ResourceEffects[[#This Row],[Min]]*60-ResourceEffects[[#This Row],[Hours]]*60*60-ResourceEffects[[#This Row],[Days]]*60*60*24</f>
        <v>2</v>
      </c>
      <c r="P277" s="29">
        <f ca="1">INT(RAND()*999999999)</f>
        <v>870085451</v>
      </c>
      <c r="Q277" s="29">
        <f>_xlfn.XLOOKUP(ResourceEffects[[#This Row],[Protocol Name]],ProtocolNamesCol,ProtocolIds,"")</f>
        <v>21020</v>
      </c>
      <c r="R277" s="29">
        <f>ResourceEffects[[#This Row],[Time Factor]]</f>
        <v>2</v>
      </c>
      <c r="S277" s="29">
        <f>ResourceEffects[[#This Row],[Drone ID]]</f>
        <v>0</v>
      </c>
      <c r="T277" s="29">
        <f>_xlfn.XLOOKUP(ResourceEffects[[#This Row],[Resource Name]],ResourceNames,ResourceIds,"")</f>
        <v>5201</v>
      </c>
      <c r="U277" s="29">
        <f>_xlfn.XLOOKUP(ResourceEffects[[#This Row],[Event Type]],EventTypeNames,EventTypeIds,"")</f>
        <v>2</v>
      </c>
      <c r="V277" s="29">
        <f>IF(ResourceEffects[[#This Row],[Is Local]]="Yes",1,0)</f>
        <v>1</v>
      </c>
      <c r="W277" s="29">
        <f>IF(ResourceEffects[[#This Row],[Is Installed]]="Yes",1,0)</f>
        <v>0</v>
      </c>
      <c r="X277" s="29">
        <f>IF(ResourceEffects[[#This Row],[Status]]="Locked",1,0)</f>
        <v>0</v>
      </c>
      <c r="Y277" s="29">
        <f>IF(ResourceEffects[[#This Row],[event_type]]=1,0,1)</f>
        <v>1</v>
      </c>
      <c r="Z277" s="29">
        <f>IF(ResourceEffects[[#This Row],[Use Abundancies]]="Yes",1,0)</f>
        <v>0</v>
      </c>
      <c r="AA277" s="29">
        <f>ResourceEffects[[#This Row],[∆]]</f>
        <v>1</v>
      </c>
    </row>
    <row r="278" spans="1:27" x14ac:dyDescent="0.3">
      <c r="A278" s="59">
        <v>2</v>
      </c>
      <c r="B278" s="27" t="s">
        <v>129</v>
      </c>
      <c r="C278" s="31" t="s">
        <v>481</v>
      </c>
      <c r="D278" s="26" t="s">
        <v>394</v>
      </c>
      <c r="E278" s="26">
        <v>1</v>
      </c>
      <c r="F278" s="50" t="s">
        <v>383</v>
      </c>
      <c r="G278" s="27" t="s">
        <v>476</v>
      </c>
      <c r="H278" s="52" t="str">
        <f>"No"</f>
        <v>No</v>
      </c>
      <c r="I278" s="52">
        <f>0</f>
        <v>0</v>
      </c>
      <c r="J278" s="52" t="str">
        <f>"Yes"</f>
        <v>Yes</v>
      </c>
      <c r="K278" s="52" t="str">
        <f>"No"</f>
        <v>No</v>
      </c>
      <c r="L278" s="52">
        <f>INT(ResourceEffects[[#This Row],[Time Factor]]*TimeInterval/60/60/24)</f>
        <v>0</v>
      </c>
      <c r="M278" s="52">
        <f>INT(ResourceEffects[[#This Row],[Time Factor]]*TimeInterval/60/60)-ResourceEffects[[#This Row],[Days]]*24</f>
        <v>0</v>
      </c>
      <c r="N278" s="52">
        <f>INT(ResourceEffects[[#This Row],[Time Factor]]*TimeInterval/60)-ResourceEffects[[#This Row],[Hours]]*60-ResourceEffects[[#This Row],[Days]]*60*24</f>
        <v>0</v>
      </c>
      <c r="O278" s="52">
        <f>ResourceEffects[[#This Row],[Time Factor]]*TimeInterval-ResourceEffects[[#This Row],[Min]]*60-ResourceEffects[[#This Row],[Hours]]*60*60-ResourceEffects[[#This Row],[Days]]*60*60*24</f>
        <v>2</v>
      </c>
      <c r="P278" s="29">
        <f ca="1">INT(RAND()*999999999)</f>
        <v>500334825</v>
      </c>
      <c r="Q278" s="29">
        <f>_xlfn.XLOOKUP(ResourceEffects[[#This Row],[Protocol Name]],ProtocolNamesCol,ProtocolIds,"")</f>
        <v>21020</v>
      </c>
      <c r="R278" s="29">
        <f>ResourceEffects[[#This Row],[Time Factor]]</f>
        <v>2</v>
      </c>
      <c r="S278" s="29">
        <f>ResourceEffects[[#This Row],[Drone ID]]</f>
        <v>0</v>
      </c>
      <c r="T278" s="29">
        <f>_xlfn.XLOOKUP(ResourceEffects[[#This Row],[Resource Name]],ResourceNames,ResourceIds,"")</f>
        <v>5201</v>
      </c>
      <c r="U278" s="29">
        <f>_xlfn.XLOOKUP(ResourceEffects[[#This Row],[Event Type]],EventTypeNames,EventTypeIds,"")</f>
        <v>1</v>
      </c>
      <c r="V278" s="29">
        <f>IF(ResourceEffects[[#This Row],[Is Local]]="Yes",1,0)</f>
        <v>1</v>
      </c>
      <c r="W278" s="29">
        <f>IF(ResourceEffects[[#This Row],[Is Installed]]="Yes",1,0)</f>
        <v>0</v>
      </c>
      <c r="X278" s="29">
        <f>IF(ResourceEffects[[#This Row],[Status]]="Locked",1,0)</f>
        <v>1</v>
      </c>
      <c r="Y278" s="29">
        <f>IF(ResourceEffects[[#This Row],[event_type]]=1,0,1)</f>
        <v>0</v>
      </c>
      <c r="Z278" s="29">
        <f>IF(ResourceEffects[[#This Row],[Use Abundancies]]="Yes",1,0)</f>
        <v>0</v>
      </c>
      <c r="AA278" s="29">
        <f>ResourceEffects[[#This Row],[∆]]</f>
        <v>1</v>
      </c>
    </row>
    <row r="279" spans="1:27" x14ac:dyDescent="0.3">
      <c r="A279" s="59">
        <v>9</v>
      </c>
      <c r="B279" s="27" t="s">
        <v>129</v>
      </c>
      <c r="C279" s="31" t="s">
        <v>482</v>
      </c>
      <c r="D279" s="26" t="s">
        <v>395</v>
      </c>
      <c r="E279" s="26">
        <v>1</v>
      </c>
      <c r="F279" s="50" t="s">
        <v>383</v>
      </c>
      <c r="G279" s="27" t="s">
        <v>476</v>
      </c>
      <c r="H279" s="52" t="str">
        <f>"No"</f>
        <v>No</v>
      </c>
      <c r="I279" s="52">
        <f>0</f>
        <v>0</v>
      </c>
      <c r="J279" s="52" t="str">
        <f>"Yes"</f>
        <v>Yes</v>
      </c>
      <c r="K279" s="52" t="str">
        <f>"No"</f>
        <v>No</v>
      </c>
      <c r="L279" s="52">
        <f>INT(ResourceEffects[[#This Row],[Time Factor]]*TimeInterval/60/60/24)</f>
        <v>0</v>
      </c>
      <c r="M279" s="52">
        <f>INT(ResourceEffects[[#This Row],[Time Factor]]*TimeInterval/60/60)-ResourceEffects[[#This Row],[Days]]*24</f>
        <v>0</v>
      </c>
      <c r="N279" s="52">
        <f>INT(ResourceEffects[[#This Row],[Time Factor]]*TimeInterval/60)-ResourceEffects[[#This Row],[Hours]]*60-ResourceEffects[[#This Row],[Days]]*60*24</f>
        <v>0</v>
      </c>
      <c r="O279" s="52">
        <f>ResourceEffects[[#This Row],[Time Factor]]*TimeInterval-ResourceEffects[[#This Row],[Min]]*60-ResourceEffects[[#This Row],[Hours]]*60*60-ResourceEffects[[#This Row],[Days]]*60*60*24</f>
        <v>9</v>
      </c>
      <c r="P279" s="29">
        <f ca="1">INT(RAND()*999999999)</f>
        <v>19181138</v>
      </c>
      <c r="Q279" s="29">
        <f>_xlfn.XLOOKUP(ResourceEffects[[#This Row],[Protocol Name]],ProtocolNamesCol,ProtocolIds,"")</f>
        <v>21020</v>
      </c>
      <c r="R279" s="29">
        <f>ResourceEffects[[#This Row],[Time Factor]]</f>
        <v>9</v>
      </c>
      <c r="S279" s="29">
        <f>ResourceEffects[[#This Row],[Drone ID]]</f>
        <v>0</v>
      </c>
      <c r="T279" s="29">
        <f>_xlfn.XLOOKUP(ResourceEffects[[#This Row],[Resource Name]],ResourceNames,ResourceIds,"")</f>
        <v>5201</v>
      </c>
      <c r="U279" s="29">
        <f>_xlfn.XLOOKUP(ResourceEffects[[#This Row],[Event Type]],EventTypeNames,EventTypeIds,"")</f>
        <v>2</v>
      </c>
      <c r="V279" s="29">
        <f>IF(ResourceEffects[[#This Row],[Is Local]]="Yes",1,0)</f>
        <v>1</v>
      </c>
      <c r="W279" s="29">
        <f>IF(ResourceEffects[[#This Row],[Is Installed]]="Yes",1,0)</f>
        <v>0</v>
      </c>
      <c r="X279" s="29">
        <f>IF(ResourceEffects[[#This Row],[Status]]="Locked",1,0)</f>
        <v>1</v>
      </c>
      <c r="Y279" s="29">
        <f>IF(ResourceEffects[[#This Row],[event_type]]=1,0,1)</f>
        <v>1</v>
      </c>
      <c r="Z279" s="29">
        <f>IF(ResourceEffects[[#This Row],[Use Abundancies]]="Yes",1,0)</f>
        <v>0</v>
      </c>
      <c r="AA279" s="29">
        <f>ResourceEffects[[#This Row],[∆]]</f>
        <v>1</v>
      </c>
    </row>
    <row r="280" spans="1:27" x14ac:dyDescent="0.3">
      <c r="A280" s="59">
        <v>9</v>
      </c>
      <c r="B280" s="64" t="s">
        <v>129</v>
      </c>
      <c r="C280" s="31" t="s">
        <v>482</v>
      </c>
      <c r="D280" s="26" t="s">
        <v>394</v>
      </c>
      <c r="E280" s="26">
        <v>1</v>
      </c>
      <c r="F280" s="50" t="s">
        <v>387</v>
      </c>
      <c r="G280" s="27" t="s">
        <v>476</v>
      </c>
      <c r="H280" s="52" t="str">
        <f>"No"</f>
        <v>No</v>
      </c>
      <c r="I280" s="52">
        <f>0</f>
        <v>0</v>
      </c>
      <c r="J280" s="52" t="str">
        <f>"Yes"</f>
        <v>Yes</v>
      </c>
      <c r="K280" s="52" t="str">
        <f>"No"</f>
        <v>No</v>
      </c>
      <c r="L280" s="52">
        <f>INT(ResourceEffects[[#This Row],[Time Factor]]*TimeInterval/60/60/24)</f>
        <v>0</v>
      </c>
      <c r="M280" s="52">
        <f>INT(ResourceEffects[[#This Row],[Time Factor]]*TimeInterval/60/60)-ResourceEffects[[#This Row],[Days]]*24</f>
        <v>0</v>
      </c>
      <c r="N280" s="52">
        <f>INT(ResourceEffects[[#This Row],[Time Factor]]*TimeInterval/60)-ResourceEffects[[#This Row],[Hours]]*60-ResourceEffects[[#This Row],[Days]]*60*24</f>
        <v>0</v>
      </c>
      <c r="O280" s="52">
        <f>ResourceEffects[[#This Row],[Time Factor]]*TimeInterval-ResourceEffects[[#This Row],[Min]]*60-ResourceEffects[[#This Row],[Hours]]*60*60-ResourceEffects[[#This Row],[Days]]*60*60*24</f>
        <v>9</v>
      </c>
      <c r="P280" s="29">
        <f ca="1">INT(RAND()*999999999)</f>
        <v>248321724</v>
      </c>
      <c r="Q280" s="29">
        <f>_xlfn.XLOOKUP(ResourceEffects[[#This Row],[Protocol Name]],ProtocolNamesCol,ProtocolIds,"")</f>
        <v>21020</v>
      </c>
      <c r="R280" s="29">
        <f>ResourceEffects[[#This Row],[Time Factor]]</f>
        <v>9</v>
      </c>
      <c r="S280" s="29">
        <f>ResourceEffects[[#This Row],[Drone ID]]</f>
        <v>0</v>
      </c>
      <c r="T280" s="29">
        <f>_xlfn.XLOOKUP(ResourceEffects[[#This Row],[Resource Name]],ResourceNames,ResourceIds,"")</f>
        <v>5201</v>
      </c>
      <c r="U280" s="29">
        <f>_xlfn.XLOOKUP(ResourceEffects[[#This Row],[Event Type]],EventTypeNames,EventTypeIds,"")</f>
        <v>1</v>
      </c>
      <c r="V280" s="29">
        <f>IF(ResourceEffects[[#This Row],[Is Local]]="Yes",1,0)</f>
        <v>1</v>
      </c>
      <c r="W280" s="29">
        <f>IF(ResourceEffects[[#This Row],[Is Installed]]="Yes",1,0)</f>
        <v>0</v>
      </c>
      <c r="X280" s="29">
        <f>IF(ResourceEffects[[#This Row],[Status]]="Locked",1,0)</f>
        <v>0</v>
      </c>
      <c r="Y280" s="29">
        <f>IF(ResourceEffects[[#This Row],[event_type]]=1,0,1)</f>
        <v>0</v>
      </c>
      <c r="Z280" s="29">
        <f>IF(ResourceEffects[[#This Row],[Use Abundancies]]="Yes",1,0)</f>
        <v>0</v>
      </c>
      <c r="AA280" s="29">
        <f>ResourceEffects[[#This Row],[∆]]</f>
        <v>1</v>
      </c>
    </row>
    <row r="281" spans="1:27" x14ac:dyDescent="0.3">
      <c r="A281" s="32">
        <v>10</v>
      </c>
      <c r="B281" s="64" t="s">
        <v>129</v>
      </c>
      <c r="C281" s="31" t="s">
        <v>480</v>
      </c>
      <c r="D281" s="26" t="s">
        <v>394</v>
      </c>
      <c r="E281" s="26">
        <v>1</v>
      </c>
      <c r="F281" s="50" t="s">
        <v>387</v>
      </c>
      <c r="G281" s="27" t="s">
        <v>190</v>
      </c>
      <c r="H281" s="26" t="str">
        <f>"No"</f>
        <v>No</v>
      </c>
      <c r="I281" s="26">
        <f>0</f>
        <v>0</v>
      </c>
      <c r="J281" s="26" t="str">
        <f>"Yes"</f>
        <v>Yes</v>
      </c>
      <c r="K281" s="26" t="str">
        <f>"No"</f>
        <v>No</v>
      </c>
      <c r="L281" s="26">
        <f>INT(ResourceEffects[[#This Row],[Time Factor]]*TimeInterval/60/60/24)</f>
        <v>0</v>
      </c>
      <c r="M281" s="26">
        <f>INT(ResourceEffects[[#This Row],[Time Factor]]*TimeInterval/60/60)-ResourceEffects[[#This Row],[Days]]*24</f>
        <v>0</v>
      </c>
      <c r="N281" s="26">
        <f>INT(ResourceEffects[[#This Row],[Time Factor]]*TimeInterval/60)-ResourceEffects[[#This Row],[Hours]]*60-ResourceEffects[[#This Row],[Days]]*60*24</f>
        <v>0</v>
      </c>
      <c r="O281" s="26">
        <f>ResourceEffects[[#This Row],[Time Factor]]*TimeInterval-ResourceEffects[[#This Row],[Min]]*60-ResourceEffects[[#This Row],[Hours]]*60*60-ResourceEffects[[#This Row],[Days]]*60*60*24</f>
        <v>10</v>
      </c>
      <c r="P281" s="28">
        <f ca="1">INT(RAND()*999999999)</f>
        <v>136994105</v>
      </c>
      <c r="Q281" s="28">
        <f>_xlfn.XLOOKUP(ResourceEffects[[#This Row],[Protocol Name]],ProtocolNamesCol,ProtocolIds,"")</f>
        <v>21020</v>
      </c>
      <c r="R281" s="28">
        <f>ResourceEffects[[#This Row],[Time Factor]]</f>
        <v>10</v>
      </c>
      <c r="S281" s="28">
        <f>ResourceEffects[[#This Row],[Drone ID]]</f>
        <v>0</v>
      </c>
      <c r="T281" s="28">
        <f>_xlfn.XLOOKUP(ResourceEffects[[#This Row],[Resource Name]],ResourceNames,ResourceIds,"")</f>
        <v>2012</v>
      </c>
      <c r="U281" s="28">
        <f>_xlfn.XLOOKUP(ResourceEffects[[#This Row],[Event Type]],EventTypeNames,EventTypeIds,"")</f>
        <v>1</v>
      </c>
      <c r="V281" s="28">
        <f>IF(ResourceEffects[[#This Row],[Is Local]]="Yes",1,0)</f>
        <v>1</v>
      </c>
      <c r="W281" s="28">
        <f>IF(ResourceEffects[[#This Row],[Is Installed]]="Yes",1,0)</f>
        <v>0</v>
      </c>
      <c r="X281" s="28">
        <f>IF(ResourceEffects[[#This Row],[Status]]="Locked",1,0)</f>
        <v>0</v>
      </c>
      <c r="Y281" s="28">
        <f>IF(ResourceEffects[[#This Row],[event_type]]=1,0,1)</f>
        <v>0</v>
      </c>
      <c r="Z281" s="28">
        <f>IF(ResourceEffects[[#This Row],[Use Abundancies]]="Yes",1,0)</f>
        <v>0</v>
      </c>
      <c r="AA281" s="28">
        <f>ResourceEffects[[#This Row],[∆]]</f>
        <v>1</v>
      </c>
    </row>
    <row r="282" spans="1:27" x14ac:dyDescent="0.3">
      <c r="A282" s="32">
        <v>10</v>
      </c>
      <c r="B282" s="64" t="s">
        <v>129</v>
      </c>
      <c r="C282" s="31" t="s">
        <v>480</v>
      </c>
      <c r="D282" s="26" t="s">
        <v>394</v>
      </c>
      <c r="E282" s="26">
        <v>1</v>
      </c>
      <c r="F282" s="50" t="s">
        <v>387</v>
      </c>
      <c r="G282" s="27" t="s">
        <v>192</v>
      </c>
      <c r="H282" s="26" t="str">
        <f>"No"</f>
        <v>No</v>
      </c>
      <c r="I282" s="26">
        <f>0</f>
        <v>0</v>
      </c>
      <c r="J282" s="26" t="str">
        <f>"Yes"</f>
        <v>Yes</v>
      </c>
      <c r="K282" s="26" t="str">
        <f>"No"</f>
        <v>No</v>
      </c>
      <c r="L282" s="26">
        <f>INT(ResourceEffects[[#This Row],[Time Factor]]*TimeInterval/60/60/24)</f>
        <v>0</v>
      </c>
      <c r="M282" s="26">
        <f>INT(ResourceEffects[[#This Row],[Time Factor]]*TimeInterval/60/60)-ResourceEffects[[#This Row],[Days]]*24</f>
        <v>0</v>
      </c>
      <c r="N282" s="26">
        <f>INT(ResourceEffects[[#This Row],[Time Factor]]*TimeInterval/60)-ResourceEffects[[#This Row],[Hours]]*60-ResourceEffects[[#This Row],[Days]]*60*24</f>
        <v>0</v>
      </c>
      <c r="O282" s="26">
        <f>ResourceEffects[[#This Row],[Time Factor]]*TimeInterval-ResourceEffects[[#This Row],[Min]]*60-ResourceEffects[[#This Row],[Hours]]*60*60-ResourceEffects[[#This Row],[Days]]*60*60*24</f>
        <v>10</v>
      </c>
      <c r="P282" s="28">
        <f ca="1">INT(RAND()*999999999)</f>
        <v>977571402</v>
      </c>
      <c r="Q282" s="28">
        <f>_xlfn.XLOOKUP(ResourceEffects[[#This Row],[Protocol Name]],ProtocolNamesCol,ProtocolIds,"")</f>
        <v>21020</v>
      </c>
      <c r="R282" s="28">
        <f>ResourceEffects[[#This Row],[Time Factor]]</f>
        <v>10</v>
      </c>
      <c r="S282" s="28">
        <f>ResourceEffects[[#This Row],[Drone ID]]</f>
        <v>0</v>
      </c>
      <c r="T282" s="28">
        <f>_xlfn.XLOOKUP(ResourceEffects[[#This Row],[Resource Name]],ResourceNames,ResourceIds,"")</f>
        <v>2013</v>
      </c>
      <c r="U282" s="28">
        <f>_xlfn.XLOOKUP(ResourceEffects[[#This Row],[Event Type]],EventTypeNames,EventTypeIds,"")</f>
        <v>1</v>
      </c>
      <c r="V282" s="28">
        <f>IF(ResourceEffects[[#This Row],[Is Local]]="Yes",1,0)</f>
        <v>1</v>
      </c>
      <c r="W282" s="28">
        <f>IF(ResourceEffects[[#This Row],[Is Installed]]="Yes",1,0)</f>
        <v>0</v>
      </c>
      <c r="X282" s="28">
        <f>IF(ResourceEffects[[#This Row],[Status]]="Locked",1,0)</f>
        <v>0</v>
      </c>
      <c r="Y282" s="28">
        <f>IF(ResourceEffects[[#This Row],[event_type]]=1,0,1)</f>
        <v>0</v>
      </c>
      <c r="Z282" s="28">
        <f>IF(ResourceEffects[[#This Row],[Use Abundancies]]="Yes",1,0)</f>
        <v>0</v>
      </c>
      <c r="AA282" s="28">
        <f>ResourceEffects[[#This Row],[∆]]</f>
        <v>1</v>
      </c>
    </row>
    <row r="283" spans="1:27" x14ac:dyDescent="0.3">
      <c r="A283" s="32">
        <v>10</v>
      </c>
      <c r="B283" s="64" t="s">
        <v>129</v>
      </c>
      <c r="C283" s="31" t="s">
        <v>480</v>
      </c>
      <c r="D283" s="26" t="s">
        <v>394</v>
      </c>
      <c r="E283" s="26">
        <v>1</v>
      </c>
      <c r="F283" s="50" t="s">
        <v>387</v>
      </c>
      <c r="G283" s="27" t="s">
        <v>206</v>
      </c>
      <c r="H283" s="26" t="str">
        <f>"No"</f>
        <v>No</v>
      </c>
      <c r="I283" s="26">
        <f>0</f>
        <v>0</v>
      </c>
      <c r="J283" s="26" t="str">
        <f>"Yes"</f>
        <v>Yes</v>
      </c>
      <c r="K283" s="26" t="str">
        <f>"No"</f>
        <v>No</v>
      </c>
      <c r="L283" s="26">
        <f>INT(ResourceEffects[[#This Row],[Time Factor]]*TimeInterval/60/60/24)</f>
        <v>0</v>
      </c>
      <c r="M283" s="26">
        <f>INT(ResourceEffects[[#This Row],[Time Factor]]*TimeInterval/60/60)-ResourceEffects[[#This Row],[Days]]*24</f>
        <v>0</v>
      </c>
      <c r="N283" s="26">
        <f>INT(ResourceEffects[[#This Row],[Time Factor]]*TimeInterval/60)-ResourceEffects[[#This Row],[Hours]]*60-ResourceEffects[[#This Row],[Days]]*60*24</f>
        <v>0</v>
      </c>
      <c r="O283" s="26">
        <f>ResourceEffects[[#This Row],[Time Factor]]*TimeInterval-ResourceEffects[[#This Row],[Min]]*60-ResourceEffects[[#This Row],[Hours]]*60*60-ResourceEffects[[#This Row],[Days]]*60*60*24</f>
        <v>10</v>
      </c>
      <c r="P283" s="28">
        <f ca="1">INT(RAND()*999999999)</f>
        <v>125690207</v>
      </c>
      <c r="Q283" s="28">
        <f>_xlfn.XLOOKUP(ResourceEffects[[#This Row],[Protocol Name]],ProtocolNamesCol,ProtocolIds,"")</f>
        <v>21020</v>
      </c>
      <c r="R283" s="28">
        <f>ResourceEffects[[#This Row],[Time Factor]]</f>
        <v>10</v>
      </c>
      <c r="S283" s="28">
        <f>ResourceEffects[[#This Row],[Drone ID]]</f>
        <v>0</v>
      </c>
      <c r="T283" s="28">
        <f>_xlfn.XLOOKUP(ResourceEffects[[#This Row],[Resource Name]],ResourceNames,ResourceIds,"")</f>
        <v>2041</v>
      </c>
      <c r="U283" s="28">
        <f>_xlfn.XLOOKUP(ResourceEffects[[#This Row],[Event Type]],EventTypeNames,EventTypeIds,"")</f>
        <v>1</v>
      </c>
      <c r="V283" s="28">
        <f>IF(ResourceEffects[[#This Row],[Is Local]]="Yes",1,0)</f>
        <v>1</v>
      </c>
      <c r="W283" s="28">
        <f>IF(ResourceEffects[[#This Row],[Is Installed]]="Yes",1,0)</f>
        <v>0</v>
      </c>
      <c r="X283" s="28">
        <f>IF(ResourceEffects[[#This Row],[Status]]="Locked",1,0)</f>
        <v>0</v>
      </c>
      <c r="Y283" s="28">
        <f>IF(ResourceEffects[[#This Row],[event_type]]=1,0,1)</f>
        <v>0</v>
      </c>
      <c r="Z283" s="28">
        <f>IF(ResourceEffects[[#This Row],[Use Abundancies]]="Yes",1,0)</f>
        <v>0</v>
      </c>
      <c r="AA283" s="28">
        <f>ResourceEffects[[#This Row],[∆]]</f>
        <v>1</v>
      </c>
    </row>
    <row r="284" spans="1:27" x14ac:dyDescent="0.3">
      <c r="A284" s="59">
        <v>0</v>
      </c>
      <c r="B284" s="27" t="s">
        <v>130</v>
      </c>
      <c r="C284" s="31" t="s">
        <v>479</v>
      </c>
      <c r="D284" s="26" t="s">
        <v>395</v>
      </c>
      <c r="E284" s="26">
        <v>1</v>
      </c>
      <c r="F284" s="50" t="s">
        <v>387</v>
      </c>
      <c r="G284" s="27" t="s">
        <v>476</v>
      </c>
      <c r="H284" s="52" t="str">
        <f>"No"</f>
        <v>No</v>
      </c>
      <c r="I284" s="52">
        <f>0</f>
        <v>0</v>
      </c>
      <c r="J284" s="52" t="str">
        <f>"Yes"</f>
        <v>Yes</v>
      </c>
      <c r="K284" s="52" t="str">
        <f>"No"</f>
        <v>No</v>
      </c>
      <c r="L284" s="52">
        <f>INT(ResourceEffects[[#This Row],[Time Factor]]*TimeInterval/60/60/24)</f>
        <v>0</v>
      </c>
      <c r="M284" s="52">
        <f>INT(ResourceEffects[[#This Row],[Time Factor]]*TimeInterval/60/60)-ResourceEffects[[#This Row],[Days]]*24</f>
        <v>0</v>
      </c>
      <c r="N284" s="52">
        <f>INT(ResourceEffects[[#This Row],[Time Factor]]*TimeInterval/60)-ResourceEffects[[#This Row],[Hours]]*60-ResourceEffects[[#This Row],[Days]]*60*24</f>
        <v>0</v>
      </c>
      <c r="O284" s="52">
        <f>ResourceEffects[[#This Row],[Time Factor]]*TimeInterval-ResourceEffects[[#This Row],[Min]]*60-ResourceEffects[[#This Row],[Hours]]*60*60-ResourceEffects[[#This Row],[Days]]*60*60*24</f>
        <v>0</v>
      </c>
      <c r="P284" s="29">
        <f ca="1">INT(RAND()*999999999)</f>
        <v>631677414</v>
      </c>
      <c r="Q284" s="29">
        <f>_xlfn.XLOOKUP(ResourceEffects[[#This Row],[Protocol Name]],ProtocolNamesCol,ProtocolIds,"")</f>
        <v>21030</v>
      </c>
      <c r="R284" s="29">
        <f>ResourceEffects[[#This Row],[Time Factor]]</f>
        <v>0</v>
      </c>
      <c r="S284" s="29">
        <f>ResourceEffects[[#This Row],[Drone ID]]</f>
        <v>0</v>
      </c>
      <c r="T284" s="29">
        <f>_xlfn.XLOOKUP(ResourceEffects[[#This Row],[Resource Name]],ResourceNames,ResourceIds,"")</f>
        <v>5201</v>
      </c>
      <c r="U284" s="29">
        <f>_xlfn.XLOOKUP(ResourceEffects[[#This Row],[Event Type]],EventTypeNames,EventTypeIds,"")</f>
        <v>2</v>
      </c>
      <c r="V284" s="29">
        <f>IF(ResourceEffects[[#This Row],[Is Local]]="Yes",1,0)</f>
        <v>1</v>
      </c>
      <c r="W284" s="29">
        <f>IF(ResourceEffects[[#This Row],[Is Installed]]="Yes",1,0)</f>
        <v>0</v>
      </c>
      <c r="X284" s="29">
        <f>IF(ResourceEffects[[#This Row],[Status]]="Locked",1,0)</f>
        <v>0</v>
      </c>
      <c r="Y284" s="29">
        <f>IF(ResourceEffects[[#This Row],[event_type]]=1,0,1)</f>
        <v>1</v>
      </c>
      <c r="Z284" s="29">
        <f>IF(ResourceEffects[[#This Row],[Use Abundancies]]="Yes",1,0)</f>
        <v>0</v>
      </c>
      <c r="AA284" s="29">
        <f>ResourceEffects[[#This Row],[∆]]</f>
        <v>1</v>
      </c>
    </row>
    <row r="285" spans="1:27" x14ac:dyDescent="0.3">
      <c r="A285" s="59">
        <v>0</v>
      </c>
      <c r="B285" s="27" t="s">
        <v>130</v>
      </c>
      <c r="C285" s="31" t="s">
        <v>479</v>
      </c>
      <c r="D285" s="26" t="s">
        <v>394</v>
      </c>
      <c r="E285" s="26">
        <v>1</v>
      </c>
      <c r="F285" s="50" t="s">
        <v>387</v>
      </c>
      <c r="G285" s="27" t="s">
        <v>476</v>
      </c>
      <c r="H285" s="52" t="str">
        <f>"No"</f>
        <v>No</v>
      </c>
      <c r="I285" s="52">
        <f>0</f>
        <v>0</v>
      </c>
      <c r="J285" s="52" t="str">
        <f>"Yes"</f>
        <v>Yes</v>
      </c>
      <c r="K285" s="52" t="str">
        <f>"No"</f>
        <v>No</v>
      </c>
      <c r="L285" s="52">
        <f>INT(ResourceEffects[[#This Row],[Time Factor]]*TimeInterval/60/60/24)</f>
        <v>0</v>
      </c>
      <c r="M285" s="52">
        <f>INT(ResourceEffects[[#This Row],[Time Factor]]*TimeInterval/60/60)-ResourceEffects[[#This Row],[Days]]*24</f>
        <v>0</v>
      </c>
      <c r="N285" s="52">
        <f>INT(ResourceEffects[[#This Row],[Time Factor]]*TimeInterval/60)-ResourceEffects[[#This Row],[Hours]]*60-ResourceEffects[[#This Row],[Days]]*60*24</f>
        <v>0</v>
      </c>
      <c r="O285" s="52">
        <f>ResourceEffects[[#This Row],[Time Factor]]*TimeInterval-ResourceEffects[[#This Row],[Min]]*60-ResourceEffects[[#This Row],[Hours]]*60*60-ResourceEffects[[#This Row],[Days]]*60*60*24</f>
        <v>0</v>
      </c>
      <c r="P285" s="29">
        <f ca="1">INT(RAND()*999999999)</f>
        <v>884729639</v>
      </c>
      <c r="Q285" s="29">
        <f>_xlfn.XLOOKUP(ResourceEffects[[#This Row],[Protocol Name]],ProtocolNamesCol,ProtocolIds,"")</f>
        <v>21030</v>
      </c>
      <c r="R285" s="29">
        <f>ResourceEffects[[#This Row],[Time Factor]]</f>
        <v>0</v>
      </c>
      <c r="S285" s="29">
        <f>ResourceEffects[[#This Row],[Drone ID]]</f>
        <v>0</v>
      </c>
      <c r="T285" s="29">
        <f>_xlfn.XLOOKUP(ResourceEffects[[#This Row],[Resource Name]],ResourceNames,ResourceIds,"")</f>
        <v>5201</v>
      </c>
      <c r="U285" s="29">
        <f>_xlfn.XLOOKUP(ResourceEffects[[#This Row],[Event Type]],EventTypeNames,EventTypeIds,"")</f>
        <v>1</v>
      </c>
      <c r="V285" s="29">
        <f>IF(ResourceEffects[[#This Row],[Is Local]]="Yes",1,0)</f>
        <v>1</v>
      </c>
      <c r="W285" s="29">
        <f>IF(ResourceEffects[[#This Row],[Is Installed]]="Yes",1,0)</f>
        <v>0</v>
      </c>
      <c r="X285" s="29">
        <f>IF(ResourceEffects[[#This Row],[Status]]="Locked",1,0)</f>
        <v>0</v>
      </c>
      <c r="Y285" s="29">
        <f>IF(ResourceEffects[[#This Row],[event_type]]=1,0,1)</f>
        <v>0</v>
      </c>
      <c r="Z285" s="29">
        <f>IF(ResourceEffects[[#This Row],[Use Abundancies]]="Yes",1,0)</f>
        <v>0</v>
      </c>
      <c r="AA285" s="29">
        <f>ResourceEffects[[#This Row],[∆]]</f>
        <v>1</v>
      </c>
    </row>
    <row r="286" spans="1:27" x14ac:dyDescent="0.3">
      <c r="A286" s="32">
        <v>1</v>
      </c>
      <c r="B286" s="27" t="s">
        <v>130</v>
      </c>
      <c r="C286" s="31" t="s">
        <v>478</v>
      </c>
      <c r="D286" s="26" t="s">
        <v>395</v>
      </c>
      <c r="E286" s="26">
        <v>8</v>
      </c>
      <c r="F286" s="50" t="s">
        <v>387</v>
      </c>
      <c r="G286" s="27" t="s">
        <v>167</v>
      </c>
      <c r="H286" s="26" t="str">
        <f>"No"</f>
        <v>No</v>
      </c>
      <c r="I286" s="26">
        <f>0</f>
        <v>0</v>
      </c>
      <c r="J286" s="26" t="str">
        <f>"Yes"</f>
        <v>Yes</v>
      </c>
      <c r="K286" s="26" t="str">
        <f>"No"</f>
        <v>No</v>
      </c>
      <c r="L286" s="26">
        <f>INT(ResourceEffects[[#This Row],[Time Factor]]*TimeInterval/60/60/24)</f>
        <v>0</v>
      </c>
      <c r="M286" s="26">
        <f>INT(ResourceEffects[[#This Row],[Time Factor]]*TimeInterval/60/60)-ResourceEffects[[#This Row],[Days]]*24</f>
        <v>0</v>
      </c>
      <c r="N286" s="26">
        <f>INT(ResourceEffects[[#This Row],[Time Factor]]*TimeInterval/60)-ResourceEffects[[#This Row],[Hours]]*60-ResourceEffects[[#This Row],[Days]]*60*24</f>
        <v>0</v>
      </c>
      <c r="O286" s="26">
        <f>ResourceEffects[[#This Row],[Time Factor]]*TimeInterval-ResourceEffects[[#This Row],[Min]]*60-ResourceEffects[[#This Row],[Hours]]*60*60-ResourceEffects[[#This Row],[Days]]*60*60*24</f>
        <v>1</v>
      </c>
      <c r="P286" s="28">
        <f ca="1">INT(RAND()*999999999)</f>
        <v>213116098</v>
      </c>
      <c r="Q286" s="28">
        <f>_xlfn.XLOOKUP(ResourceEffects[[#This Row],[Protocol Name]],ProtocolNamesCol,ProtocolIds,"")</f>
        <v>21030</v>
      </c>
      <c r="R286" s="28">
        <f>ResourceEffects[[#This Row],[Time Factor]]</f>
        <v>1</v>
      </c>
      <c r="S286" s="28">
        <f>ResourceEffects[[#This Row],[Drone ID]]</f>
        <v>0</v>
      </c>
      <c r="T286" s="28">
        <f>_xlfn.XLOOKUP(ResourceEffects[[#This Row],[Resource Name]],ResourceNames,ResourceIds,"")</f>
        <v>1030</v>
      </c>
      <c r="U286" s="28">
        <f>_xlfn.XLOOKUP(ResourceEffects[[#This Row],[Event Type]],EventTypeNames,EventTypeIds,"")</f>
        <v>2</v>
      </c>
      <c r="V286" s="28">
        <f>IF(ResourceEffects[[#This Row],[Is Local]]="Yes",1,0)</f>
        <v>1</v>
      </c>
      <c r="W286" s="28">
        <f>IF(ResourceEffects[[#This Row],[Is Installed]]="Yes",1,0)</f>
        <v>0</v>
      </c>
      <c r="X286" s="28">
        <f>IF(ResourceEffects[[#This Row],[Status]]="Locked",1,0)</f>
        <v>0</v>
      </c>
      <c r="Y286" s="28">
        <f>IF(ResourceEffects[[#This Row],[event_type]]=1,0,1)</f>
        <v>1</v>
      </c>
      <c r="Z286" s="28">
        <f>IF(ResourceEffects[[#This Row],[Use Abundancies]]="Yes",1,0)</f>
        <v>0</v>
      </c>
      <c r="AA286" s="28">
        <f>ResourceEffects[[#This Row],[∆]]</f>
        <v>8</v>
      </c>
    </row>
    <row r="287" spans="1:27" x14ac:dyDescent="0.3">
      <c r="A287" s="59">
        <v>2</v>
      </c>
      <c r="B287" s="27" t="s">
        <v>130</v>
      </c>
      <c r="C287" s="31" t="s">
        <v>481</v>
      </c>
      <c r="D287" s="26" t="s">
        <v>395</v>
      </c>
      <c r="E287" s="26">
        <v>1</v>
      </c>
      <c r="F287" s="50" t="s">
        <v>387</v>
      </c>
      <c r="G287" s="27" t="s">
        <v>476</v>
      </c>
      <c r="H287" s="52" t="s">
        <v>429</v>
      </c>
      <c r="I287" s="52">
        <v>0</v>
      </c>
      <c r="J287" s="52" t="s">
        <v>386</v>
      </c>
      <c r="K287" s="52" t="s">
        <v>429</v>
      </c>
      <c r="L287" s="52">
        <v>0</v>
      </c>
      <c r="M287" s="52">
        <v>0</v>
      </c>
      <c r="N287" s="52">
        <v>0</v>
      </c>
      <c r="O287" s="52">
        <v>2</v>
      </c>
      <c r="P287" s="29">
        <f ca="1">INT(RAND()*999999999)</f>
        <v>676026808</v>
      </c>
      <c r="Q287" s="29">
        <f>_xlfn.XLOOKUP(ResourceEffects[[#This Row],[Protocol Name]],ProtocolNamesCol,ProtocolIds,"")</f>
        <v>21030</v>
      </c>
      <c r="R287" s="29">
        <f>ResourceEffects[[#This Row],[Time Factor]]</f>
        <v>2</v>
      </c>
      <c r="S287" s="29">
        <f>ResourceEffects[[#This Row],[Drone ID]]</f>
        <v>0</v>
      </c>
      <c r="T287" s="29">
        <f>_xlfn.XLOOKUP(ResourceEffects[[#This Row],[Resource Name]],ResourceNames,ResourceIds,"")</f>
        <v>5201</v>
      </c>
      <c r="U287" s="29">
        <f>_xlfn.XLOOKUP(ResourceEffects[[#This Row],[Event Type]],EventTypeNames,EventTypeIds,"")</f>
        <v>2</v>
      </c>
      <c r="V287" s="29">
        <f>IF(ResourceEffects[[#This Row],[Is Local]]="Yes",1,0)</f>
        <v>1</v>
      </c>
      <c r="W287" s="29">
        <f>IF(ResourceEffects[[#This Row],[Is Installed]]="Yes",1,0)</f>
        <v>0</v>
      </c>
      <c r="X287" s="29">
        <f>IF(ResourceEffects[[#This Row],[Status]]="Locked",1,0)</f>
        <v>0</v>
      </c>
      <c r="Y287" s="29">
        <f>IF(ResourceEffects[[#This Row],[event_type]]=1,0,1)</f>
        <v>1</v>
      </c>
      <c r="Z287" s="29">
        <f>IF(ResourceEffects[[#This Row],[Use Abundancies]]="Yes",1,0)</f>
        <v>0</v>
      </c>
      <c r="AA287" s="29">
        <f>ResourceEffects[[#This Row],[∆]]</f>
        <v>1</v>
      </c>
    </row>
    <row r="288" spans="1:27" x14ac:dyDescent="0.3">
      <c r="A288" s="59">
        <v>2</v>
      </c>
      <c r="B288" s="27" t="s">
        <v>130</v>
      </c>
      <c r="C288" s="31" t="s">
        <v>481</v>
      </c>
      <c r="D288" s="26" t="s">
        <v>394</v>
      </c>
      <c r="E288" s="26">
        <v>1</v>
      </c>
      <c r="F288" s="50" t="s">
        <v>383</v>
      </c>
      <c r="G288" s="27" t="s">
        <v>476</v>
      </c>
      <c r="H288" s="52" t="s">
        <v>429</v>
      </c>
      <c r="I288" s="52">
        <v>0</v>
      </c>
      <c r="J288" s="52" t="s">
        <v>386</v>
      </c>
      <c r="K288" s="52" t="s">
        <v>429</v>
      </c>
      <c r="L288" s="52">
        <v>0</v>
      </c>
      <c r="M288" s="52">
        <v>0</v>
      </c>
      <c r="N288" s="52">
        <v>0</v>
      </c>
      <c r="O288" s="52">
        <v>2</v>
      </c>
      <c r="P288" s="29">
        <f ca="1">INT(RAND()*999999999)</f>
        <v>611622237</v>
      </c>
      <c r="Q288" s="29">
        <f>_xlfn.XLOOKUP(ResourceEffects[[#This Row],[Protocol Name]],ProtocolNamesCol,ProtocolIds,"")</f>
        <v>21030</v>
      </c>
      <c r="R288" s="29">
        <f>ResourceEffects[[#This Row],[Time Factor]]</f>
        <v>2</v>
      </c>
      <c r="S288" s="29">
        <f>ResourceEffects[[#This Row],[Drone ID]]</f>
        <v>0</v>
      </c>
      <c r="T288" s="29">
        <f>_xlfn.XLOOKUP(ResourceEffects[[#This Row],[Resource Name]],ResourceNames,ResourceIds,"")</f>
        <v>5201</v>
      </c>
      <c r="U288" s="29">
        <f>_xlfn.XLOOKUP(ResourceEffects[[#This Row],[Event Type]],EventTypeNames,EventTypeIds,"")</f>
        <v>1</v>
      </c>
      <c r="V288" s="29">
        <f>IF(ResourceEffects[[#This Row],[Is Local]]="Yes",1,0)</f>
        <v>1</v>
      </c>
      <c r="W288" s="29">
        <f>IF(ResourceEffects[[#This Row],[Is Installed]]="Yes",1,0)</f>
        <v>0</v>
      </c>
      <c r="X288" s="29">
        <f>IF(ResourceEffects[[#This Row],[Status]]="Locked",1,0)</f>
        <v>1</v>
      </c>
      <c r="Y288" s="29">
        <f>IF(ResourceEffects[[#This Row],[event_type]]=1,0,1)</f>
        <v>0</v>
      </c>
      <c r="Z288" s="29">
        <f>IF(ResourceEffects[[#This Row],[Use Abundancies]]="Yes",1,0)</f>
        <v>0</v>
      </c>
      <c r="AA288" s="29">
        <f>ResourceEffects[[#This Row],[∆]]</f>
        <v>1</v>
      </c>
    </row>
    <row r="289" spans="1:27" x14ac:dyDescent="0.3">
      <c r="A289" s="59">
        <v>9</v>
      </c>
      <c r="B289" s="64" t="s">
        <v>130</v>
      </c>
      <c r="C289" s="31" t="s">
        <v>482</v>
      </c>
      <c r="D289" s="26" t="s">
        <v>395</v>
      </c>
      <c r="E289" s="26">
        <v>1</v>
      </c>
      <c r="F289" s="50" t="s">
        <v>383</v>
      </c>
      <c r="G289" s="27" t="s">
        <v>476</v>
      </c>
      <c r="H289" s="52" t="str">
        <f>"No"</f>
        <v>No</v>
      </c>
      <c r="I289" s="52">
        <f>0</f>
        <v>0</v>
      </c>
      <c r="J289" s="52" t="str">
        <f>"Yes"</f>
        <v>Yes</v>
      </c>
      <c r="K289" s="52" t="str">
        <f>"No"</f>
        <v>No</v>
      </c>
      <c r="L289" s="52">
        <f>INT(ResourceEffects[[#This Row],[Time Factor]]*TimeInterval/60/60/24)</f>
        <v>0</v>
      </c>
      <c r="M289" s="52">
        <f>INT(ResourceEffects[[#This Row],[Time Factor]]*TimeInterval/60/60)-ResourceEffects[[#This Row],[Days]]*24</f>
        <v>0</v>
      </c>
      <c r="N289" s="52">
        <f>INT(ResourceEffects[[#This Row],[Time Factor]]*TimeInterval/60)-ResourceEffects[[#This Row],[Hours]]*60-ResourceEffects[[#This Row],[Days]]*60*24</f>
        <v>0</v>
      </c>
      <c r="O289" s="52">
        <f>ResourceEffects[[#This Row],[Time Factor]]*TimeInterval-ResourceEffects[[#This Row],[Min]]*60-ResourceEffects[[#This Row],[Hours]]*60*60-ResourceEffects[[#This Row],[Days]]*60*60*24</f>
        <v>9</v>
      </c>
      <c r="P289" s="29">
        <f ca="1">INT(RAND()*999999999)</f>
        <v>155287778</v>
      </c>
      <c r="Q289" s="29">
        <f>_xlfn.XLOOKUP(ResourceEffects[[#This Row],[Protocol Name]],ProtocolNamesCol,ProtocolIds,"")</f>
        <v>21030</v>
      </c>
      <c r="R289" s="29">
        <f>ResourceEffects[[#This Row],[Time Factor]]</f>
        <v>9</v>
      </c>
      <c r="S289" s="29">
        <f>ResourceEffects[[#This Row],[Drone ID]]</f>
        <v>0</v>
      </c>
      <c r="T289" s="29">
        <f>_xlfn.XLOOKUP(ResourceEffects[[#This Row],[Resource Name]],ResourceNames,ResourceIds,"")</f>
        <v>5201</v>
      </c>
      <c r="U289" s="29">
        <f>_xlfn.XLOOKUP(ResourceEffects[[#This Row],[Event Type]],EventTypeNames,EventTypeIds,"")</f>
        <v>2</v>
      </c>
      <c r="V289" s="29">
        <f>IF(ResourceEffects[[#This Row],[Is Local]]="Yes",1,0)</f>
        <v>1</v>
      </c>
      <c r="W289" s="29">
        <f>IF(ResourceEffects[[#This Row],[Is Installed]]="Yes",1,0)</f>
        <v>0</v>
      </c>
      <c r="X289" s="29">
        <f>IF(ResourceEffects[[#This Row],[Status]]="Locked",1,0)</f>
        <v>1</v>
      </c>
      <c r="Y289" s="29">
        <f>IF(ResourceEffects[[#This Row],[event_type]]=1,0,1)</f>
        <v>1</v>
      </c>
      <c r="Z289" s="29">
        <f>IF(ResourceEffects[[#This Row],[Use Abundancies]]="Yes",1,0)</f>
        <v>0</v>
      </c>
      <c r="AA289" s="29">
        <f>ResourceEffects[[#This Row],[∆]]</f>
        <v>1</v>
      </c>
    </row>
    <row r="290" spans="1:27" x14ac:dyDescent="0.3">
      <c r="A290" s="59">
        <v>9</v>
      </c>
      <c r="B290" s="64" t="s">
        <v>130</v>
      </c>
      <c r="C290" s="31" t="s">
        <v>482</v>
      </c>
      <c r="D290" s="26" t="s">
        <v>394</v>
      </c>
      <c r="E290" s="26">
        <v>1</v>
      </c>
      <c r="F290" s="50" t="s">
        <v>387</v>
      </c>
      <c r="G290" s="27" t="s">
        <v>476</v>
      </c>
      <c r="H290" s="52" t="str">
        <f>"No"</f>
        <v>No</v>
      </c>
      <c r="I290" s="52">
        <f>0</f>
        <v>0</v>
      </c>
      <c r="J290" s="52" t="str">
        <f>"Yes"</f>
        <v>Yes</v>
      </c>
      <c r="K290" s="52" t="str">
        <f>"No"</f>
        <v>No</v>
      </c>
      <c r="L290" s="52">
        <f>INT(ResourceEffects[[#This Row],[Time Factor]]*TimeInterval/60/60/24)</f>
        <v>0</v>
      </c>
      <c r="M290" s="52">
        <f>INT(ResourceEffects[[#This Row],[Time Factor]]*TimeInterval/60/60)-ResourceEffects[[#This Row],[Days]]*24</f>
        <v>0</v>
      </c>
      <c r="N290" s="52">
        <f>INT(ResourceEffects[[#This Row],[Time Factor]]*TimeInterval/60)-ResourceEffects[[#This Row],[Hours]]*60-ResourceEffects[[#This Row],[Days]]*60*24</f>
        <v>0</v>
      </c>
      <c r="O290" s="52">
        <f>ResourceEffects[[#This Row],[Time Factor]]*TimeInterval-ResourceEffects[[#This Row],[Min]]*60-ResourceEffects[[#This Row],[Hours]]*60*60-ResourceEffects[[#This Row],[Days]]*60*60*24</f>
        <v>9</v>
      </c>
      <c r="P290" s="29">
        <f ca="1">INT(RAND()*999999999)</f>
        <v>893913754</v>
      </c>
      <c r="Q290" s="29">
        <f>_xlfn.XLOOKUP(ResourceEffects[[#This Row],[Protocol Name]],ProtocolNamesCol,ProtocolIds,"")</f>
        <v>21030</v>
      </c>
      <c r="R290" s="29">
        <f>ResourceEffects[[#This Row],[Time Factor]]</f>
        <v>9</v>
      </c>
      <c r="S290" s="29">
        <f>ResourceEffects[[#This Row],[Drone ID]]</f>
        <v>0</v>
      </c>
      <c r="T290" s="29">
        <f>_xlfn.XLOOKUP(ResourceEffects[[#This Row],[Resource Name]],ResourceNames,ResourceIds,"")</f>
        <v>5201</v>
      </c>
      <c r="U290" s="29">
        <f>_xlfn.XLOOKUP(ResourceEffects[[#This Row],[Event Type]],EventTypeNames,EventTypeIds,"")</f>
        <v>1</v>
      </c>
      <c r="V290" s="29">
        <f>IF(ResourceEffects[[#This Row],[Is Local]]="Yes",1,0)</f>
        <v>1</v>
      </c>
      <c r="W290" s="29">
        <f>IF(ResourceEffects[[#This Row],[Is Installed]]="Yes",1,0)</f>
        <v>0</v>
      </c>
      <c r="X290" s="29">
        <f>IF(ResourceEffects[[#This Row],[Status]]="Locked",1,0)</f>
        <v>0</v>
      </c>
      <c r="Y290" s="29">
        <f>IF(ResourceEffects[[#This Row],[event_type]]=1,0,1)</f>
        <v>0</v>
      </c>
      <c r="Z290" s="29">
        <f>IF(ResourceEffects[[#This Row],[Use Abundancies]]="Yes",1,0)</f>
        <v>0</v>
      </c>
      <c r="AA290" s="29">
        <f>ResourceEffects[[#This Row],[∆]]</f>
        <v>1</v>
      </c>
    </row>
    <row r="291" spans="1:27" x14ac:dyDescent="0.3">
      <c r="A291" s="32">
        <v>10</v>
      </c>
      <c r="B291" s="64" t="s">
        <v>130</v>
      </c>
      <c r="C291" s="31" t="s">
        <v>480</v>
      </c>
      <c r="D291" s="26" t="s">
        <v>394</v>
      </c>
      <c r="E291" s="26">
        <v>2</v>
      </c>
      <c r="F291" s="50" t="s">
        <v>387</v>
      </c>
      <c r="G291" s="27" t="s">
        <v>188</v>
      </c>
      <c r="H291" s="26" t="str">
        <f>"No"</f>
        <v>No</v>
      </c>
      <c r="I291" s="26">
        <f>0</f>
        <v>0</v>
      </c>
      <c r="J291" s="26" t="str">
        <f>"Yes"</f>
        <v>Yes</v>
      </c>
      <c r="K291" s="26" t="str">
        <f>"No"</f>
        <v>No</v>
      </c>
      <c r="L291" s="26">
        <f>INT(ResourceEffects[[#This Row],[Time Factor]]*TimeInterval/60/60/24)</f>
        <v>0</v>
      </c>
      <c r="M291" s="26">
        <f>INT(ResourceEffects[[#This Row],[Time Factor]]*TimeInterval/60/60)-ResourceEffects[[#This Row],[Days]]*24</f>
        <v>0</v>
      </c>
      <c r="N291" s="26">
        <f>INT(ResourceEffects[[#This Row],[Time Factor]]*TimeInterval/60)-ResourceEffects[[#This Row],[Hours]]*60-ResourceEffects[[#This Row],[Days]]*60*24</f>
        <v>0</v>
      </c>
      <c r="O291" s="26">
        <f>ResourceEffects[[#This Row],[Time Factor]]*TimeInterval-ResourceEffects[[#This Row],[Min]]*60-ResourceEffects[[#This Row],[Hours]]*60*60-ResourceEffects[[#This Row],[Days]]*60*60*24</f>
        <v>10</v>
      </c>
      <c r="P291" s="28">
        <f ca="1">INT(RAND()*999999999)</f>
        <v>486856840</v>
      </c>
      <c r="Q291" s="28">
        <f>_xlfn.XLOOKUP(ResourceEffects[[#This Row],[Protocol Name]],ProtocolNamesCol,ProtocolIds,"")</f>
        <v>21030</v>
      </c>
      <c r="R291" s="28">
        <f>ResourceEffects[[#This Row],[Time Factor]]</f>
        <v>10</v>
      </c>
      <c r="S291" s="28">
        <f>ResourceEffects[[#This Row],[Drone ID]]</f>
        <v>0</v>
      </c>
      <c r="T291" s="28">
        <f>_xlfn.XLOOKUP(ResourceEffects[[#This Row],[Resource Name]],ResourceNames,ResourceIds,"")</f>
        <v>2011</v>
      </c>
      <c r="U291" s="28">
        <f>_xlfn.XLOOKUP(ResourceEffects[[#This Row],[Event Type]],EventTypeNames,EventTypeIds,"")</f>
        <v>1</v>
      </c>
      <c r="V291" s="28">
        <f>IF(ResourceEffects[[#This Row],[Is Local]]="Yes",1,0)</f>
        <v>1</v>
      </c>
      <c r="W291" s="28">
        <f>IF(ResourceEffects[[#This Row],[Is Installed]]="Yes",1,0)</f>
        <v>0</v>
      </c>
      <c r="X291" s="28">
        <f>IF(ResourceEffects[[#This Row],[Status]]="Locked",1,0)</f>
        <v>0</v>
      </c>
      <c r="Y291" s="28">
        <f>IF(ResourceEffects[[#This Row],[event_type]]=1,0,1)</f>
        <v>0</v>
      </c>
      <c r="Z291" s="28">
        <f>IF(ResourceEffects[[#This Row],[Use Abundancies]]="Yes",1,0)</f>
        <v>0</v>
      </c>
      <c r="AA291" s="28">
        <f>ResourceEffects[[#This Row],[∆]]</f>
        <v>2</v>
      </c>
    </row>
    <row r="292" spans="1:27" x14ac:dyDescent="0.3">
      <c r="A292" s="32">
        <v>10</v>
      </c>
      <c r="B292" s="64" t="s">
        <v>130</v>
      </c>
      <c r="C292" s="31" t="s">
        <v>480</v>
      </c>
      <c r="D292" s="26" t="s">
        <v>394</v>
      </c>
      <c r="E292" s="26">
        <v>1</v>
      </c>
      <c r="F292" s="50" t="s">
        <v>387</v>
      </c>
      <c r="G292" s="27" t="s">
        <v>192</v>
      </c>
      <c r="H292" s="26" t="str">
        <f>"No"</f>
        <v>No</v>
      </c>
      <c r="I292" s="26">
        <f>0</f>
        <v>0</v>
      </c>
      <c r="J292" s="26" t="str">
        <f>"Yes"</f>
        <v>Yes</v>
      </c>
      <c r="K292" s="26" t="str">
        <f>"No"</f>
        <v>No</v>
      </c>
      <c r="L292" s="26">
        <f>INT(ResourceEffects[[#This Row],[Time Factor]]*TimeInterval/60/60/24)</f>
        <v>0</v>
      </c>
      <c r="M292" s="26">
        <f>INT(ResourceEffects[[#This Row],[Time Factor]]*TimeInterval/60/60)-ResourceEffects[[#This Row],[Days]]*24</f>
        <v>0</v>
      </c>
      <c r="N292" s="26">
        <f>INT(ResourceEffects[[#This Row],[Time Factor]]*TimeInterval/60)-ResourceEffects[[#This Row],[Hours]]*60-ResourceEffects[[#This Row],[Days]]*60*24</f>
        <v>0</v>
      </c>
      <c r="O292" s="26">
        <f>ResourceEffects[[#This Row],[Time Factor]]*TimeInterval-ResourceEffects[[#This Row],[Min]]*60-ResourceEffects[[#This Row],[Hours]]*60*60-ResourceEffects[[#This Row],[Days]]*60*60*24</f>
        <v>10</v>
      </c>
      <c r="P292" s="28">
        <f ca="1">INT(RAND()*999999999)</f>
        <v>685063678</v>
      </c>
      <c r="Q292" s="28">
        <f>_xlfn.XLOOKUP(ResourceEffects[[#This Row],[Protocol Name]],ProtocolNamesCol,ProtocolIds,"")</f>
        <v>21030</v>
      </c>
      <c r="R292" s="28">
        <f>ResourceEffects[[#This Row],[Time Factor]]</f>
        <v>10</v>
      </c>
      <c r="S292" s="28">
        <f>ResourceEffects[[#This Row],[Drone ID]]</f>
        <v>0</v>
      </c>
      <c r="T292" s="28">
        <f>_xlfn.XLOOKUP(ResourceEffects[[#This Row],[Resource Name]],ResourceNames,ResourceIds,"")</f>
        <v>2013</v>
      </c>
      <c r="U292" s="28">
        <f>_xlfn.XLOOKUP(ResourceEffects[[#This Row],[Event Type]],EventTypeNames,EventTypeIds,"")</f>
        <v>1</v>
      </c>
      <c r="V292" s="28">
        <f>IF(ResourceEffects[[#This Row],[Is Local]]="Yes",1,0)</f>
        <v>1</v>
      </c>
      <c r="W292" s="28">
        <f>IF(ResourceEffects[[#This Row],[Is Installed]]="Yes",1,0)</f>
        <v>0</v>
      </c>
      <c r="X292" s="28">
        <f>IF(ResourceEffects[[#This Row],[Status]]="Locked",1,0)</f>
        <v>0</v>
      </c>
      <c r="Y292" s="28">
        <f>IF(ResourceEffects[[#This Row],[event_type]]=1,0,1)</f>
        <v>0</v>
      </c>
      <c r="Z292" s="28">
        <f>IF(ResourceEffects[[#This Row],[Use Abundancies]]="Yes",1,0)</f>
        <v>0</v>
      </c>
      <c r="AA292" s="28">
        <f>ResourceEffects[[#This Row],[∆]]</f>
        <v>1</v>
      </c>
    </row>
    <row r="293" spans="1:27" x14ac:dyDescent="0.3">
      <c r="A293" s="32">
        <v>10</v>
      </c>
      <c r="B293" s="64" t="s">
        <v>130</v>
      </c>
      <c r="C293" s="31" t="s">
        <v>480</v>
      </c>
      <c r="D293" s="26" t="s">
        <v>394</v>
      </c>
      <c r="E293" s="26">
        <v>1</v>
      </c>
      <c r="F293" s="50" t="s">
        <v>387</v>
      </c>
      <c r="G293" s="27" t="s">
        <v>206</v>
      </c>
      <c r="H293" s="26" t="str">
        <f>"No"</f>
        <v>No</v>
      </c>
      <c r="I293" s="26">
        <f>0</f>
        <v>0</v>
      </c>
      <c r="J293" s="26" t="str">
        <f>"Yes"</f>
        <v>Yes</v>
      </c>
      <c r="K293" s="26" t="str">
        <f>"No"</f>
        <v>No</v>
      </c>
      <c r="L293" s="26">
        <f>INT(ResourceEffects[[#This Row],[Time Factor]]*TimeInterval/60/60/24)</f>
        <v>0</v>
      </c>
      <c r="M293" s="26">
        <f>INT(ResourceEffects[[#This Row],[Time Factor]]*TimeInterval/60/60)-ResourceEffects[[#This Row],[Days]]*24</f>
        <v>0</v>
      </c>
      <c r="N293" s="26">
        <f>INT(ResourceEffects[[#This Row],[Time Factor]]*TimeInterval/60)-ResourceEffects[[#This Row],[Hours]]*60-ResourceEffects[[#This Row],[Days]]*60*24</f>
        <v>0</v>
      </c>
      <c r="O293" s="26">
        <f>ResourceEffects[[#This Row],[Time Factor]]*TimeInterval-ResourceEffects[[#This Row],[Min]]*60-ResourceEffects[[#This Row],[Hours]]*60*60-ResourceEffects[[#This Row],[Days]]*60*60*24</f>
        <v>10</v>
      </c>
      <c r="P293" s="28">
        <f ca="1">INT(RAND()*999999999)</f>
        <v>849575901</v>
      </c>
      <c r="Q293" s="28">
        <f>_xlfn.XLOOKUP(ResourceEffects[[#This Row],[Protocol Name]],ProtocolNamesCol,ProtocolIds,"")</f>
        <v>21030</v>
      </c>
      <c r="R293" s="28">
        <f>ResourceEffects[[#This Row],[Time Factor]]</f>
        <v>10</v>
      </c>
      <c r="S293" s="28">
        <f>ResourceEffects[[#This Row],[Drone ID]]</f>
        <v>0</v>
      </c>
      <c r="T293" s="28">
        <f>_xlfn.XLOOKUP(ResourceEffects[[#This Row],[Resource Name]],ResourceNames,ResourceIds,"")</f>
        <v>2041</v>
      </c>
      <c r="U293" s="28">
        <f>_xlfn.XLOOKUP(ResourceEffects[[#This Row],[Event Type]],EventTypeNames,EventTypeIds,"")</f>
        <v>1</v>
      </c>
      <c r="V293" s="28">
        <f>IF(ResourceEffects[[#This Row],[Is Local]]="Yes",1,0)</f>
        <v>1</v>
      </c>
      <c r="W293" s="28">
        <f>IF(ResourceEffects[[#This Row],[Is Installed]]="Yes",1,0)</f>
        <v>0</v>
      </c>
      <c r="X293" s="28">
        <f>IF(ResourceEffects[[#This Row],[Status]]="Locked",1,0)</f>
        <v>0</v>
      </c>
      <c r="Y293" s="28">
        <f>IF(ResourceEffects[[#This Row],[event_type]]=1,0,1)</f>
        <v>0</v>
      </c>
      <c r="Z293" s="28">
        <f>IF(ResourceEffects[[#This Row],[Use Abundancies]]="Yes",1,0)</f>
        <v>0</v>
      </c>
      <c r="AA293" s="28">
        <f>ResourceEffects[[#This Row],[∆]]</f>
        <v>1</v>
      </c>
    </row>
    <row r="294" spans="1:27" x14ac:dyDescent="0.3">
      <c r="A294" s="59">
        <v>0</v>
      </c>
      <c r="B294" s="27" t="s">
        <v>131</v>
      </c>
      <c r="C294" s="31" t="s">
        <v>479</v>
      </c>
      <c r="D294" s="26" t="s">
        <v>395</v>
      </c>
      <c r="E294" s="26">
        <v>1</v>
      </c>
      <c r="F294" s="50" t="s">
        <v>387</v>
      </c>
      <c r="G294" s="27" t="s">
        <v>476</v>
      </c>
      <c r="H294" s="52" t="str">
        <f>"No"</f>
        <v>No</v>
      </c>
      <c r="I294" s="52">
        <f>0</f>
        <v>0</v>
      </c>
      <c r="J294" s="52" t="str">
        <f>"Yes"</f>
        <v>Yes</v>
      </c>
      <c r="K294" s="52" t="str">
        <f>"No"</f>
        <v>No</v>
      </c>
      <c r="L294" s="52">
        <f>INT(ResourceEffects[[#This Row],[Time Factor]]*TimeInterval/60/60/24)</f>
        <v>0</v>
      </c>
      <c r="M294" s="52">
        <f>INT(ResourceEffects[[#This Row],[Time Factor]]*TimeInterval/60/60)-ResourceEffects[[#This Row],[Days]]*24</f>
        <v>0</v>
      </c>
      <c r="N294" s="52">
        <f>INT(ResourceEffects[[#This Row],[Time Factor]]*TimeInterval/60)-ResourceEffects[[#This Row],[Hours]]*60-ResourceEffects[[#This Row],[Days]]*60*24</f>
        <v>0</v>
      </c>
      <c r="O294" s="52">
        <f>ResourceEffects[[#This Row],[Time Factor]]*TimeInterval-ResourceEffects[[#This Row],[Min]]*60-ResourceEffects[[#This Row],[Hours]]*60*60-ResourceEffects[[#This Row],[Days]]*60*60*24</f>
        <v>0</v>
      </c>
      <c r="P294" s="29">
        <f ca="1">INT(RAND()*999999999)</f>
        <v>830408178</v>
      </c>
      <c r="Q294" s="29">
        <f>_xlfn.XLOOKUP(ResourceEffects[[#This Row],[Protocol Name]],ProtocolNamesCol,ProtocolIds,"")</f>
        <v>21100</v>
      </c>
      <c r="R294" s="29">
        <f>ResourceEffects[[#This Row],[Time Factor]]</f>
        <v>0</v>
      </c>
      <c r="S294" s="29">
        <f>ResourceEffects[[#This Row],[Drone ID]]</f>
        <v>0</v>
      </c>
      <c r="T294" s="29">
        <f>_xlfn.XLOOKUP(ResourceEffects[[#This Row],[Resource Name]],ResourceNames,ResourceIds,"")</f>
        <v>5201</v>
      </c>
      <c r="U294" s="29">
        <f>_xlfn.XLOOKUP(ResourceEffects[[#This Row],[Event Type]],EventTypeNames,EventTypeIds,"")</f>
        <v>2</v>
      </c>
      <c r="V294" s="29">
        <f>IF(ResourceEffects[[#This Row],[Is Local]]="Yes",1,0)</f>
        <v>1</v>
      </c>
      <c r="W294" s="29">
        <f>IF(ResourceEffects[[#This Row],[Is Installed]]="Yes",1,0)</f>
        <v>0</v>
      </c>
      <c r="X294" s="29">
        <f>IF(ResourceEffects[[#This Row],[Status]]="Locked",1,0)</f>
        <v>0</v>
      </c>
      <c r="Y294" s="29">
        <f>IF(ResourceEffects[[#This Row],[event_type]]=1,0,1)</f>
        <v>1</v>
      </c>
      <c r="Z294" s="29">
        <f>IF(ResourceEffects[[#This Row],[Use Abundancies]]="Yes",1,0)</f>
        <v>0</v>
      </c>
      <c r="AA294" s="29">
        <f>ResourceEffects[[#This Row],[∆]]</f>
        <v>1</v>
      </c>
    </row>
    <row r="295" spans="1:27" x14ac:dyDescent="0.3">
      <c r="A295" s="59">
        <v>0</v>
      </c>
      <c r="B295" s="27" t="s">
        <v>131</v>
      </c>
      <c r="C295" s="31" t="s">
        <v>479</v>
      </c>
      <c r="D295" s="26" t="s">
        <v>394</v>
      </c>
      <c r="E295" s="26">
        <v>1</v>
      </c>
      <c r="F295" s="50" t="s">
        <v>387</v>
      </c>
      <c r="G295" s="27" t="s">
        <v>476</v>
      </c>
      <c r="H295" s="52" t="str">
        <f>"No"</f>
        <v>No</v>
      </c>
      <c r="I295" s="52">
        <f>0</f>
        <v>0</v>
      </c>
      <c r="J295" s="52" t="str">
        <f>"Yes"</f>
        <v>Yes</v>
      </c>
      <c r="K295" s="52" t="str">
        <f>"No"</f>
        <v>No</v>
      </c>
      <c r="L295" s="52">
        <f>INT(ResourceEffects[[#This Row],[Time Factor]]*TimeInterval/60/60/24)</f>
        <v>0</v>
      </c>
      <c r="M295" s="52">
        <f>INT(ResourceEffects[[#This Row],[Time Factor]]*TimeInterval/60/60)-ResourceEffects[[#This Row],[Days]]*24</f>
        <v>0</v>
      </c>
      <c r="N295" s="52">
        <f>INT(ResourceEffects[[#This Row],[Time Factor]]*TimeInterval/60)-ResourceEffects[[#This Row],[Hours]]*60-ResourceEffects[[#This Row],[Days]]*60*24</f>
        <v>0</v>
      </c>
      <c r="O295" s="52">
        <f>ResourceEffects[[#This Row],[Time Factor]]*TimeInterval-ResourceEffects[[#This Row],[Min]]*60-ResourceEffects[[#This Row],[Hours]]*60*60-ResourceEffects[[#This Row],[Days]]*60*60*24</f>
        <v>0</v>
      </c>
      <c r="P295" s="29">
        <f ca="1">INT(RAND()*999999999)</f>
        <v>811918063</v>
      </c>
      <c r="Q295" s="29">
        <f>_xlfn.XLOOKUP(ResourceEffects[[#This Row],[Protocol Name]],ProtocolNamesCol,ProtocolIds,"")</f>
        <v>21100</v>
      </c>
      <c r="R295" s="29">
        <f>ResourceEffects[[#This Row],[Time Factor]]</f>
        <v>0</v>
      </c>
      <c r="S295" s="29">
        <f>ResourceEffects[[#This Row],[Drone ID]]</f>
        <v>0</v>
      </c>
      <c r="T295" s="29">
        <f>_xlfn.XLOOKUP(ResourceEffects[[#This Row],[Resource Name]],ResourceNames,ResourceIds,"")</f>
        <v>5201</v>
      </c>
      <c r="U295" s="29">
        <f>_xlfn.XLOOKUP(ResourceEffects[[#This Row],[Event Type]],EventTypeNames,EventTypeIds,"")</f>
        <v>1</v>
      </c>
      <c r="V295" s="29">
        <f>IF(ResourceEffects[[#This Row],[Is Local]]="Yes",1,0)</f>
        <v>1</v>
      </c>
      <c r="W295" s="29">
        <f>IF(ResourceEffects[[#This Row],[Is Installed]]="Yes",1,0)</f>
        <v>0</v>
      </c>
      <c r="X295" s="29">
        <f>IF(ResourceEffects[[#This Row],[Status]]="Locked",1,0)</f>
        <v>0</v>
      </c>
      <c r="Y295" s="29">
        <f>IF(ResourceEffects[[#This Row],[event_type]]=1,0,1)</f>
        <v>0</v>
      </c>
      <c r="Z295" s="29">
        <f>IF(ResourceEffects[[#This Row],[Use Abundancies]]="Yes",1,0)</f>
        <v>0</v>
      </c>
      <c r="AA295" s="29">
        <f>ResourceEffects[[#This Row],[∆]]</f>
        <v>1</v>
      </c>
    </row>
    <row r="296" spans="1:27" x14ac:dyDescent="0.3">
      <c r="A296" s="32">
        <v>1</v>
      </c>
      <c r="B296" s="27" t="s">
        <v>131</v>
      </c>
      <c r="C296" s="31" t="s">
        <v>478</v>
      </c>
      <c r="D296" s="26" t="s">
        <v>395</v>
      </c>
      <c r="E296" s="26">
        <v>20</v>
      </c>
      <c r="F296" s="50" t="s">
        <v>387</v>
      </c>
      <c r="G296" s="27" t="s">
        <v>168</v>
      </c>
      <c r="H296" s="26" t="str">
        <f>"No"</f>
        <v>No</v>
      </c>
      <c r="I296" s="26">
        <f>0</f>
        <v>0</v>
      </c>
      <c r="J296" s="26" t="str">
        <f>"Yes"</f>
        <v>Yes</v>
      </c>
      <c r="K296" s="26" t="str">
        <f>"No"</f>
        <v>No</v>
      </c>
      <c r="L296" s="26">
        <f>INT(ResourceEffects[[#This Row],[Time Factor]]*TimeInterval/60/60/24)</f>
        <v>0</v>
      </c>
      <c r="M296" s="26">
        <f>INT(ResourceEffects[[#This Row],[Time Factor]]*TimeInterval/60/60)-ResourceEffects[[#This Row],[Days]]*24</f>
        <v>0</v>
      </c>
      <c r="N296" s="26">
        <f>INT(ResourceEffects[[#This Row],[Time Factor]]*TimeInterval/60)-ResourceEffects[[#This Row],[Hours]]*60-ResourceEffects[[#This Row],[Days]]*60*24</f>
        <v>0</v>
      </c>
      <c r="O296" s="26">
        <f>ResourceEffects[[#This Row],[Time Factor]]*TimeInterval-ResourceEffects[[#This Row],[Min]]*60-ResourceEffects[[#This Row],[Hours]]*60*60-ResourceEffects[[#This Row],[Days]]*60*60*24</f>
        <v>1</v>
      </c>
      <c r="P296" s="28">
        <f ca="1">INT(RAND()*999999999)</f>
        <v>747329228</v>
      </c>
      <c r="Q296" s="28">
        <f>_xlfn.XLOOKUP(ResourceEffects[[#This Row],[Protocol Name]],ProtocolNamesCol,ProtocolIds,"")</f>
        <v>21100</v>
      </c>
      <c r="R296" s="28">
        <f>ResourceEffects[[#This Row],[Time Factor]]</f>
        <v>1</v>
      </c>
      <c r="S296" s="28">
        <f>ResourceEffects[[#This Row],[Drone ID]]</f>
        <v>0</v>
      </c>
      <c r="T296" s="28">
        <f>_xlfn.XLOOKUP(ResourceEffects[[#This Row],[Resource Name]],ResourceNames,ResourceIds,"")</f>
        <v>1100</v>
      </c>
      <c r="U296" s="28">
        <f>_xlfn.XLOOKUP(ResourceEffects[[#This Row],[Event Type]],EventTypeNames,EventTypeIds,"")</f>
        <v>2</v>
      </c>
      <c r="V296" s="28">
        <f>IF(ResourceEffects[[#This Row],[Is Local]]="Yes",1,0)</f>
        <v>1</v>
      </c>
      <c r="W296" s="28">
        <f>IF(ResourceEffects[[#This Row],[Is Installed]]="Yes",1,0)</f>
        <v>0</v>
      </c>
      <c r="X296" s="28">
        <f>IF(ResourceEffects[[#This Row],[Status]]="Locked",1,0)</f>
        <v>0</v>
      </c>
      <c r="Y296" s="28">
        <f>IF(ResourceEffects[[#This Row],[event_type]]=1,0,1)</f>
        <v>1</v>
      </c>
      <c r="Z296" s="28">
        <f>IF(ResourceEffects[[#This Row],[Use Abundancies]]="Yes",1,0)</f>
        <v>0</v>
      </c>
      <c r="AA296" s="28">
        <f>ResourceEffects[[#This Row],[∆]]</f>
        <v>20</v>
      </c>
    </row>
    <row r="297" spans="1:27" x14ac:dyDescent="0.3">
      <c r="A297" s="59">
        <v>2</v>
      </c>
      <c r="B297" s="27" t="s">
        <v>131</v>
      </c>
      <c r="C297" s="31" t="s">
        <v>481</v>
      </c>
      <c r="D297" s="26" t="s">
        <v>395</v>
      </c>
      <c r="E297" s="26">
        <v>1</v>
      </c>
      <c r="F297" s="50" t="s">
        <v>387</v>
      </c>
      <c r="G297" s="27" t="s">
        <v>476</v>
      </c>
      <c r="H297" s="52" t="s">
        <v>429</v>
      </c>
      <c r="I297" s="52">
        <v>0</v>
      </c>
      <c r="J297" s="52" t="s">
        <v>386</v>
      </c>
      <c r="K297" s="52" t="s">
        <v>429</v>
      </c>
      <c r="L297" s="52">
        <v>0</v>
      </c>
      <c r="M297" s="52">
        <v>0</v>
      </c>
      <c r="N297" s="52">
        <v>0</v>
      </c>
      <c r="O297" s="52">
        <v>2</v>
      </c>
      <c r="P297" s="29">
        <f ca="1">INT(RAND()*999999999)</f>
        <v>796415711</v>
      </c>
      <c r="Q297" s="29">
        <f>_xlfn.XLOOKUP(ResourceEffects[[#This Row],[Protocol Name]],ProtocolNamesCol,ProtocolIds,"")</f>
        <v>21100</v>
      </c>
      <c r="R297" s="29">
        <f>ResourceEffects[[#This Row],[Time Factor]]</f>
        <v>2</v>
      </c>
      <c r="S297" s="29">
        <f>ResourceEffects[[#This Row],[Drone ID]]</f>
        <v>0</v>
      </c>
      <c r="T297" s="29">
        <f>_xlfn.XLOOKUP(ResourceEffects[[#This Row],[Resource Name]],ResourceNames,ResourceIds,"")</f>
        <v>5201</v>
      </c>
      <c r="U297" s="29">
        <f>_xlfn.XLOOKUP(ResourceEffects[[#This Row],[Event Type]],EventTypeNames,EventTypeIds,"")</f>
        <v>2</v>
      </c>
      <c r="V297" s="29">
        <f>IF(ResourceEffects[[#This Row],[Is Local]]="Yes",1,0)</f>
        <v>1</v>
      </c>
      <c r="W297" s="29">
        <f>IF(ResourceEffects[[#This Row],[Is Installed]]="Yes",1,0)</f>
        <v>0</v>
      </c>
      <c r="X297" s="29">
        <f>IF(ResourceEffects[[#This Row],[Status]]="Locked",1,0)</f>
        <v>0</v>
      </c>
      <c r="Y297" s="29">
        <f>IF(ResourceEffects[[#This Row],[event_type]]=1,0,1)</f>
        <v>1</v>
      </c>
      <c r="Z297" s="29">
        <f>IF(ResourceEffects[[#This Row],[Use Abundancies]]="Yes",1,0)</f>
        <v>0</v>
      </c>
      <c r="AA297" s="29">
        <f>ResourceEffects[[#This Row],[∆]]</f>
        <v>1</v>
      </c>
    </row>
    <row r="298" spans="1:27" x14ac:dyDescent="0.3">
      <c r="A298" s="59">
        <v>2</v>
      </c>
      <c r="B298" s="27" t="s">
        <v>131</v>
      </c>
      <c r="C298" s="31" t="s">
        <v>481</v>
      </c>
      <c r="D298" s="26" t="s">
        <v>394</v>
      </c>
      <c r="E298" s="26">
        <v>1</v>
      </c>
      <c r="F298" s="50" t="s">
        <v>383</v>
      </c>
      <c r="G298" s="27" t="s">
        <v>476</v>
      </c>
      <c r="H298" s="52" t="s">
        <v>429</v>
      </c>
      <c r="I298" s="52">
        <v>0</v>
      </c>
      <c r="J298" s="52" t="s">
        <v>386</v>
      </c>
      <c r="K298" s="52" t="s">
        <v>429</v>
      </c>
      <c r="L298" s="52">
        <v>0</v>
      </c>
      <c r="M298" s="52">
        <v>0</v>
      </c>
      <c r="N298" s="52">
        <v>0</v>
      </c>
      <c r="O298" s="52">
        <v>2</v>
      </c>
      <c r="P298" s="29">
        <f ca="1">INT(RAND()*999999999)</f>
        <v>637184713</v>
      </c>
      <c r="Q298" s="29">
        <f>_xlfn.XLOOKUP(ResourceEffects[[#This Row],[Protocol Name]],ProtocolNamesCol,ProtocolIds,"")</f>
        <v>21100</v>
      </c>
      <c r="R298" s="29">
        <f>ResourceEffects[[#This Row],[Time Factor]]</f>
        <v>2</v>
      </c>
      <c r="S298" s="29">
        <f>ResourceEffects[[#This Row],[Drone ID]]</f>
        <v>0</v>
      </c>
      <c r="T298" s="29">
        <f>_xlfn.XLOOKUP(ResourceEffects[[#This Row],[Resource Name]],ResourceNames,ResourceIds,"")</f>
        <v>5201</v>
      </c>
      <c r="U298" s="29">
        <f>_xlfn.XLOOKUP(ResourceEffects[[#This Row],[Event Type]],EventTypeNames,EventTypeIds,"")</f>
        <v>1</v>
      </c>
      <c r="V298" s="29">
        <f>IF(ResourceEffects[[#This Row],[Is Local]]="Yes",1,0)</f>
        <v>1</v>
      </c>
      <c r="W298" s="29">
        <f>IF(ResourceEffects[[#This Row],[Is Installed]]="Yes",1,0)</f>
        <v>0</v>
      </c>
      <c r="X298" s="29">
        <f>IF(ResourceEffects[[#This Row],[Status]]="Locked",1,0)</f>
        <v>1</v>
      </c>
      <c r="Y298" s="29">
        <f>IF(ResourceEffects[[#This Row],[event_type]]=1,0,1)</f>
        <v>0</v>
      </c>
      <c r="Z298" s="29">
        <f>IF(ResourceEffects[[#This Row],[Use Abundancies]]="Yes",1,0)</f>
        <v>0</v>
      </c>
      <c r="AA298" s="29">
        <f>ResourceEffects[[#This Row],[∆]]</f>
        <v>1</v>
      </c>
    </row>
    <row r="299" spans="1:27" x14ac:dyDescent="0.3">
      <c r="A299" s="59">
        <v>9</v>
      </c>
      <c r="B299" s="64" t="s">
        <v>131</v>
      </c>
      <c r="C299" s="31" t="s">
        <v>482</v>
      </c>
      <c r="D299" s="26" t="s">
        <v>395</v>
      </c>
      <c r="E299" s="26">
        <v>1</v>
      </c>
      <c r="F299" s="50" t="s">
        <v>383</v>
      </c>
      <c r="G299" s="27" t="s">
        <v>476</v>
      </c>
      <c r="H299" s="52" t="str">
        <f>"No"</f>
        <v>No</v>
      </c>
      <c r="I299" s="52">
        <f>0</f>
        <v>0</v>
      </c>
      <c r="J299" s="52" t="str">
        <f>"Yes"</f>
        <v>Yes</v>
      </c>
      <c r="K299" s="52" t="str">
        <f>"No"</f>
        <v>No</v>
      </c>
      <c r="L299" s="52">
        <f>INT(ResourceEffects[[#This Row],[Time Factor]]*TimeInterval/60/60/24)</f>
        <v>0</v>
      </c>
      <c r="M299" s="52">
        <f>INT(ResourceEffects[[#This Row],[Time Factor]]*TimeInterval/60/60)-ResourceEffects[[#This Row],[Days]]*24</f>
        <v>0</v>
      </c>
      <c r="N299" s="52">
        <f>INT(ResourceEffects[[#This Row],[Time Factor]]*TimeInterval/60)-ResourceEffects[[#This Row],[Hours]]*60-ResourceEffects[[#This Row],[Days]]*60*24</f>
        <v>0</v>
      </c>
      <c r="O299" s="52">
        <f>ResourceEffects[[#This Row],[Time Factor]]*TimeInterval-ResourceEffects[[#This Row],[Min]]*60-ResourceEffects[[#This Row],[Hours]]*60*60-ResourceEffects[[#This Row],[Days]]*60*60*24</f>
        <v>9</v>
      </c>
      <c r="P299" s="29">
        <f ca="1">INT(RAND()*999999999)</f>
        <v>100394248</v>
      </c>
      <c r="Q299" s="29">
        <f>_xlfn.XLOOKUP(ResourceEffects[[#This Row],[Protocol Name]],ProtocolNamesCol,ProtocolIds,"")</f>
        <v>21100</v>
      </c>
      <c r="R299" s="29">
        <f>ResourceEffects[[#This Row],[Time Factor]]</f>
        <v>9</v>
      </c>
      <c r="S299" s="29">
        <f>ResourceEffects[[#This Row],[Drone ID]]</f>
        <v>0</v>
      </c>
      <c r="T299" s="29">
        <f>_xlfn.XLOOKUP(ResourceEffects[[#This Row],[Resource Name]],ResourceNames,ResourceIds,"")</f>
        <v>5201</v>
      </c>
      <c r="U299" s="29">
        <f>_xlfn.XLOOKUP(ResourceEffects[[#This Row],[Event Type]],EventTypeNames,EventTypeIds,"")</f>
        <v>2</v>
      </c>
      <c r="V299" s="29">
        <f>IF(ResourceEffects[[#This Row],[Is Local]]="Yes",1,0)</f>
        <v>1</v>
      </c>
      <c r="W299" s="29">
        <f>IF(ResourceEffects[[#This Row],[Is Installed]]="Yes",1,0)</f>
        <v>0</v>
      </c>
      <c r="X299" s="29">
        <f>IF(ResourceEffects[[#This Row],[Status]]="Locked",1,0)</f>
        <v>1</v>
      </c>
      <c r="Y299" s="29">
        <f>IF(ResourceEffects[[#This Row],[event_type]]=1,0,1)</f>
        <v>1</v>
      </c>
      <c r="Z299" s="29">
        <f>IF(ResourceEffects[[#This Row],[Use Abundancies]]="Yes",1,0)</f>
        <v>0</v>
      </c>
      <c r="AA299" s="29">
        <f>ResourceEffects[[#This Row],[∆]]</f>
        <v>1</v>
      </c>
    </row>
    <row r="300" spans="1:27" x14ac:dyDescent="0.3">
      <c r="A300" s="59">
        <v>9</v>
      </c>
      <c r="B300" s="64" t="s">
        <v>131</v>
      </c>
      <c r="C300" s="31" t="s">
        <v>482</v>
      </c>
      <c r="D300" s="26" t="s">
        <v>394</v>
      </c>
      <c r="E300" s="26">
        <v>1</v>
      </c>
      <c r="F300" s="50" t="s">
        <v>387</v>
      </c>
      <c r="G300" s="27" t="s">
        <v>476</v>
      </c>
      <c r="H300" s="52" t="str">
        <f>"No"</f>
        <v>No</v>
      </c>
      <c r="I300" s="52">
        <f>0</f>
        <v>0</v>
      </c>
      <c r="J300" s="52" t="str">
        <f>"Yes"</f>
        <v>Yes</v>
      </c>
      <c r="K300" s="52" t="str">
        <f>"No"</f>
        <v>No</v>
      </c>
      <c r="L300" s="52">
        <f>INT(ResourceEffects[[#This Row],[Time Factor]]*TimeInterval/60/60/24)</f>
        <v>0</v>
      </c>
      <c r="M300" s="52">
        <f>INT(ResourceEffects[[#This Row],[Time Factor]]*TimeInterval/60/60)-ResourceEffects[[#This Row],[Days]]*24</f>
        <v>0</v>
      </c>
      <c r="N300" s="52">
        <f>INT(ResourceEffects[[#This Row],[Time Factor]]*TimeInterval/60)-ResourceEffects[[#This Row],[Hours]]*60-ResourceEffects[[#This Row],[Days]]*60*24</f>
        <v>0</v>
      </c>
      <c r="O300" s="52">
        <f>ResourceEffects[[#This Row],[Time Factor]]*TimeInterval-ResourceEffects[[#This Row],[Min]]*60-ResourceEffects[[#This Row],[Hours]]*60*60-ResourceEffects[[#This Row],[Days]]*60*60*24</f>
        <v>9</v>
      </c>
      <c r="P300" s="29">
        <f ca="1">INT(RAND()*999999999)</f>
        <v>883609687</v>
      </c>
      <c r="Q300" s="29">
        <f>_xlfn.XLOOKUP(ResourceEffects[[#This Row],[Protocol Name]],ProtocolNamesCol,ProtocolIds,"")</f>
        <v>21100</v>
      </c>
      <c r="R300" s="29">
        <f>ResourceEffects[[#This Row],[Time Factor]]</f>
        <v>9</v>
      </c>
      <c r="S300" s="29">
        <f>ResourceEffects[[#This Row],[Drone ID]]</f>
        <v>0</v>
      </c>
      <c r="T300" s="29">
        <f>_xlfn.XLOOKUP(ResourceEffects[[#This Row],[Resource Name]],ResourceNames,ResourceIds,"")</f>
        <v>5201</v>
      </c>
      <c r="U300" s="29">
        <f>_xlfn.XLOOKUP(ResourceEffects[[#This Row],[Event Type]],EventTypeNames,EventTypeIds,"")</f>
        <v>1</v>
      </c>
      <c r="V300" s="29">
        <f>IF(ResourceEffects[[#This Row],[Is Local]]="Yes",1,0)</f>
        <v>1</v>
      </c>
      <c r="W300" s="29">
        <f>IF(ResourceEffects[[#This Row],[Is Installed]]="Yes",1,0)</f>
        <v>0</v>
      </c>
      <c r="X300" s="29">
        <f>IF(ResourceEffects[[#This Row],[Status]]="Locked",1,0)</f>
        <v>0</v>
      </c>
      <c r="Y300" s="29">
        <f>IF(ResourceEffects[[#This Row],[event_type]]=1,0,1)</f>
        <v>0</v>
      </c>
      <c r="Z300" s="29">
        <f>IF(ResourceEffects[[#This Row],[Use Abundancies]]="Yes",1,0)</f>
        <v>0</v>
      </c>
      <c r="AA300" s="29">
        <f>ResourceEffects[[#This Row],[∆]]</f>
        <v>1</v>
      </c>
    </row>
    <row r="301" spans="1:27" x14ac:dyDescent="0.3">
      <c r="A301" s="32">
        <v>10</v>
      </c>
      <c r="B301" s="64" t="s">
        <v>131</v>
      </c>
      <c r="C301" s="31" t="s">
        <v>480</v>
      </c>
      <c r="D301" s="26" t="s">
        <v>394</v>
      </c>
      <c r="E301" s="26">
        <v>1</v>
      </c>
      <c r="F301" s="50" t="s">
        <v>387</v>
      </c>
      <c r="G301" s="27" t="s">
        <v>188</v>
      </c>
      <c r="H301" s="26" t="str">
        <f>"No"</f>
        <v>No</v>
      </c>
      <c r="I301" s="26">
        <f>0</f>
        <v>0</v>
      </c>
      <c r="J301" s="26" t="str">
        <f>"Yes"</f>
        <v>Yes</v>
      </c>
      <c r="K301" s="26" t="str">
        <f>"No"</f>
        <v>No</v>
      </c>
      <c r="L301" s="26">
        <f>INT(ResourceEffects[[#This Row],[Time Factor]]*TimeInterval/60/60/24)</f>
        <v>0</v>
      </c>
      <c r="M301" s="26">
        <f>INT(ResourceEffects[[#This Row],[Time Factor]]*TimeInterval/60/60)-ResourceEffects[[#This Row],[Days]]*24</f>
        <v>0</v>
      </c>
      <c r="N301" s="26">
        <f>INT(ResourceEffects[[#This Row],[Time Factor]]*TimeInterval/60)-ResourceEffects[[#This Row],[Hours]]*60-ResourceEffects[[#This Row],[Days]]*60*24</f>
        <v>0</v>
      </c>
      <c r="O301" s="26">
        <f>ResourceEffects[[#This Row],[Time Factor]]*TimeInterval-ResourceEffects[[#This Row],[Min]]*60-ResourceEffects[[#This Row],[Hours]]*60*60-ResourceEffects[[#This Row],[Days]]*60*60*24</f>
        <v>10</v>
      </c>
      <c r="P301" s="28">
        <f ca="1">INT(RAND()*999999999)</f>
        <v>318617112</v>
      </c>
      <c r="Q301" s="28">
        <f>_xlfn.XLOOKUP(ResourceEffects[[#This Row],[Protocol Name]],ProtocolNamesCol,ProtocolIds,"")</f>
        <v>21100</v>
      </c>
      <c r="R301" s="28">
        <f>ResourceEffects[[#This Row],[Time Factor]]</f>
        <v>10</v>
      </c>
      <c r="S301" s="28">
        <f>ResourceEffects[[#This Row],[Drone ID]]</f>
        <v>0</v>
      </c>
      <c r="T301" s="28">
        <f>_xlfn.XLOOKUP(ResourceEffects[[#This Row],[Resource Name]],ResourceNames,ResourceIds,"")</f>
        <v>2011</v>
      </c>
      <c r="U301" s="28">
        <f>_xlfn.XLOOKUP(ResourceEffects[[#This Row],[Event Type]],EventTypeNames,EventTypeIds,"")</f>
        <v>1</v>
      </c>
      <c r="V301" s="28">
        <f>IF(ResourceEffects[[#This Row],[Is Local]]="Yes",1,0)</f>
        <v>1</v>
      </c>
      <c r="W301" s="28">
        <f>IF(ResourceEffects[[#This Row],[Is Installed]]="Yes",1,0)</f>
        <v>0</v>
      </c>
      <c r="X301" s="28">
        <f>IF(ResourceEffects[[#This Row],[Status]]="Locked",1,0)</f>
        <v>0</v>
      </c>
      <c r="Y301" s="28">
        <f>IF(ResourceEffects[[#This Row],[event_type]]=1,0,1)</f>
        <v>0</v>
      </c>
      <c r="Z301" s="28">
        <f>IF(ResourceEffects[[#This Row],[Use Abundancies]]="Yes",1,0)</f>
        <v>0</v>
      </c>
      <c r="AA301" s="28">
        <f>ResourceEffects[[#This Row],[∆]]</f>
        <v>1</v>
      </c>
    </row>
    <row r="302" spans="1:27" x14ac:dyDescent="0.3">
      <c r="A302" s="32">
        <v>10</v>
      </c>
      <c r="B302" s="64" t="s">
        <v>131</v>
      </c>
      <c r="C302" s="31" t="s">
        <v>480</v>
      </c>
      <c r="D302" s="26" t="s">
        <v>394</v>
      </c>
      <c r="E302" s="26">
        <v>2</v>
      </c>
      <c r="F302" s="50" t="s">
        <v>387</v>
      </c>
      <c r="G302" s="27" t="s">
        <v>190</v>
      </c>
      <c r="H302" s="26" t="str">
        <f>"No"</f>
        <v>No</v>
      </c>
      <c r="I302" s="26">
        <f>0</f>
        <v>0</v>
      </c>
      <c r="J302" s="26" t="str">
        <f>"Yes"</f>
        <v>Yes</v>
      </c>
      <c r="K302" s="26" t="str">
        <f>"No"</f>
        <v>No</v>
      </c>
      <c r="L302" s="26">
        <f>INT(ResourceEffects[[#This Row],[Time Factor]]*TimeInterval/60/60/24)</f>
        <v>0</v>
      </c>
      <c r="M302" s="26">
        <f>INT(ResourceEffects[[#This Row],[Time Factor]]*TimeInterval/60/60)-ResourceEffects[[#This Row],[Days]]*24</f>
        <v>0</v>
      </c>
      <c r="N302" s="26">
        <f>INT(ResourceEffects[[#This Row],[Time Factor]]*TimeInterval/60)-ResourceEffects[[#This Row],[Hours]]*60-ResourceEffects[[#This Row],[Days]]*60*24</f>
        <v>0</v>
      </c>
      <c r="O302" s="26">
        <f>ResourceEffects[[#This Row],[Time Factor]]*TimeInterval-ResourceEffects[[#This Row],[Min]]*60-ResourceEffects[[#This Row],[Hours]]*60*60-ResourceEffects[[#This Row],[Days]]*60*60*24</f>
        <v>10</v>
      </c>
      <c r="P302" s="28">
        <f ca="1">INT(RAND()*999999999)</f>
        <v>555786473</v>
      </c>
      <c r="Q302" s="28">
        <f>_xlfn.XLOOKUP(ResourceEffects[[#This Row],[Protocol Name]],ProtocolNamesCol,ProtocolIds,"")</f>
        <v>21100</v>
      </c>
      <c r="R302" s="28">
        <f>ResourceEffects[[#This Row],[Time Factor]]</f>
        <v>10</v>
      </c>
      <c r="S302" s="28">
        <f>ResourceEffects[[#This Row],[Drone ID]]</f>
        <v>0</v>
      </c>
      <c r="T302" s="28">
        <f>_xlfn.XLOOKUP(ResourceEffects[[#This Row],[Resource Name]],ResourceNames,ResourceIds,"")</f>
        <v>2012</v>
      </c>
      <c r="U302" s="28">
        <f>_xlfn.XLOOKUP(ResourceEffects[[#This Row],[Event Type]],EventTypeNames,EventTypeIds,"")</f>
        <v>1</v>
      </c>
      <c r="V302" s="28">
        <f>IF(ResourceEffects[[#This Row],[Is Local]]="Yes",1,0)</f>
        <v>1</v>
      </c>
      <c r="W302" s="28">
        <f>IF(ResourceEffects[[#This Row],[Is Installed]]="Yes",1,0)</f>
        <v>0</v>
      </c>
      <c r="X302" s="28">
        <f>IF(ResourceEffects[[#This Row],[Status]]="Locked",1,0)</f>
        <v>0</v>
      </c>
      <c r="Y302" s="28">
        <f>IF(ResourceEffects[[#This Row],[event_type]]=1,0,1)</f>
        <v>0</v>
      </c>
      <c r="Z302" s="28">
        <f>IF(ResourceEffects[[#This Row],[Use Abundancies]]="Yes",1,0)</f>
        <v>0</v>
      </c>
      <c r="AA302" s="28">
        <f>ResourceEffects[[#This Row],[∆]]</f>
        <v>2</v>
      </c>
    </row>
    <row r="303" spans="1:27" x14ac:dyDescent="0.3">
      <c r="A303" s="32">
        <v>10</v>
      </c>
      <c r="B303" s="64" t="s">
        <v>131</v>
      </c>
      <c r="C303" s="31" t="s">
        <v>480</v>
      </c>
      <c r="D303" s="26" t="s">
        <v>394</v>
      </c>
      <c r="E303" s="26">
        <v>1</v>
      </c>
      <c r="F303" s="50" t="s">
        <v>387</v>
      </c>
      <c r="G303" s="27" t="s">
        <v>192</v>
      </c>
      <c r="H303" s="26" t="str">
        <f>"No"</f>
        <v>No</v>
      </c>
      <c r="I303" s="26">
        <f>0</f>
        <v>0</v>
      </c>
      <c r="J303" s="26" t="str">
        <f>"Yes"</f>
        <v>Yes</v>
      </c>
      <c r="K303" s="26" t="str">
        <f>"No"</f>
        <v>No</v>
      </c>
      <c r="L303" s="26">
        <f>INT(ResourceEffects[[#This Row],[Time Factor]]*TimeInterval/60/60/24)</f>
        <v>0</v>
      </c>
      <c r="M303" s="26">
        <f>INT(ResourceEffects[[#This Row],[Time Factor]]*TimeInterval/60/60)-ResourceEffects[[#This Row],[Days]]*24</f>
        <v>0</v>
      </c>
      <c r="N303" s="26">
        <f>INT(ResourceEffects[[#This Row],[Time Factor]]*TimeInterval/60)-ResourceEffects[[#This Row],[Hours]]*60-ResourceEffects[[#This Row],[Days]]*60*24</f>
        <v>0</v>
      </c>
      <c r="O303" s="26">
        <f>ResourceEffects[[#This Row],[Time Factor]]*TimeInterval-ResourceEffects[[#This Row],[Min]]*60-ResourceEffects[[#This Row],[Hours]]*60*60-ResourceEffects[[#This Row],[Days]]*60*60*24</f>
        <v>10</v>
      </c>
      <c r="P303" s="28">
        <f ca="1">INT(RAND()*999999999)</f>
        <v>339994909</v>
      </c>
      <c r="Q303" s="28">
        <f>_xlfn.XLOOKUP(ResourceEffects[[#This Row],[Protocol Name]],ProtocolNamesCol,ProtocolIds,"")</f>
        <v>21100</v>
      </c>
      <c r="R303" s="28">
        <f>ResourceEffects[[#This Row],[Time Factor]]</f>
        <v>10</v>
      </c>
      <c r="S303" s="28">
        <f>ResourceEffects[[#This Row],[Drone ID]]</f>
        <v>0</v>
      </c>
      <c r="T303" s="28">
        <f>_xlfn.XLOOKUP(ResourceEffects[[#This Row],[Resource Name]],ResourceNames,ResourceIds,"")</f>
        <v>2013</v>
      </c>
      <c r="U303" s="28">
        <f>_xlfn.XLOOKUP(ResourceEffects[[#This Row],[Event Type]],EventTypeNames,EventTypeIds,"")</f>
        <v>1</v>
      </c>
      <c r="V303" s="28">
        <f>IF(ResourceEffects[[#This Row],[Is Local]]="Yes",1,0)</f>
        <v>1</v>
      </c>
      <c r="W303" s="28">
        <f>IF(ResourceEffects[[#This Row],[Is Installed]]="Yes",1,0)</f>
        <v>0</v>
      </c>
      <c r="X303" s="28">
        <f>IF(ResourceEffects[[#This Row],[Status]]="Locked",1,0)</f>
        <v>0</v>
      </c>
      <c r="Y303" s="28">
        <f>IF(ResourceEffects[[#This Row],[event_type]]=1,0,1)</f>
        <v>0</v>
      </c>
      <c r="Z303" s="28">
        <f>IF(ResourceEffects[[#This Row],[Use Abundancies]]="Yes",1,0)</f>
        <v>0</v>
      </c>
      <c r="AA303" s="28">
        <f>ResourceEffects[[#This Row],[∆]]</f>
        <v>1</v>
      </c>
    </row>
    <row r="304" spans="1:27" x14ac:dyDescent="0.3">
      <c r="A304" s="59">
        <v>0</v>
      </c>
      <c r="B304" s="67" t="s">
        <v>132</v>
      </c>
      <c r="C304" s="31" t="s">
        <v>479</v>
      </c>
      <c r="D304" s="26" t="s">
        <v>395</v>
      </c>
      <c r="E304" s="26">
        <v>1</v>
      </c>
      <c r="F304" s="50" t="s">
        <v>387</v>
      </c>
      <c r="G304" s="27" t="s">
        <v>476</v>
      </c>
      <c r="H304" s="52" t="str">
        <f>"No"</f>
        <v>No</v>
      </c>
      <c r="I304" s="52">
        <f>0</f>
        <v>0</v>
      </c>
      <c r="J304" s="52" t="str">
        <f>"Yes"</f>
        <v>Yes</v>
      </c>
      <c r="K304" s="52" t="str">
        <f>"No"</f>
        <v>No</v>
      </c>
      <c r="L304" s="52">
        <f>INT(ResourceEffects[[#This Row],[Time Factor]]*TimeInterval/60/60/24)</f>
        <v>0</v>
      </c>
      <c r="M304" s="52">
        <f>INT(ResourceEffects[[#This Row],[Time Factor]]*TimeInterval/60/60)-ResourceEffects[[#This Row],[Days]]*24</f>
        <v>0</v>
      </c>
      <c r="N304" s="52">
        <f>INT(ResourceEffects[[#This Row],[Time Factor]]*TimeInterval/60)-ResourceEffects[[#This Row],[Hours]]*60-ResourceEffects[[#This Row],[Days]]*60*24</f>
        <v>0</v>
      </c>
      <c r="O304" s="52">
        <f>ResourceEffects[[#This Row],[Time Factor]]*TimeInterval-ResourceEffects[[#This Row],[Min]]*60-ResourceEffects[[#This Row],[Hours]]*60*60-ResourceEffects[[#This Row],[Days]]*60*60*24</f>
        <v>0</v>
      </c>
      <c r="P304" s="29">
        <f ca="1">INT(RAND()*999999999)</f>
        <v>245867544</v>
      </c>
      <c r="Q304" s="29">
        <f>_xlfn.XLOOKUP(ResourceEffects[[#This Row],[Protocol Name]],ProtocolNamesCol,ProtocolIds,"")</f>
        <v>21110</v>
      </c>
      <c r="R304" s="29">
        <f>ResourceEffects[[#This Row],[Time Factor]]</f>
        <v>0</v>
      </c>
      <c r="S304" s="29">
        <f>ResourceEffects[[#This Row],[Drone ID]]</f>
        <v>0</v>
      </c>
      <c r="T304" s="29">
        <f>_xlfn.XLOOKUP(ResourceEffects[[#This Row],[Resource Name]],ResourceNames,ResourceIds,"")</f>
        <v>5201</v>
      </c>
      <c r="U304" s="29">
        <f>_xlfn.XLOOKUP(ResourceEffects[[#This Row],[Event Type]],EventTypeNames,EventTypeIds,"")</f>
        <v>2</v>
      </c>
      <c r="V304" s="29">
        <f>IF(ResourceEffects[[#This Row],[Is Local]]="Yes",1,0)</f>
        <v>1</v>
      </c>
      <c r="W304" s="29">
        <f>IF(ResourceEffects[[#This Row],[Is Installed]]="Yes",1,0)</f>
        <v>0</v>
      </c>
      <c r="X304" s="29">
        <f>IF(ResourceEffects[[#This Row],[Status]]="Locked",1,0)</f>
        <v>0</v>
      </c>
      <c r="Y304" s="29">
        <f>IF(ResourceEffects[[#This Row],[event_type]]=1,0,1)</f>
        <v>1</v>
      </c>
      <c r="Z304" s="29">
        <f>IF(ResourceEffects[[#This Row],[Use Abundancies]]="Yes",1,0)</f>
        <v>0</v>
      </c>
      <c r="AA304" s="29">
        <f>ResourceEffects[[#This Row],[∆]]</f>
        <v>1</v>
      </c>
    </row>
    <row r="305" spans="1:27" x14ac:dyDescent="0.3">
      <c r="A305" s="59">
        <v>0</v>
      </c>
      <c r="B305" s="67" t="s">
        <v>132</v>
      </c>
      <c r="C305" s="31" t="s">
        <v>479</v>
      </c>
      <c r="D305" s="26" t="s">
        <v>394</v>
      </c>
      <c r="E305" s="26">
        <v>1</v>
      </c>
      <c r="F305" s="50" t="s">
        <v>387</v>
      </c>
      <c r="G305" s="27" t="s">
        <v>476</v>
      </c>
      <c r="H305" s="52" t="str">
        <f>"No"</f>
        <v>No</v>
      </c>
      <c r="I305" s="52">
        <f>0</f>
        <v>0</v>
      </c>
      <c r="J305" s="52" t="str">
        <f>"Yes"</f>
        <v>Yes</v>
      </c>
      <c r="K305" s="52" t="str">
        <f>"No"</f>
        <v>No</v>
      </c>
      <c r="L305" s="52">
        <f>INT(ResourceEffects[[#This Row],[Time Factor]]*TimeInterval/60/60/24)</f>
        <v>0</v>
      </c>
      <c r="M305" s="52">
        <f>INT(ResourceEffects[[#This Row],[Time Factor]]*TimeInterval/60/60)-ResourceEffects[[#This Row],[Days]]*24</f>
        <v>0</v>
      </c>
      <c r="N305" s="52">
        <f>INT(ResourceEffects[[#This Row],[Time Factor]]*TimeInterval/60)-ResourceEffects[[#This Row],[Hours]]*60-ResourceEffects[[#This Row],[Days]]*60*24</f>
        <v>0</v>
      </c>
      <c r="O305" s="52">
        <f>ResourceEffects[[#This Row],[Time Factor]]*TimeInterval-ResourceEffects[[#This Row],[Min]]*60-ResourceEffects[[#This Row],[Hours]]*60*60-ResourceEffects[[#This Row],[Days]]*60*60*24</f>
        <v>0</v>
      </c>
      <c r="P305" s="29">
        <f ca="1">INT(RAND()*999999999)</f>
        <v>148048922</v>
      </c>
      <c r="Q305" s="29">
        <f>_xlfn.XLOOKUP(ResourceEffects[[#This Row],[Protocol Name]],ProtocolNamesCol,ProtocolIds,"")</f>
        <v>21110</v>
      </c>
      <c r="R305" s="29">
        <f>ResourceEffects[[#This Row],[Time Factor]]</f>
        <v>0</v>
      </c>
      <c r="S305" s="29">
        <f>ResourceEffects[[#This Row],[Drone ID]]</f>
        <v>0</v>
      </c>
      <c r="T305" s="29">
        <f>_xlfn.XLOOKUP(ResourceEffects[[#This Row],[Resource Name]],ResourceNames,ResourceIds,"")</f>
        <v>5201</v>
      </c>
      <c r="U305" s="29">
        <f>_xlfn.XLOOKUP(ResourceEffects[[#This Row],[Event Type]],EventTypeNames,EventTypeIds,"")</f>
        <v>1</v>
      </c>
      <c r="V305" s="29">
        <f>IF(ResourceEffects[[#This Row],[Is Local]]="Yes",1,0)</f>
        <v>1</v>
      </c>
      <c r="W305" s="29">
        <f>IF(ResourceEffects[[#This Row],[Is Installed]]="Yes",1,0)</f>
        <v>0</v>
      </c>
      <c r="X305" s="29">
        <f>IF(ResourceEffects[[#This Row],[Status]]="Locked",1,0)</f>
        <v>0</v>
      </c>
      <c r="Y305" s="29">
        <f>IF(ResourceEffects[[#This Row],[event_type]]=1,0,1)</f>
        <v>0</v>
      </c>
      <c r="Z305" s="29">
        <f>IF(ResourceEffects[[#This Row],[Use Abundancies]]="Yes",1,0)</f>
        <v>0</v>
      </c>
      <c r="AA305" s="29">
        <f>ResourceEffects[[#This Row],[∆]]</f>
        <v>1</v>
      </c>
    </row>
    <row r="306" spans="1:27" x14ac:dyDescent="0.3">
      <c r="A306" s="32">
        <v>1</v>
      </c>
      <c r="B306" s="27" t="s">
        <v>132</v>
      </c>
      <c r="C306" s="31" t="s">
        <v>478</v>
      </c>
      <c r="D306" s="26" t="s">
        <v>395</v>
      </c>
      <c r="E306" s="26">
        <v>16</v>
      </c>
      <c r="F306" s="50" t="s">
        <v>387</v>
      </c>
      <c r="G306" s="27" t="s">
        <v>170</v>
      </c>
      <c r="H306" s="26" t="str">
        <f>"No"</f>
        <v>No</v>
      </c>
      <c r="I306" s="26">
        <f>0</f>
        <v>0</v>
      </c>
      <c r="J306" s="26" t="str">
        <f>"Yes"</f>
        <v>Yes</v>
      </c>
      <c r="K306" s="26" t="str">
        <f>"No"</f>
        <v>No</v>
      </c>
      <c r="L306" s="26">
        <f>INT(ResourceEffects[[#This Row],[Time Factor]]*TimeInterval/60/60/24)</f>
        <v>0</v>
      </c>
      <c r="M306" s="26">
        <f>INT(ResourceEffects[[#This Row],[Time Factor]]*TimeInterval/60/60)-ResourceEffects[[#This Row],[Days]]*24</f>
        <v>0</v>
      </c>
      <c r="N306" s="26">
        <f>INT(ResourceEffects[[#This Row],[Time Factor]]*TimeInterval/60)-ResourceEffects[[#This Row],[Hours]]*60-ResourceEffects[[#This Row],[Days]]*60*24</f>
        <v>0</v>
      </c>
      <c r="O306" s="26">
        <f>ResourceEffects[[#This Row],[Time Factor]]*TimeInterval-ResourceEffects[[#This Row],[Min]]*60-ResourceEffects[[#This Row],[Hours]]*60*60-ResourceEffects[[#This Row],[Days]]*60*60*24</f>
        <v>1</v>
      </c>
      <c r="P306" s="28">
        <f ca="1">INT(RAND()*999999999)</f>
        <v>20873675</v>
      </c>
      <c r="Q306" s="28">
        <f>_xlfn.XLOOKUP(ResourceEffects[[#This Row],[Protocol Name]],ProtocolNamesCol,ProtocolIds,"")</f>
        <v>21110</v>
      </c>
      <c r="R306" s="28">
        <f>ResourceEffects[[#This Row],[Time Factor]]</f>
        <v>1</v>
      </c>
      <c r="S306" s="28">
        <f>ResourceEffects[[#This Row],[Drone ID]]</f>
        <v>0</v>
      </c>
      <c r="T306" s="28">
        <f>_xlfn.XLOOKUP(ResourceEffects[[#This Row],[Resource Name]],ResourceNames,ResourceIds,"")</f>
        <v>1110</v>
      </c>
      <c r="U306" s="28">
        <f>_xlfn.XLOOKUP(ResourceEffects[[#This Row],[Event Type]],EventTypeNames,EventTypeIds,"")</f>
        <v>2</v>
      </c>
      <c r="V306" s="28">
        <f>IF(ResourceEffects[[#This Row],[Is Local]]="Yes",1,0)</f>
        <v>1</v>
      </c>
      <c r="W306" s="28">
        <f>IF(ResourceEffects[[#This Row],[Is Installed]]="Yes",1,0)</f>
        <v>0</v>
      </c>
      <c r="X306" s="28">
        <f>IF(ResourceEffects[[#This Row],[Status]]="Locked",1,0)</f>
        <v>0</v>
      </c>
      <c r="Y306" s="28">
        <f>IF(ResourceEffects[[#This Row],[event_type]]=1,0,1)</f>
        <v>1</v>
      </c>
      <c r="Z306" s="28">
        <f>IF(ResourceEffects[[#This Row],[Use Abundancies]]="Yes",1,0)</f>
        <v>0</v>
      </c>
      <c r="AA306" s="28">
        <f>ResourceEffects[[#This Row],[∆]]</f>
        <v>16</v>
      </c>
    </row>
    <row r="307" spans="1:27" x14ac:dyDescent="0.3">
      <c r="A307" s="59">
        <v>2</v>
      </c>
      <c r="B307" s="67" t="s">
        <v>132</v>
      </c>
      <c r="C307" s="31" t="s">
        <v>481</v>
      </c>
      <c r="D307" s="26" t="s">
        <v>395</v>
      </c>
      <c r="E307" s="26">
        <v>1</v>
      </c>
      <c r="F307" s="50" t="s">
        <v>387</v>
      </c>
      <c r="G307" s="27" t="s">
        <v>476</v>
      </c>
      <c r="H307" s="52" t="s">
        <v>429</v>
      </c>
      <c r="I307" s="52">
        <v>0</v>
      </c>
      <c r="J307" s="52" t="s">
        <v>386</v>
      </c>
      <c r="K307" s="52" t="s">
        <v>429</v>
      </c>
      <c r="L307" s="52">
        <v>0</v>
      </c>
      <c r="M307" s="52">
        <v>0</v>
      </c>
      <c r="N307" s="52">
        <v>0</v>
      </c>
      <c r="O307" s="52">
        <v>2</v>
      </c>
      <c r="P307" s="29">
        <f ca="1">INT(RAND()*999999999)</f>
        <v>494100886</v>
      </c>
      <c r="Q307" s="29">
        <f>_xlfn.XLOOKUP(ResourceEffects[[#This Row],[Protocol Name]],ProtocolNamesCol,ProtocolIds,"")</f>
        <v>21110</v>
      </c>
      <c r="R307" s="29">
        <f>ResourceEffects[[#This Row],[Time Factor]]</f>
        <v>2</v>
      </c>
      <c r="S307" s="29">
        <f>ResourceEffects[[#This Row],[Drone ID]]</f>
        <v>0</v>
      </c>
      <c r="T307" s="29">
        <f>_xlfn.XLOOKUP(ResourceEffects[[#This Row],[Resource Name]],ResourceNames,ResourceIds,"")</f>
        <v>5201</v>
      </c>
      <c r="U307" s="29">
        <f>_xlfn.XLOOKUP(ResourceEffects[[#This Row],[Event Type]],EventTypeNames,EventTypeIds,"")</f>
        <v>2</v>
      </c>
      <c r="V307" s="29">
        <f>IF(ResourceEffects[[#This Row],[Is Local]]="Yes",1,0)</f>
        <v>1</v>
      </c>
      <c r="W307" s="29">
        <f>IF(ResourceEffects[[#This Row],[Is Installed]]="Yes",1,0)</f>
        <v>0</v>
      </c>
      <c r="X307" s="29">
        <f>IF(ResourceEffects[[#This Row],[Status]]="Locked",1,0)</f>
        <v>0</v>
      </c>
      <c r="Y307" s="29">
        <f>IF(ResourceEffects[[#This Row],[event_type]]=1,0,1)</f>
        <v>1</v>
      </c>
      <c r="Z307" s="29">
        <f>IF(ResourceEffects[[#This Row],[Use Abundancies]]="Yes",1,0)</f>
        <v>0</v>
      </c>
      <c r="AA307" s="29">
        <f>ResourceEffects[[#This Row],[∆]]</f>
        <v>1</v>
      </c>
    </row>
    <row r="308" spans="1:27" x14ac:dyDescent="0.3">
      <c r="A308" s="59">
        <v>2</v>
      </c>
      <c r="B308" s="67" t="s">
        <v>132</v>
      </c>
      <c r="C308" s="31" t="s">
        <v>481</v>
      </c>
      <c r="D308" s="26" t="s">
        <v>394</v>
      </c>
      <c r="E308" s="26">
        <v>1</v>
      </c>
      <c r="F308" s="50" t="s">
        <v>383</v>
      </c>
      <c r="G308" s="27" t="s">
        <v>476</v>
      </c>
      <c r="H308" s="52" t="s">
        <v>429</v>
      </c>
      <c r="I308" s="52">
        <v>0</v>
      </c>
      <c r="J308" s="52" t="s">
        <v>386</v>
      </c>
      <c r="K308" s="52" t="s">
        <v>429</v>
      </c>
      <c r="L308" s="52">
        <v>0</v>
      </c>
      <c r="M308" s="52">
        <v>0</v>
      </c>
      <c r="N308" s="52">
        <v>0</v>
      </c>
      <c r="O308" s="52">
        <v>2</v>
      </c>
      <c r="P308" s="29">
        <f ca="1">INT(RAND()*999999999)</f>
        <v>778841244</v>
      </c>
      <c r="Q308" s="29">
        <f>_xlfn.XLOOKUP(ResourceEffects[[#This Row],[Protocol Name]],ProtocolNamesCol,ProtocolIds,"")</f>
        <v>21110</v>
      </c>
      <c r="R308" s="29">
        <f>ResourceEffects[[#This Row],[Time Factor]]</f>
        <v>2</v>
      </c>
      <c r="S308" s="29">
        <f>ResourceEffects[[#This Row],[Drone ID]]</f>
        <v>0</v>
      </c>
      <c r="T308" s="29">
        <f>_xlfn.XLOOKUP(ResourceEffects[[#This Row],[Resource Name]],ResourceNames,ResourceIds,"")</f>
        <v>5201</v>
      </c>
      <c r="U308" s="29">
        <f>_xlfn.XLOOKUP(ResourceEffects[[#This Row],[Event Type]],EventTypeNames,EventTypeIds,"")</f>
        <v>1</v>
      </c>
      <c r="V308" s="29">
        <f>IF(ResourceEffects[[#This Row],[Is Local]]="Yes",1,0)</f>
        <v>1</v>
      </c>
      <c r="W308" s="29">
        <f>IF(ResourceEffects[[#This Row],[Is Installed]]="Yes",1,0)</f>
        <v>0</v>
      </c>
      <c r="X308" s="29">
        <f>IF(ResourceEffects[[#This Row],[Status]]="Locked",1,0)</f>
        <v>1</v>
      </c>
      <c r="Y308" s="29">
        <f>IF(ResourceEffects[[#This Row],[event_type]]=1,0,1)</f>
        <v>0</v>
      </c>
      <c r="Z308" s="29">
        <f>IF(ResourceEffects[[#This Row],[Use Abundancies]]="Yes",1,0)</f>
        <v>0</v>
      </c>
      <c r="AA308" s="29">
        <f>ResourceEffects[[#This Row],[∆]]</f>
        <v>1</v>
      </c>
    </row>
    <row r="309" spans="1:27" x14ac:dyDescent="0.3">
      <c r="A309" s="59">
        <v>9</v>
      </c>
      <c r="B309" s="67" t="s">
        <v>132</v>
      </c>
      <c r="C309" s="31" t="s">
        <v>482</v>
      </c>
      <c r="D309" s="26" t="s">
        <v>395</v>
      </c>
      <c r="E309" s="26">
        <v>1</v>
      </c>
      <c r="F309" s="50" t="s">
        <v>383</v>
      </c>
      <c r="G309" s="27" t="s">
        <v>476</v>
      </c>
      <c r="H309" s="52" t="str">
        <f>"No"</f>
        <v>No</v>
      </c>
      <c r="I309" s="52">
        <f>0</f>
        <v>0</v>
      </c>
      <c r="J309" s="52" t="str">
        <f>"Yes"</f>
        <v>Yes</v>
      </c>
      <c r="K309" s="52" t="str">
        <f>"No"</f>
        <v>No</v>
      </c>
      <c r="L309" s="52">
        <f>INT(ResourceEffects[[#This Row],[Time Factor]]*TimeInterval/60/60/24)</f>
        <v>0</v>
      </c>
      <c r="M309" s="52">
        <f>INT(ResourceEffects[[#This Row],[Time Factor]]*TimeInterval/60/60)-ResourceEffects[[#This Row],[Days]]*24</f>
        <v>0</v>
      </c>
      <c r="N309" s="52">
        <f>INT(ResourceEffects[[#This Row],[Time Factor]]*TimeInterval/60)-ResourceEffects[[#This Row],[Hours]]*60-ResourceEffects[[#This Row],[Days]]*60*24</f>
        <v>0</v>
      </c>
      <c r="O309" s="52">
        <f>ResourceEffects[[#This Row],[Time Factor]]*TimeInterval-ResourceEffects[[#This Row],[Min]]*60-ResourceEffects[[#This Row],[Hours]]*60*60-ResourceEffects[[#This Row],[Days]]*60*60*24</f>
        <v>9</v>
      </c>
      <c r="P309" s="29">
        <f ca="1">INT(RAND()*999999999)</f>
        <v>259644192</v>
      </c>
      <c r="Q309" s="29">
        <f>_xlfn.XLOOKUP(ResourceEffects[[#This Row],[Protocol Name]],ProtocolNamesCol,ProtocolIds,"")</f>
        <v>21110</v>
      </c>
      <c r="R309" s="29">
        <f>ResourceEffects[[#This Row],[Time Factor]]</f>
        <v>9</v>
      </c>
      <c r="S309" s="29">
        <f>ResourceEffects[[#This Row],[Drone ID]]</f>
        <v>0</v>
      </c>
      <c r="T309" s="29">
        <f>_xlfn.XLOOKUP(ResourceEffects[[#This Row],[Resource Name]],ResourceNames,ResourceIds,"")</f>
        <v>5201</v>
      </c>
      <c r="U309" s="29">
        <f>_xlfn.XLOOKUP(ResourceEffects[[#This Row],[Event Type]],EventTypeNames,EventTypeIds,"")</f>
        <v>2</v>
      </c>
      <c r="V309" s="29">
        <f>IF(ResourceEffects[[#This Row],[Is Local]]="Yes",1,0)</f>
        <v>1</v>
      </c>
      <c r="W309" s="29">
        <f>IF(ResourceEffects[[#This Row],[Is Installed]]="Yes",1,0)</f>
        <v>0</v>
      </c>
      <c r="X309" s="29">
        <f>IF(ResourceEffects[[#This Row],[Status]]="Locked",1,0)</f>
        <v>1</v>
      </c>
      <c r="Y309" s="29">
        <f>IF(ResourceEffects[[#This Row],[event_type]]=1,0,1)</f>
        <v>1</v>
      </c>
      <c r="Z309" s="29">
        <f>IF(ResourceEffects[[#This Row],[Use Abundancies]]="Yes",1,0)</f>
        <v>0</v>
      </c>
      <c r="AA309" s="29">
        <f>ResourceEffects[[#This Row],[∆]]</f>
        <v>1</v>
      </c>
    </row>
    <row r="310" spans="1:27" x14ac:dyDescent="0.3">
      <c r="A310" s="59">
        <v>9</v>
      </c>
      <c r="B310" s="67" t="s">
        <v>132</v>
      </c>
      <c r="C310" s="31" t="s">
        <v>482</v>
      </c>
      <c r="D310" s="26" t="s">
        <v>394</v>
      </c>
      <c r="E310" s="26">
        <v>1</v>
      </c>
      <c r="F310" s="50" t="s">
        <v>387</v>
      </c>
      <c r="G310" s="27" t="s">
        <v>476</v>
      </c>
      <c r="H310" s="52" t="str">
        <f>"No"</f>
        <v>No</v>
      </c>
      <c r="I310" s="52">
        <f>0</f>
        <v>0</v>
      </c>
      <c r="J310" s="52" t="str">
        <f>"Yes"</f>
        <v>Yes</v>
      </c>
      <c r="K310" s="52" t="str">
        <f>"No"</f>
        <v>No</v>
      </c>
      <c r="L310" s="52">
        <f>INT(ResourceEffects[[#This Row],[Time Factor]]*TimeInterval/60/60/24)</f>
        <v>0</v>
      </c>
      <c r="M310" s="52">
        <f>INT(ResourceEffects[[#This Row],[Time Factor]]*TimeInterval/60/60)-ResourceEffects[[#This Row],[Days]]*24</f>
        <v>0</v>
      </c>
      <c r="N310" s="52">
        <f>INT(ResourceEffects[[#This Row],[Time Factor]]*TimeInterval/60)-ResourceEffects[[#This Row],[Hours]]*60-ResourceEffects[[#This Row],[Days]]*60*24</f>
        <v>0</v>
      </c>
      <c r="O310" s="52">
        <f>ResourceEffects[[#This Row],[Time Factor]]*TimeInterval-ResourceEffects[[#This Row],[Min]]*60-ResourceEffects[[#This Row],[Hours]]*60*60-ResourceEffects[[#This Row],[Days]]*60*60*24</f>
        <v>9</v>
      </c>
      <c r="P310" s="29">
        <f ca="1">INT(RAND()*999999999)</f>
        <v>650967859</v>
      </c>
      <c r="Q310" s="29">
        <f>_xlfn.XLOOKUP(ResourceEffects[[#This Row],[Protocol Name]],ProtocolNamesCol,ProtocolIds,"")</f>
        <v>21110</v>
      </c>
      <c r="R310" s="29">
        <f>ResourceEffects[[#This Row],[Time Factor]]</f>
        <v>9</v>
      </c>
      <c r="S310" s="29">
        <f>ResourceEffects[[#This Row],[Drone ID]]</f>
        <v>0</v>
      </c>
      <c r="T310" s="29">
        <f>_xlfn.XLOOKUP(ResourceEffects[[#This Row],[Resource Name]],ResourceNames,ResourceIds,"")</f>
        <v>5201</v>
      </c>
      <c r="U310" s="29">
        <f>_xlfn.XLOOKUP(ResourceEffects[[#This Row],[Event Type]],EventTypeNames,EventTypeIds,"")</f>
        <v>1</v>
      </c>
      <c r="V310" s="29">
        <f>IF(ResourceEffects[[#This Row],[Is Local]]="Yes",1,0)</f>
        <v>1</v>
      </c>
      <c r="W310" s="29">
        <f>IF(ResourceEffects[[#This Row],[Is Installed]]="Yes",1,0)</f>
        <v>0</v>
      </c>
      <c r="X310" s="29">
        <f>IF(ResourceEffects[[#This Row],[Status]]="Locked",1,0)</f>
        <v>0</v>
      </c>
      <c r="Y310" s="29">
        <f>IF(ResourceEffects[[#This Row],[event_type]]=1,0,1)</f>
        <v>0</v>
      </c>
      <c r="Z310" s="29">
        <f>IF(ResourceEffects[[#This Row],[Use Abundancies]]="Yes",1,0)</f>
        <v>0</v>
      </c>
      <c r="AA310" s="29">
        <f>ResourceEffects[[#This Row],[∆]]</f>
        <v>1</v>
      </c>
    </row>
    <row r="311" spans="1:27" x14ac:dyDescent="0.3">
      <c r="A311" s="32">
        <v>10</v>
      </c>
      <c r="B311" s="64" t="s">
        <v>132</v>
      </c>
      <c r="C311" s="31" t="s">
        <v>480</v>
      </c>
      <c r="D311" s="26" t="s">
        <v>394</v>
      </c>
      <c r="E311" s="26">
        <v>3</v>
      </c>
      <c r="F311" s="50" t="s">
        <v>387</v>
      </c>
      <c r="G311" s="27" t="s">
        <v>188</v>
      </c>
      <c r="H311" s="26" t="str">
        <f>"No"</f>
        <v>No</v>
      </c>
      <c r="I311" s="26">
        <f>0</f>
        <v>0</v>
      </c>
      <c r="J311" s="26" t="str">
        <f>"Yes"</f>
        <v>Yes</v>
      </c>
      <c r="K311" s="26" t="str">
        <f>"No"</f>
        <v>No</v>
      </c>
      <c r="L311" s="26">
        <f>INT(ResourceEffects[[#This Row],[Time Factor]]*TimeInterval/60/60/24)</f>
        <v>0</v>
      </c>
      <c r="M311" s="26">
        <f>INT(ResourceEffects[[#This Row],[Time Factor]]*TimeInterval/60/60)-ResourceEffects[[#This Row],[Days]]*24</f>
        <v>0</v>
      </c>
      <c r="N311" s="26">
        <f>INT(ResourceEffects[[#This Row],[Time Factor]]*TimeInterval/60)-ResourceEffects[[#This Row],[Hours]]*60-ResourceEffects[[#This Row],[Days]]*60*24</f>
        <v>0</v>
      </c>
      <c r="O311" s="26">
        <f>ResourceEffects[[#This Row],[Time Factor]]*TimeInterval-ResourceEffects[[#This Row],[Min]]*60-ResourceEffects[[#This Row],[Hours]]*60*60-ResourceEffects[[#This Row],[Days]]*60*60*24</f>
        <v>10</v>
      </c>
      <c r="P311" s="28">
        <f ca="1">INT(RAND()*999999999)</f>
        <v>461172473</v>
      </c>
      <c r="Q311" s="28">
        <f>_xlfn.XLOOKUP(ResourceEffects[[#This Row],[Protocol Name]],ProtocolNamesCol,ProtocolIds,"")</f>
        <v>21110</v>
      </c>
      <c r="R311" s="28">
        <f>ResourceEffects[[#This Row],[Time Factor]]</f>
        <v>10</v>
      </c>
      <c r="S311" s="28">
        <f>ResourceEffects[[#This Row],[Drone ID]]</f>
        <v>0</v>
      </c>
      <c r="T311" s="28">
        <f>_xlfn.XLOOKUP(ResourceEffects[[#This Row],[Resource Name]],ResourceNames,ResourceIds,"")</f>
        <v>2011</v>
      </c>
      <c r="U311" s="28">
        <f>_xlfn.XLOOKUP(ResourceEffects[[#This Row],[Event Type]],EventTypeNames,EventTypeIds,"")</f>
        <v>1</v>
      </c>
      <c r="V311" s="28">
        <f>IF(ResourceEffects[[#This Row],[Is Local]]="Yes",1,0)</f>
        <v>1</v>
      </c>
      <c r="W311" s="28">
        <f>IF(ResourceEffects[[#This Row],[Is Installed]]="Yes",1,0)</f>
        <v>0</v>
      </c>
      <c r="X311" s="28">
        <f>IF(ResourceEffects[[#This Row],[Status]]="Locked",1,0)</f>
        <v>0</v>
      </c>
      <c r="Y311" s="28">
        <f>IF(ResourceEffects[[#This Row],[event_type]]=1,0,1)</f>
        <v>0</v>
      </c>
      <c r="Z311" s="28">
        <f>IF(ResourceEffects[[#This Row],[Use Abundancies]]="Yes",1,0)</f>
        <v>0</v>
      </c>
      <c r="AA311" s="28">
        <f>ResourceEffects[[#This Row],[∆]]</f>
        <v>3</v>
      </c>
    </row>
    <row r="312" spans="1:27" x14ac:dyDescent="0.3">
      <c r="A312" s="32">
        <v>10</v>
      </c>
      <c r="B312" s="64" t="s">
        <v>132</v>
      </c>
      <c r="C312" s="31" t="s">
        <v>480</v>
      </c>
      <c r="D312" s="26" t="s">
        <v>394</v>
      </c>
      <c r="E312" s="26">
        <v>1</v>
      </c>
      <c r="F312" s="50" t="s">
        <v>387</v>
      </c>
      <c r="G312" s="27" t="s">
        <v>206</v>
      </c>
      <c r="H312" s="26" t="str">
        <f>"No"</f>
        <v>No</v>
      </c>
      <c r="I312" s="26">
        <f>0</f>
        <v>0</v>
      </c>
      <c r="J312" s="26" t="str">
        <f>"Yes"</f>
        <v>Yes</v>
      </c>
      <c r="K312" s="26" t="str">
        <f>"No"</f>
        <v>No</v>
      </c>
      <c r="L312" s="26">
        <f>INT(ResourceEffects[[#This Row],[Time Factor]]*TimeInterval/60/60/24)</f>
        <v>0</v>
      </c>
      <c r="M312" s="26">
        <f>INT(ResourceEffects[[#This Row],[Time Factor]]*TimeInterval/60/60)-ResourceEffects[[#This Row],[Days]]*24</f>
        <v>0</v>
      </c>
      <c r="N312" s="26">
        <f>INT(ResourceEffects[[#This Row],[Time Factor]]*TimeInterval/60)-ResourceEffects[[#This Row],[Hours]]*60-ResourceEffects[[#This Row],[Days]]*60*24</f>
        <v>0</v>
      </c>
      <c r="O312" s="26">
        <f>ResourceEffects[[#This Row],[Time Factor]]*TimeInterval-ResourceEffects[[#This Row],[Min]]*60-ResourceEffects[[#This Row],[Hours]]*60*60-ResourceEffects[[#This Row],[Days]]*60*60*24</f>
        <v>10</v>
      </c>
      <c r="P312" s="28">
        <f ca="1">INT(RAND()*999999999)</f>
        <v>523016382</v>
      </c>
      <c r="Q312" s="28">
        <f>_xlfn.XLOOKUP(ResourceEffects[[#This Row],[Protocol Name]],ProtocolNamesCol,ProtocolIds,"")</f>
        <v>21110</v>
      </c>
      <c r="R312" s="28">
        <f>ResourceEffects[[#This Row],[Time Factor]]</f>
        <v>10</v>
      </c>
      <c r="S312" s="28">
        <f>ResourceEffects[[#This Row],[Drone ID]]</f>
        <v>0</v>
      </c>
      <c r="T312" s="28">
        <f>_xlfn.XLOOKUP(ResourceEffects[[#This Row],[Resource Name]],ResourceNames,ResourceIds,"")</f>
        <v>2041</v>
      </c>
      <c r="U312" s="28">
        <f>_xlfn.XLOOKUP(ResourceEffects[[#This Row],[Event Type]],EventTypeNames,EventTypeIds,"")</f>
        <v>1</v>
      </c>
      <c r="V312" s="28">
        <f>IF(ResourceEffects[[#This Row],[Is Local]]="Yes",1,0)</f>
        <v>1</v>
      </c>
      <c r="W312" s="28">
        <f>IF(ResourceEffects[[#This Row],[Is Installed]]="Yes",1,0)</f>
        <v>0</v>
      </c>
      <c r="X312" s="28">
        <f>IF(ResourceEffects[[#This Row],[Status]]="Locked",1,0)</f>
        <v>0</v>
      </c>
      <c r="Y312" s="28">
        <f>IF(ResourceEffects[[#This Row],[event_type]]=1,0,1)</f>
        <v>0</v>
      </c>
      <c r="Z312" s="28">
        <f>IF(ResourceEffects[[#This Row],[Use Abundancies]]="Yes",1,0)</f>
        <v>0</v>
      </c>
      <c r="AA312" s="28">
        <f>ResourceEffects[[#This Row],[∆]]</f>
        <v>1</v>
      </c>
    </row>
    <row r="313" spans="1:27" x14ac:dyDescent="0.3">
      <c r="A313" s="59">
        <v>0</v>
      </c>
      <c r="B313" s="67" t="s">
        <v>133</v>
      </c>
      <c r="C313" s="31" t="s">
        <v>479</v>
      </c>
      <c r="D313" s="26" t="s">
        <v>395</v>
      </c>
      <c r="E313" s="26">
        <v>1</v>
      </c>
      <c r="F313" s="50" t="s">
        <v>387</v>
      </c>
      <c r="G313" s="27" t="s">
        <v>476</v>
      </c>
      <c r="H313" s="52" t="str">
        <f>"No"</f>
        <v>No</v>
      </c>
      <c r="I313" s="52">
        <f>0</f>
        <v>0</v>
      </c>
      <c r="J313" s="52" t="str">
        <f>"Yes"</f>
        <v>Yes</v>
      </c>
      <c r="K313" s="52" t="str">
        <f>"No"</f>
        <v>No</v>
      </c>
      <c r="L313" s="52">
        <f>INT(ResourceEffects[[#This Row],[Time Factor]]*TimeInterval/60/60/24)</f>
        <v>0</v>
      </c>
      <c r="M313" s="52">
        <f>INT(ResourceEffects[[#This Row],[Time Factor]]*TimeInterval/60/60)-ResourceEffects[[#This Row],[Days]]*24</f>
        <v>0</v>
      </c>
      <c r="N313" s="52">
        <f>INT(ResourceEffects[[#This Row],[Time Factor]]*TimeInterval/60)-ResourceEffects[[#This Row],[Hours]]*60-ResourceEffects[[#This Row],[Days]]*60*24</f>
        <v>0</v>
      </c>
      <c r="O313" s="52">
        <f>ResourceEffects[[#This Row],[Time Factor]]*TimeInterval-ResourceEffects[[#This Row],[Min]]*60-ResourceEffects[[#This Row],[Hours]]*60*60-ResourceEffects[[#This Row],[Days]]*60*60*24</f>
        <v>0</v>
      </c>
      <c r="P313" s="29">
        <f ca="1">INT(RAND()*999999999)</f>
        <v>571456398</v>
      </c>
      <c r="Q313" s="29">
        <f>_xlfn.XLOOKUP(ResourceEffects[[#This Row],[Protocol Name]],ProtocolNamesCol,ProtocolIds,"")</f>
        <v>21120</v>
      </c>
      <c r="R313" s="29">
        <f>ResourceEffects[[#This Row],[Time Factor]]</f>
        <v>0</v>
      </c>
      <c r="S313" s="29">
        <f>ResourceEffects[[#This Row],[Drone ID]]</f>
        <v>0</v>
      </c>
      <c r="T313" s="29">
        <f>_xlfn.XLOOKUP(ResourceEffects[[#This Row],[Resource Name]],ResourceNames,ResourceIds,"")</f>
        <v>5201</v>
      </c>
      <c r="U313" s="29">
        <f>_xlfn.XLOOKUP(ResourceEffects[[#This Row],[Event Type]],EventTypeNames,EventTypeIds,"")</f>
        <v>2</v>
      </c>
      <c r="V313" s="29">
        <f>IF(ResourceEffects[[#This Row],[Is Local]]="Yes",1,0)</f>
        <v>1</v>
      </c>
      <c r="W313" s="29">
        <f>IF(ResourceEffects[[#This Row],[Is Installed]]="Yes",1,0)</f>
        <v>0</v>
      </c>
      <c r="X313" s="29">
        <f>IF(ResourceEffects[[#This Row],[Status]]="Locked",1,0)</f>
        <v>0</v>
      </c>
      <c r="Y313" s="29">
        <f>IF(ResourceEffects[[#This Row],[event_type]]=1,0,1)</f>
        <v>1</v>
      </c>
      <c r="Z313" s="29">
        <f>IF(ResourceEffects[[#This Row],[Use Abundancies]]="Yes",1,0)</f>
        <v>0</v>
      </c>
      <c r="AA313" s="29">
        <f>ResourceEffects[[#This Row],[∆]]</f>
        <v>1</v>
      </c>
    </row>
    <row r="314" spans="1:27" x14ac:dyDescent="0.3">
      <c r="A314" s="59">
        <v>0</v>
      </c>
      <c r="B314" s="67" t="s">
        <v>133</v>
      </c>
      <c r="C314" s="31" t="s">
        <v>479</v>
      </c>
      <c r="D314" s="26" t="s">
        <v>394</v>
      </c>
      <c r="E314" s="26">
        <v>1</v>
      </c>
      <c r="F314" s="50" t="s">
        <v>387</v>
      </c>
      <c r="G314" s="27" t="s">
        <v>476</v>
      </c>
      <c r="H314" s="52" t="str">
        <f>"No"</f>
        <v>No</v>
      </c>
      <c r="I314" s="52">
        <f>0</f>
        <v>0</v>
      </c>
      <c r="J314" s="52" t="str">
        <f>"Yes"</f>
        <v>Yes</v>
      </c>
      <c r="K314" s="52" t="str">
        <f>"No"</f>
        <v>No</v>
      </c>
      <c r="L314" s="52">
        <f>INT(ResourceEffects[[#This Row],[Time Factor]]*TimeInterval/60/60/24)</f>
        <v>0</v>
      </c>
      <c r="M314" s="52">
        <f>INT(ResourceEffects[[#This Row],[Time Factor]]*TimeInterval/60/60)-ResourceEffects[[#This Row],[Days]]*24</f>
        <v>0</v>
      </c>
      <c r="N314" s="52">
        <f>INT(ResourceEffects[[#This Row],[Time Factor]]*TimeInterval/60)-ResourceEffects[[#This Row],[Hours]]*60-ResourceEffects[[#This Row],[Days]]*60*24</f>
        <v>0</v>
      </c>
      <c r="O314" s="52">
        <f>ResourceEffects[[#This Row],[Time Factor]]*TimeInterval-ResourceEffects[[#This Row],[Min]]*60-ResourceEffects[[#This Row],[Hours]]*60*60-ResourceEffects[[#This Row],[Days]]*60*60*24</f>
        <v>0</v>
      </c>
      <c r="P314" s="29">
        <f ca="1">INT(RAND()*999999999)</f>
        <v>425732536</v>
      </c>
      <c r="Q314" s="29">
        <f>_xlfn.XLOOKUP(ResourceEffects[[#This Row],[Protocol Name]],ProtocolNamesCol,ProtocolIds,"")</f>
        <v>21120</v>
      </c>
      <c r="R314" s="29">
        <f>ResourceEffects[[#This Row],[Time Factor]]</f>
        <v>0</v>
      </c>
      <c r="S314" s="29">
        <f>ResourceEffects[[#This Row],[Drone ID]]</f>
        <v>0</v>
      </c>
      <c r="T314" s="29">
        <f>_xlfn.XLOOKUP(ResourceEffects[[#This Row],[Resource Name]],ResourceNames,ResourceIds,"")</f>
        <v>5201</v>
      </c>
      <c r="U314" s="29">
        <f>_xlfn.XLOOKUP(ResourceEffects[[#This Row],[Event Type]],EventTypeNames,EventTypeIds,"")</f>
        <v>1</v>
      </c>
      <c r="V314" s="29">
        <f>IF(ResourceEffects[[#This Row],[Is Local]]="Yes",1,0)</f>
        <v>1</v>
      </c>
      <c r="W314" s="29">
        <f>IF(ResourceEffects[[#This Row],[Is Installed]]="Yes",1,0)</f>
        <v>0</v>
      </c>
      <c r="X314" s="29">
        <f>IF(ResourceEffects[[#This Row],[Status]]="Locked",1,0)</f>
        <v>0</v>
      </c>
      <c r="Y314" s="29">
        <f>IF(ResourceEffects[[#This Row],[event_type]]=1,0,1)</f>
        <v>0</v>
      </c>
      <c r="Z314" s="29">
        <f>IF(ResourceEffects[[#This Row],[Use Abundancies]]="Yes",1,0)</f>
        <v>0</v>
      </c>
      <c r="AA314" s="29">
        <f>ResourceEffects[[#This Row],[∆]]</f>
        <v>1</v>
      </c>
    </row>
    <row r="315" spans="1:27" x14ac:dyDescent="0.3">
      <c r="A315" s="32">
        <v>1</v>
      </c>
      <c r="B315" s="27" t="s">
        <v>133</v>
      </c>
      <c r="C315" s="31" t="s">
        <v>478</v>
      </c>
      <c r="D315" s="26" t="s">
        <v>395</v>
      </c>
      <c r="E315" s="26">
        <v>12</v>
      </c>
      <c r="F315" s="50" t="s">
        <v>387</v>
      </c>
      <c r="G315" s="27" t="s">
        <v>171</v>
      </c>
      <c r="H315" s="26" t="str">
        <f>"No"</f>
        <v>No</v>
      </c>
      <c r="I315" s="26">
        <f>0</f>
        <v>0</v>
      </c>
      <c r="J315" s="26" t="str">
        <f>"Yes"</f>
        <v>Yes</v>
      </c>
      <c r="K315" s="26" t="str">
        <f>"No"</f>
        <v>No</v>
      </c>
      <c r="L315" s="26">
        <f>INT(ResourceEffects[[#This Row],[Time Factor]]*TimeInterval/60/60/24)</f>
        <v>0</v>
      </c>
      <c r="M315" s="26">
        <f>INT(ResourceEffects[[#This Row],[Time Factor]]*TimeInterval/60/60)-ResourceEffects[[#This Row],[Days]]*24</f>
        <v>0</v>
      </c>
      <c r="N315" s="26">
        <f>INT(ResourceEffects[[#This Row],[Time Factor]]*TimeInterval/60)-ResourceEffects[[#This Row],[Hours]]*60-ResourceEffects[[#This Row],[Days]]*60*24</f>
        <v>0</v>
      </c>
      <c r="O315" s="26">
        <f>ResourceEffects[[#This Row],[Time Factor]]*TimeInterval-ResourceEffects[[#This Row],[Min]]*60-ResourceEffects[[#This Row],[Hours]]*60*60-ResourceEffects[[#This Row],[Days]]*60*60*24</f>
        <v>1</v>
      </c>
      <c r="P315" s="28">
        <f ca="1">INT(RAND()*999999999)</f>
        <v>88525841</v>
      </c>
      <c r="Q315" s="28">
        <f>_xlfn.XLOOKUP(ResourceEffects[[#This Row],[Protocol Name]],ProtocolNamesCol,ProtocolIds,"")</f>
        <v>21120</v>
      </c>
      <c r="R315" s="28">
        <f>ResourceEffects[[#This Row],[Time Factor]]</f>
        <v>1</v>
      </c>
      <c r="S315" s="28">
        <f>ResourceEffects[[#This Row],[Drone ID]]</f>
        <v>0</v>
      </c>
      <c r="T315" s="28">
        <f>_xlfn.XLOOKUP(ResourceEffects[[#This Row],[Resource Name]],ResourceNames,ResourceIds,"")</f>
        <v>1120</v>
      </c>
      <c r="U315" s="28">
        <f>_xlfn.XLOOKUP(ResourceEffects[[#This Row],[Event Type]],EventTypeNames,EventTypeIds,"")</f>
        <v>2</v>
      </c>
      <c r="V315" s="28">
        <f>IF(ResourceEffects[[#This Row],[Is Local]]="Yes",1,0)</f>
        <v>1</v>
      </c>
      <c r="W315" s="28">
        <f>IF(ResourceEffects[[#This Row],[Is Installed]]="Yes",1,0)</f>
        <v>0</v>
      </c>
      <c r="X315" s="28">
        <f>IF(ResourceEffects[[#This Row],[Status]]="Locked",1,0)</f>
        <v>0</v>
      </c>
      <c r="Y315" s="28">
        <f>IF(ResourceEffects[[#This Row],[event_type]]=1,0,1)</f>
        <v>1</v>
      </c>
      <c r="Z315" s="28">
        <f>IF(ResourceEffects[[#This Row],[Use Abundancies]]="Yes",1,0)</f>
        <v>0</v>
      </c>
      <c r="AA315" s="28">
        <f>ResourceEffects[[#This Row],[∆]]</f>
        <v>12</v>
      </c>
    </row>
    <row r="316" spans="1:27" x14ac:dyDescent="0.3">
      <c r="A316" s="60">
        <v>2</v>
      </c>
      <c r="B316" s="67" t="s">
        <v>133</v>
      </c>
      <c r="C316" s="61" t="s">
        <v>481</v>
      </c>
      <c r="D316" s="62" t="s">
        <v>395</v>
      </c>
      <c r="E316" s="62">
        <v>1</v>
      </c>
      <c r="F316" s="63" t="s">
        <v>387</v>
      </c>
      <c r="G316" s="64" t="s">
        <v>476</v>
      </c>
      <c r="H316" s="65" t="s">
        <v>429</v>
      </c>
      <c r="I316" s="65">
        <v>0</v>
      </c>
      <c r="J316" s="65" t="s">
        <v>386</v>
      </c>
      <c r="K316" s="65" t="s">
        <v>429</v>
      </c>
      <c r="L316" s="65">
        <v>0</v>
      </c>
      <c r="M316" s="65">
        <v>0</v>
      </c>
      <c r="N316" s="65">
        <v>0</v>
      </c>
      <c r="O316" s="65">
        <v>2</v>
      </c>
      <c r="P316" s="66">
        <f ca="1">INT(RAND()*999999999)</f>
        <v>156405970</v>
      </c>
      <c r="Q316" s="66">
        <f>_xlfn.XLOOKUP(ResourceEffects[[#This Row],[Protocol Name]],ProtocolNamesCol,ProtocolIds,"")</f>
        <v>21120</v>
      </c>
      <c r="R316" s="66">
        <f>ResourceEffects[[#This Row],[Time Factor]]</f>
        <v>2</v>
      </c>
      <c r="S316" s="66">
        <f>ResourceEffects[[#This Row],[Drone ID]]</f>
        <v>0</v>
      </c>
      <c r="T316" s="66">
        <f>_xlfn.XLOOKUP(ResourceEffects[[#This Row],[Resource Name]],ResourceNames,ResourceIds,"")</f>
        <v>5201</v>
      </c>
      <c r="U316" s="66">
        <f>_xlfn.XLOOKUP(ResourceEffects[[#This Row],[Event Type]],EventTypeNames,EventTypeIds,"")</f>
        <v>2</v>
      </c>
      <c r="V316" s="66">
        <f>IF(ResourceEffects[[#This Row],[Is Local]]="Yes",1,0)</f>
        <v>1</v>
      </c>
      <c r="W316" s="66">
        <f>IF(ResourceEffects[[#This Row],[Is Installed]]="Yes",1,0)</f>
        <v>0</v>
      </c>
      <c r="X316" s="66">
        <f>IF(ResourceEffects[[#This Row],[Status]]="Locked",1,0)</f>
        <v>0</v>
      </c>
      <c r="Y316" s="66">
        <f>IF(ResourceEffects[[#This Row],[event_type]]=1,0,1)</f>
        <v>1</v>
      </c>
      <c r="Z316" s="66">
        <f>IF(ResourceEffects[[#This Row],[Use Abundancies]]="Yes",1,0)</f>
        <v>0</v>
      </c>
      <c r="AA316" s="66">
        <f>ResourceEffects[[#This Row],[∆]]</f>
        <v>1</v>
      </c>
    </row>
    <row r="317" spans="1:27" x14ac:dyDescent="0.3">
      <c r="A317" s="59">
        <v>2</v>
      </c>
      <c r="B317" s="67" t="s">
        <v>133</v>
      </c>
      <c r="C317" s="31" t="s">
        <v>481</v>
      </c>
      <c r="D317" s="26" t="s">
        <v>394</v>
      </c>
      <c r="E317" s="26">
        <v>1</v>
      </c>
      <c r="F317" s="50" t="s">
        <v>383</v>
      </c>
      <c r="G317" s="27" t="s">
        <v>476</v>
      </c>
      <c r="H317" s="52" t="s">
        <v>429</v>
      </c>
      <c r="I317" s="52">
        <v>0</v>
      </c>
      <c r="J317" s="52" t="s">
        <v>386</v>
      </c>
      <c r="K317" s="52" t="s">
        <v>429</v>
      </c>
      <c r="L317" s="52">
        <v>0</v>
      </c>
      <c r="M317" s="52">
        <v>0</v>
      </c>
      <c r="N317" s="52">
        <v>0</v>
      </c>
      <c r="O317" s="52">
        <v>2</v>
      </c>
      <c r="P317" s="29">
        <f ca="1">INT(RAND()*999999999)</f>
        <v>604768164</v>
      </c>
      <c r="Q317" s="29">
        <f>_xlfn.XLOOKUP(ResourceEffects[[#This Row],[Protocol Name]],ProtocolNamesCol,ProtocolIds,"")</f>
        <v>21120</v>
      </c>
      <c r="R317" s="29">
        <f>ResourceEffects[[#This Row],[Time Factor]]</f>
        <v>2</v>
      </c>
      <c r="S317" s="29">
        <f>ResourceEffects[[#This Row],[Drone ID]]</f>
        <v>0</v>
      </c>
      <c r="T317" s="29">
        <f>_xlfn.XLOOKUP(ResourceEffects[[#This Row],[Resource Name]],ResourceNames,ResourceIds,"")</f>
        <v>5201</v>
      </c>
      <c r="U317" s="29">
        <f>_xlfn.XLOOKUP(ResourceEffects[[#This Row],[Event Type]],EventTypeNames,EventTypeIds,"")</f>
        <v>1</v>
      </c>
      <c r="V317" s="29">
        <f>IF(ResourceEffects[[#This Row],[Is Local]]="Yes",1,0)</f>
        <v>1</v>
      </c>
      <c r="W317" s="29">
        <f>IF(ResourceEffects[[#This Row],[Is Installed]]="Yes",1,0)</f>
        <v>0</v>
      </c>
      <c r="X317" s="29">
        <f>IF(ResourceEffects[[#This Row],[Status]]="Locked",1,0)</f>
        <v>1</v>
      </c>
      <c r="Y317" s="29">
        <f>IF(ResourceEffects[[#This Row],[event_type]]=1,0,1)</f>
        <v>0</v>
      </c>
      <c r="Z317" s="29">
        <f>IF(ResourceEffects[[#This Row],[Use Abundancies]]="Yes",1,0)</f>
        <v>0</v>
      </c>
      <c r="AA317" s="29">
        <f>ResourceEffects[[#This Row],[∆]]</f>
        <v>1</v>
      </c>
    </row>
    <row r="318" spans="1:27" x14ac:dyDescent="0.3">
      <c r="A318" s="59">
        <v>9</v>
      </c>
      <c r="B318" s="67" t="s">
        <v>133</v>
      </c>
      <c r="C318" s="31" t="s">
        <v>482</v>
      </c>
      <c r="D318" s="26" t="s">
        <v>395</v>
      </c>
      <c r="E318" s="26">
        <v>1</v>
      </c>
      <c r="F318" s="50" t="s">
        <v>383</v>
      </c>
      <c r="G318" s="27" t="s">
        <v>476</v>
      </c>
      <c r="H318" s="52" t="str">
        <f>"No"</f>
        <v>No</v>
      </c>
      <c r="I318" s="52">
        <f>0</f>
        <v>0</v>
      </c>
      <c r="J318" s="52" t="str">
        <f>"Yes"</f>
        <v>Yes</v>
      </c>
      <c r="K318" s="52" t="str">
        <f>"No"</f>
        <v>No</v>
      </c>
      <c r="L318" s="52">
        <f>INT(ResourceEffects[[#This Row],[Time Factor]]*TimeInterval/60/60/24)</f>
        <v>0</v>
      </c>
      <c r="M318" s="52">
        <f>INT(ResourceEffects[[#This Row],[Time Factor]]*TimeInterval/60/60)-ResourceEffects[[#This Row],[Days]]*24</f>
        <v>0</v>
      </c>
      <c r="N318" s="52">
        <f>INT(ResourceEffects[[#This Row],[Time Factor]]*TimeInterval/60)-ResourceEffects[[#This Row],[Hours]]*60-ResourceEffects[[#This Row],[Days]]*60*24</f>
        <v>0</v>
      </c>
      <c r="O318" s="52">
        <f>ResourceEffects[[#This Row],[Time Factor]]*TimeInterval-ResourceEffects[[#This Row],[Min]]*60-ResourceEffects[[#This Row],[Hours]]*60*60-ResourceEffects[[#This Row],[Days]]*60*60*24</f>
        <v>9</v>
      </c>
      <c r="P318" s="29">
        <f ca="1">INT(RAND()*999999999)</f>
        <v>618085870</v>
      </c>
      <c r="Q318" s="29">
        <f>_xlfn.XLOOKUP(ResourceEffects[[#This Row],[Protocol Name]],ProtocolNamesCol,ProtocolIds,"")</f>
        <v>21120</v>
      </c>
      <c r="R318" s="29">
        <f>ResourceEffects[[#This Row],[Time Factor]]</f>
        <v>9</v>
      </c>
      <c r="S318" s="29">
        <f>ResourceEffects[[#This Row],[Drone ID]]</f>
        <v>0</v>
      </c>
      <c r="T318" s="29">
        <f>_xlfn.XLOOKUP(ResourceEffects[[#This Row],[Resource Name]],ResourceNames,ResourceIds,"")</f>
        <v>5201</v>
      </c>
      <c r="U318" s="29">
        <f>_xlfn.XLOOKUP(ResourceEffects[[#This Row],[Event Type]],EventTypeNames,EventTypeIds,"")</f>
        <v>2</v>
      </c>
      <c r="V318" s="29">
        <f>IF(ResourceEffects[[#This Row],[Is Local]]="Yes",1,0)</f>
        <v>1</v>
      </c>
      <c r="W318" s="29">
        <f>IF(ResourceEffects[[#This Row],[Is Installed]]="Yes",1,0)</f>
        <v>0</v>
      </c>
      <c r="X318" s="29">
        <f>IF(ResourceEffects[[#This Row],[Status]]="Locked",1,0)</f>
        <v>1</v>
      </c>
      <c r="Y318" s="29">
        <f>IF(ResourceEffects[[#This Row],[event_type]]=1,0,1)</f>
        <v>1</v>
      </c>
      <c r="Z318" s="29">
        <f>IF(ResourceEffects[[#This Row],[Use Abundancies]]="Yes",1,0)</f>
        <v>0</v>
      </c>
      <c r="AA318" s="29">
        <f>ResourceEffects[[#This Row],[∆]]</f>
        <v>1</v>
      </c>
    </row>
    <row r="319" spans="1:27" x14ac:dyDescent="0.3">
      <c r="A319" s="60">
        <v>9</v>
      </c>
      <c r="B319" s="67" t="s">
        <v>133</v>
      </c>
      <c r="C319" s="61" t="s">
        <v>482</v>
      </c>
      <c r="D319" s="62" t="s">
        <v>394</v>
      </c>
      <c r="E319" s="62">
        <v>1</v>
      </c>
      <c r="F319" s="63" t="s">
        <v>387</v>
      </c>
      <c r="G319" s="64" t="s">
        <v>476</v>
      </c>
      <c r="H319" s="65" t="str">
        <f>"No"</f>
        <v>No</v>
      </c>
      <c r="I319" s="65">
        <f>0</f>
        <v>0</v>
      </c>
      <c r="J319" s="65" t="str">
        <f>"Yes"</f>
        <v>Yes</v>
      </c>
      <c r="K319" s="65" t="str">
        <f>"No"</f>
        <v>No</v>
      </c>
      <c r="L319" s="65">
        <f>INT(ResourceEffects[[#This Row],[Time Factor]]*TimeInterval/60/60/24)</f>
        <v>0</v>
      </c>
      <c r="M319" s="65">
        <f>INT(ResourceEffects[[#This Row],[Time Factor]]*TimeInterval/60/60)-ResourceEffects[[#This Row],[Days]]*24</f>
        <v>0</v>
      </c>
      <c r="N319" s="65">
        <f>INT(ResourceEffects[[#This Row],[Time Factor]]*TimeInterval/60)-ResourceEffects[[#This Row],[Hours]]*60-ResourceEffects[[#This Row],[Days]]*60*24</f>
        <v>0</v>
      </c>
      <c r="O319" s="65">
        <f>ResourceEffects[[#This Row],[Time Factor]]*TimeInterval-ResourceEffects[[#This Row],[Min]]*60-ResourceEffects[[#This Row],[Hours]]*60*60-ResourceEffects[[#This Row],[Days]]*60*60*24</f>
        <v>9</v>
      </c>
      <c r="P319" s="66">
        <f ca="1">INT(RAND()*999999999)</f>
        <v>40739069</v>
      </c>
      <c r="Q319" s="66">
        <f>_xlfn.XLOOKUP(ResourceEffects[[#This Row],[Protocol Name]],ProtocolNamesCol,ProtocolIds,"")</f>
        <v>21120</v>
      </c>
      <c r="R319" s="66">
        <f>ResourceEffects[[#This Row],[Time Factor]]</f>
        <v>9</v>
      </c>
      <c r="S319" s="66">
        <f>ResourceEffects[[#This Row],[Drone ID]]</f>
        <v>0</v>
      </c>
      <c r="T319" s="66">
        <f>_xlfn.XLOOKUP(ResourceEffects[[#This Row],[Resource Name]],ResourceNames,ResourceIds,"")</f>
        <v>5201</v>
      </c>
      <c r="U319" s="66">
        <f>_xlfn.XLOOKUP(ResourceEffects[[#This Row],[Event Type]],EventTypeNames,EventTypeIds,"")</f>
        <v>1</v>
      </c>
      <c r="V319" s="66">
        <f>IF(ResourceEffects[[#This Row],[Is Local]]="Yes",1,0)</f>
        <v>1</v>
      </c>
      <c r="W319" s="66">
        <f>IF(ResourceEffects[[#This Row],[Is Installed]]="Yes",1,0)</f>
        <v>0</v>
      </c>
      <c r="X319" s="66">
        <f>IF(ResourceEffects[[#This Row],[Status]]="Locked",1,0)</f>
        <v>0</v>
      </c>
      <c r="Y319" s="66">
        <f>IF(ResourceEffects[[#This Row],[event_type]]=1,0,1)</f>
        <v>0</v>
      </c>
      <c r="Z319" s="66">
        <f>IF(ResourceEffects[[#This Row],[Use Abundancies]]="Yes",1,0)</f>
        <v>0</v>
      </c>
      <c r="AA319" s="66">
        <f>ResourceEffects[[#This Row],[∆]]</f>
        <v>1</v>
      </c>
    </row>
    <row r="320" spans="1:27" x14ac:dyDescent="0.3">
      <c r="A320" s="32">
        <v>10</v>
      </c>
      <c r="B320" s="64" t="s">
        <v>133</v>
      </c>
      <c r="C320" s="31" t="s">
        <v>480</v>
      </c>
      <c r="D320" s="26" t="s">
        <v>394</v>
      </c>
      <c r="E320" s="26">
        <v>1</v>
      </c>
      <c r="F320" s="50" t="s">
        <v>387</v>
      </c>
      <c r="G320" s="27" t="s">
        <v>190</v>
      </c>
      <c r="H320" s="26" t="str">
        <f>"No"</f>
        <v>No</v>
      </c>
      <c r="I320" s="26">
        <f>0</f>
        <v>0</v>
      </c>
      <c r="J320" s="26" t="str">
        <f>"Yes"</f>
        <v>Yes</v>
      </c>
      <c r="K320" s="26" t="str">
        <f>"No"</f>
        <v>No</v>
      </c>
      <c r="L320" s="26">
        <f>INT(ResourceEffects[[#This Row],[Time Factor]]*TimeInterval/60/60/24)</f>
        <v>0</v>
      </c>
      <c r="M320" s="26">
        <f>INT(ResourceEffects[[#This Row],[Time Factor]]*TimeInterval/60/60)-ResourceEffects[[#This Row],[Days]]*24</f>
        <v>0</v>
      </c>
      <c r="N320" s="26">
        <f>INT(ResourceEffects[[#This Row],[Time Factor]]*TimeInterval/60)-ResourceEffects[[#This Row],[Hours]]*60-ResourceEffects[[#This Row],[Days]]*60*24</f>
        <v>0</v>
      </c>
      <c r="O320" s="26">
        <f>ResourceEffects[[#This Row],[Time Factor]]*TimeInterval-ResourceEffects[[#This Row],[Min]]*60-ResourceEffects[[#This Row],[Hours]]*60*60-ResourceEffects[[#This Row],[Days]]*60*60*24</f>
        <v>10</v>
      </c>
      <c r="P320" s="28">
        <f ca="1">INT(RAND()*999999999)</f>
        <v>688999671</v>
      </c>
      <c r="Q320" s="28">
        <f>_xlfn.XLOOKUP(ResourceEffects[[#This Row],[Protocol Name]],ProtocolNamesCol,ProtocolIds,"")</f>
        <v>21120</v>
      </c>
      <c r="R320" s="28">
        <f>ResourceEffects[[#This Row],[Time Factor]]</f>
        <v>10</v>
      </c>
      <c r="S320" s="28">
        <f>ResourceEffects[[#This Row],[Drone ID]]</f>
        <v>0</v>
      </c>
      <c r="T320" s="28">
        <f>_xlfn.XLOOKUP(ResourceEffects[[#This Row],[Resource Name]],ResourceNames,ResourceIds,"")</f>
        <v>2012</v>
      </c>
      <c r="U320" s="28">
        <f>_xlfn.XLOOKUP(ResourceEffects[[#This Row],[Event Type]],EventTypeNames,EventTypeIds,"")</f>
        <v>1</v>
      </c>
      <c r="V320" s="28">
        <f>IF(ResourceEffects[[#This Row],[Is Local]]="Yes",1,0)</f>
        <v>1</v>
      </c>
      <c r="W320" s="28">
        <f>IF(ResourceEffects[[#This Row],[Is Installed]]="Yes",1,0)</f>
        <v>0</v>
      </c>
      <c r="X320" s="28">
        <f>IF(ResourceEffects[[#This Row],[Status]]="Locked",1,0)</f>
        <v>0</v>
      </c>
      <c r="Y320" s="28">
        <f>IF(ResourceEffects[[#This Row],[event_type]]=1,0,1)</f>
        <v>0</v>
      </c>
      <c r="Z320" s="28">
        <f>IF(ResourceEffects[[#This Row],[Use Abundancies]]="Yes",1,0)</f>
        <v>0</v>
      </c>
      <c r="AA320" s="28">
        <f>ResourceEffects[[#This Row],[∆]]</f>
        <v>1</v>
      </c>
    </row>
    <row r="321" spans="1:27" x14ac:dyDescent="0.3">
      <c r="A321" s="32">
        <v>10</v>
      </c>
      <c r="B321" s="64" t="s">
        <v>133</v>
      </c>
      <c r="C321" s="31" t="s">
        <v>480</v>
      </c>
      <c r="D321" s="26" t="s">
        <v>394</v>
      </c>
      <c r="E321" s="26">
        <v>2</v>
      </c>
      <c r="F321" s="50" t="s">
        <v>387</v>
      </c>
      <c r="G321" s="27" t="s">
        <v>200</v>
      </c>
      <c r="H321" s="26" t="str">
        <f>"No"</f>
        <v>No</v>
      </c>
      <c r="I321" s="26">
        <f>0</f>
        <v>0</v>
      </c>
      <c r="J321" s="26" t="str">
        <f>"Yes"</f>
        <v>Yes</v>
      </c>
      <c r="K321" s="26" t="str">
        <f>"No"</f>
        <v>No</v>
      </c>
      <c r="L321" s="26">
        <f>INT(ResourceEffects[[#This Row],[Time Factor]]*TimeInterval/60/60/24)</f>
        <v>0</v>
      </c>
      <c r="M321" s="26">
        <f>INT(ResourceEffects[[#This Row],[Time Factor]]*TimeInterval/60/60)-ResourceEffects[[#This Row],[Days]]*24</f>
        <v>0</v>
      </c>
      <c r="N321" s="26">
        <f>INT(ResourceEffects[[#This Row],[Time Factor]]*TimeInterval/60)-ResourceEffects[[#This Row],[Hours]]*60-ResourceEffects[[#This Row],[Days]]*60*24</f>
        <v>0</v>
      </c>
      <c r="O321" s="26">
        <f>ResourceEffects[[#This Row],[Time Factor]]*TimeInterval-ResourceEffects[[#This Row],[Min]]*60-ResourceEffects[[#This Row],[Hours]]*60*60-ResourceEffects[[#This Row],[Days]]*60*60*24</f>
        <v>10</v>
      </c>
      <c r="P321" s="28">
        <f ca="1">INT(RAND()*999999999)</f>
        <v>712185439</v>
      </c>
      <c r="Q321" s="28">
        <f>_xlfn.XLOOKUP(ResourceEffects[[#This Row],[Protocol Name]],ProtocolNamesCol,ProtocolIds,"")</f>
        <v>21120</v>
      </c>
      <c r="R321" s="28">
        <f>ResourceEffects[[#This Row],[Time Factor]]</f>
        <v>10</v>
      </c>
      <c r="S321" s="28">
        <f>ResourceEffects[[#This Row],[Drone ID]]</f>
        <v>0</v>
      </c>
      <c r="T321" s="28">
        <f>_xlfn.XLOOKUP(ResourceEffects[[#This Row],[Resource Name]],ResourceNames,ResourceIds,"")</f>
        <v>2031</v>
      </c>
      <c r="U321" s="28">
        <f>_xlfn.XLOOKUP(ResourceEffects[[#This Row],[Event Type]],EventTypeNames,EventTypeIds,"")</f>
        <v>1</v>
      </c>
      <c r="V321" s="28">
        <f>IF(ResourceEffects[[#This Row],[Is Local]]="Yes",1,0)</f>
        <v>1</v>
      </c>
      <c r="W321" s="28">
        <f>IF(ResourceEffects[[#This Row],[Is Installed]]="Yes",1,0)</f>
        <v>0</v>
      </c>
      <c r="X321" s="28">
        <f>IF(ResourceEffects[[#This Row],[Status]]="Locked",1,0)</f>
        <v>0</v>
      </c>
      <c r="Y321" s="28">
        <f>IF(ResourceEffects[[#This Row],[event_type]]=1,0,1)</f>
        <v>0</v>
      </c>
      <c r="Z321" s="28">
        <f>IF(ResourceEffects[[#This Row],[Use Abundancies]]="Yes",1,0)</f>
        <v>0</v>
      </c>
      <c r="AA321" s="28">
        <f>ResourceEffects[[#This Row],[∆]]</f>
        <v>2</v>
      </c>
    </row>
    <row r="322" spans="1:27" x14ac:dyDescent="0.3">
      <c r="A322" s="32">
        <v>10</v>
      </c>
      <c r="B322" s="64" t="s">
        <v>133</v>
      </c>
      <c r="C322" s="31" t="s">
        <v>480</v>
      </c>
      <c r="D322" s="26" t="s">
        <v>394</v>
      </c>
      <c r="E322" s="26">
        <v>1</v>
      </c>
      <c r="F322" s="50" t="s">
        <v>387</v>
      </c>
      <c r="G322" s="27" t="s">
        <v>202</v>
      </c>
      <c r="H322" s="26" t="str">
        <f>"No"</f>
        <v>No</v>
      </c>
      <c r="I322" s="26">
        <f>0</f>
        <v>0</v>
      </c>
      <c r="J322" s="26" t="str">
        <f>"Yes"</f>
        <v>Yes</v>
      </c>
      <c r="K322" s="26" t="str">
        <f>"No"</f>
        <v>No</v>
      </c>
      <c r="L322" s="26">
        <f>INT(ResourceEffects[[#This Row],[Time Factor]]*TimeInterval/60/60/24)</f>
        <v>0</v>
      </c>
      <c r="M322" s="26">
        <f>INT(ResourceEffects[[#This Row],[Time Factor]]*TimeInterval/60/60)-ResourceEffects[[#This Row],[Days]]*24</f>
        <v>0</v>
      </c>
      <c r="N322" s="26">
        <f>INT(ResourceEffects[[#This Row],[Time Factor]]*TimeInterval/60)-ResourceEffects[[#This Row],[Hours]]*60-ResourceEffects[[#This Row],[Days]]*60*24</f>
        <v>0</v>
      </c>
      <c r="O322" s="26">
        <f>ResourceEffects[[#This Row],[Time Factor]]*TimeInterval-ResourceEffects[[#This Row],[Min]]*60-ResourceEffects[[#This Row],[Hours]]*60*60-ResourceEffects[[#This Row],[Days]]*60*60*24</f>
        <v>10</v>
      </c>
      <c r="P322" s="28">
        <f ca="1">INT(RAND()*999999999)</f>
        <v>912170100</v>
      </c>
      <c r="Q322" s="28">
        <f>_xlfn.XLOOKUP(ResourceEffects[[#This Row],[Protocol Name]],ProtocolNamesCol,ProtocolIds,"")</f>
        <v>21120</v>
      </c>
      <c r="R322" s="28">
        <f>ResourceEffects[[#This Row],[Time Factor]]</f>
        <v>10</v>
      </c>
      <c r="S322" s="28">
        <f>ResourceEffects[[#This Row],[Drone ID]]</f>
        <v>0</v>
      </c>
      <c r="T322" s="28">
        <f>_xlfn.XLOOKUP(ResourceEffects[[#This Row],[Resource Name]],ResourceNames,ResourceIds,"")</f>
        <v>2032</v>
      </c>
      <c r="U322" s="28">
        <f>_xlfn.XLOOKUP(ResourceEffects[[#This Row],[Event Type]],EventTypeNames,EventTypeIds,"")</f>
        <v>1</v>
      </c>
      <c r="V322" s="28">
        <f>IF(ResourceEffects[[#This Row],[Is Local]]="Yes",1,0)</f>
        <v>1</v>
      </c>
      <c r="W322" s="28">
        <f>IF(ResourceEffects[[#This Row],[Is Installed]]="Yes",1,0)</f>
        <v>0</v>
      </c>
      <c r="X322" s="28">
        <f>IF(ResourceEffects[[#This Row],[Status]]="Locked",1,0)</f>
        <v>0</v>
      </c>
      <c r="Y322" s="28">
        <f>IF(ResourceEffects[[#This Row],[event_type]]=1,0,1)</f>
        <v>0</v>
      </c>
      <c r="Z322" s="28">
        <f>IF(ResourceEffects[[#This Row],[Use Abundancies]]="Yes",1,0)</f>
        <v>0</v>
      </c>
      <c r="AA322" s="28">
        <f>ResourceEffects[[#This Row],[∆]]</f>
        <v>1</v>
      </c>
    </row>
    <row r="323" spans="1:27" x14ac:dyDescent="0.3">
      <c r="A323" s="59">
        <v>0</v>
      </c>
      <c r="B323" s="67" t="s">
        <v>134</v>
      </c>
      <c r="C323" s="31" t="s">
        <v>479</v>
      </c>
      <c r="D323" s="26" t="s">
        <v>395</v>
      </c>
      <c r="E323" s="26">
        <v>1</v>
      </c>
      <c r="F323" s="50" t="s">
        <v>387</v>
      </c>
      <c r="G323" s="27" t="s">
        <v>476</v>
      </c>
      <c r="H323" s="52" t="str">
        <f>"No"</f>
        <v>No</v>
      </c>
      <c r="I323" s="52">
        <f>0</f>
        <v>0</v>
      </c>
      <c r="J323" s="52" t="str">
        <f>"Yes"</f>
        <v>Yes</v>
      </c>
      <c r="K323" s="52" t="str">
        <f>"No"</f>
        <v>No</v>
      </c>
      <c r="L323" s="52">
        <f>INT(ResourceEffects[[#This Row],[Time Factor]]*TimeInterval/60/60/24)</f>
        <v>0</v>
      </c>
      <c r="M323" s="52">
        <f>INT(ResourceEffects[[#This Row],[Time Factor]]*TimeInterval/60/60)-ResourceEffects[[#This Row],[Days]]*24</f>
        <v>0</v>
      </c>
      <c r="N323" s="52">
        <f>INT(ResourceEffects[[#This Row],[Time Factor]]*TimeInterval/60)-ResourceEffects[[#This Row],[Hours]]*60-ResourceEffects[[#This Row],[Days]]*60*24</f>
        <v>0</v>
      </c>
      <c r="O323" s="52">
        <f>ResourceEffects[[#This Row],[Time Factor]]*TimeInterval-ResourceEffects[[#This Row],[Min]]*60-ResourceEffects[[#This Row],[Hours]]*60*60-ResourceEffects[[#This Row],[Days]]*60*60*24</f>
        <v>0</v>
      </c>
      <c r="P323" s="29">
        <f ca="1">INT(RAND()*999999999)</f>
        <v>122083186</v>
      </c>
      <c r="Q323" s="29">
        <f>_xlfn.XLOOKUP(ResourceEffects[[#This Row],[Protocol Name]],ProtocolNamesCol,ProtocolIds,"")</f>
        <v>21130</v>
      </c>
      <c r="R323" s="29">
        <f>ResourceEffects[[#This Row],[Time Factor]]</f>
        <v>0</v>
      </c>
      <c r="S323" s="29">
        <f>ResourceEffects[[#This Row],[Drone ID]]</f>
        <v>0</v>
      </c>
      <c r="T323" s="29">
        <f>_xlfn.XLOOKUP(ResourceEffects[[#This Row],[Resource Name]],ResourceNames,ResourceIds,"")</f>
        <v>5201</v>
      </c>
      <c r="U323" s="29">
        <f>_xlfn.XLOOKUP(ResourceEffects[[#This Row],[Event Type]],EventTypeNames,EventTypeIds,"")</f>
        <v>2</v>
      </c>
      <c r="V323" s="29">
        <f>IF(ResourceEffects[[#This Row],[Is Local]]="Yes",1,0)</f>
        <v>1</v>
      </c>
      <c r="W323" s="29">
        <f>IF(ResourceEffects[[#This Row],[Is Installed]]="Yes",1,0)</f>
        <v>0</v>
      </c>
      <c r="X323" s="29">
        <f>IF(ResourceEffects[[#This Row],[Status]]="Locked",1,0)</f>
        <v>0</v>
      </c>
      <c r="Y323" s="29">
        <f>IF(ResourceEffects[[#This Row],[event_type]]=1,0,1)</f>
        <v>1</v>
      </c>
      <c r="Z323" s="29">
        <f>IF(ResourceEffects[[#This Row],[Use Abundancies]]="Yes",1,0)</f>
        <v>0</v>
      </c>
      <c r="AA323" s="29">
        <f>ResourceEffects[[#This Row],[∆]]</f>
        <v>1</v>
      </c>
    </row>
    <row r="324" spans="1:27" x14ac:dyDescent="0.3">
      <c r="A324" s="59">
        <v>0</v>
      </c>
      <c r="B324" s="67" t="s">
        <v>134</v>
      </c>
      <c r="C324" s="31" t="s">
        <v>479</v>
      </c>
      <c r="D324" s="26" t="s">
        <v>394</v>
      </c>
      <c r="E324" s="26">
        <v>1</v>
      </c>
      <c r="F324" s="50" t="s">
        <v>387</v>
      </c>
      <c r="G324" s="27" t="s">
        <v>476</v>
      </c>
      <c r="H324" s="52" t="str">
        <f>"No"</f>
        <v>No</v>
      </c>
      <c r="I324" s="52">
        <f>0</f>
        <v>0</v>
      </c>
      <c r="J324" s="52" t="str">
        <f>"Yes"</f>
        <v>Yes</v>
      </c>
      <c r="K324" s="52" t="str">
        <f>"No"</f>
        <v>No</v>
      </c>
      <c r="L324" s="52">
        <f>INT(ResourceEffects[[#This Row],[Time Factor]]*TimeInterval/60/60/24)</f>
        <v>0</v>
      </c>
      <c r="M324" s="52">
        <f>INT(ResourceEffects[[#This Row],[Time Factor]]*TimeInterval/60/60)-ResourceEffects[[#This Row],[Days]]*24</f>
        <v>0</v>
      </c>
      <c r="N324" s="52">
        <f>INT(ResourceEffects[[#This Row],[Time Factor]]*TimeInterval/60)-ResourceEffects[[#This Row],[Hours]]*60-ResourceEffects[[#This Row],[Days]]*60*24</f>
        <v>0</v>
      </c>
      <c r="O324" s="52">
        <f>ResourceEffects[[#This Row],[Time Factor]]*TimeInterval-ResourceEffects[[#This Row],[Min]]*60-ResourceEffects[[#This Row],[Hours]]*60*60-ResourceEffects[[#This Row],[Days]]*60*60*24</f>
        <v>0</v>
      </c>
      <c r="P324" s="29">
        <f ca="1">INT(RAND()*999999999)</f>
        <v>584474862</v>
      </c>
      <c r="Q324" s="29">
        <f>_xlfn.XLOOKUP(ResourceEffects[[#This Row],[Protocol Name]],ProtocolNamesCol,ProtocolIds,"")</f>
        <v>21130</v>
      </c>
      <c r="R324" s="29">
        <f>ResourceEffects[[#This Row],[Time Factor]]</f>
        <v>0</v>
      </c>
      <c r="S324" s="29">
        <f>ResourceEffects[[#This Row],[Drone ID]]</f>
        <v>0</v>
      </c>
      <c r="T324" s="29">
        <f>_xlfn.XLOOKUP(ResourceEffects[[#This Row],[Resource Name]],ResourceNames,ResourceIds,"")</f>
        <v>5201</v>
      </c>
      <c r="U324" s="29">
        <f>_xlfn.XLOOKUP(ResourceEffects[[#This Row],[Event Type]],EventTypeNames,EventTypeIds,"")</f>
        <v>1</v>
      </c>
      <c r="V324" s="29">
        <f>IF(ResourceEffects[[#This Row],[Is Local]]="Yes",1,0)</f>
        <v>1</v>
      </c>
      <c r="W324" s="29">
        <f>IF(ResourceEffects[[#This Row],[Is Installed]]="Yes",1,0)</f>
        <v>0</v>
      </c>
      <c r="X324" s="29">
        <f>IF(ResourceEffects[[#This Row],[Status]]="Locked",1,0)</f>
        <v>0</v>
      </c>
      <c r="Y324" s="29">
        <f>IF(ResourceEffects[[#This Row],[event_type]]=1,0,1)</f>
        <v>0</v>
      </c>
      <c r="Z324" s="29">
        <f>IF(ResourceEffects[[#This Row],[Use Abundancies]]="Yes",1,0)</f>
        <v>0</v>
      </c>
      <c r="AA324" s="29">
        <f>ResourceEffects[[#This Row],[∆]]</f>
        <v>1</v>
      </c>
    </row>
    <row r="325" spans="1:27" x14ac:dyDescent="0.3">
      <c r="A325" s="32">
        <v>1</v>
      </c>
      <c r="B325" s="27" t="s">
        <v>134</v>
      </c>
      <c r="C325" s="31" t="s">
        <v>478</v>
      </c>
      <c r="D325" s="26" t="s">
        <v>395</v>
      </c>
      <c r="E325" s="26">
        <v>18</v>
      </c>
      <c r="F325" s="50" t="s">
        <v>387</v>
      </c>
      <c r="G325" s="27" t="s">
        <v>172</v>
      </c>
      <c r="H325" s="26" t="str">
        <f>"No"</f>
        <v>No</v>
      </c>
      <c r="I325" s="26">
        <f>0</f>
        <v>0</v>
      </c>
      <c r="J325" s="26" t="str">
        <f>"Yes"</f>
        <v>Yes</v>
      </c>
      <c r="K325" s="26" t="str">
        <f>"No"</f>
        <v>No</v>
      </c>
      <c r="L325" s="26">
        <f>INT(ResourceEffects[[#This Row],[Time Factor]]*TimeInterval/60/60/24)</f>
        <v>0</v>
      </c>
      <c r="M325" s="26">
        <f>INT(ResourceEffects[[#This Row],[Time Factor]]*TimeInterval/60/60)-ResourceEffects[[#This Row],[Days]]*24</f>
        <v>0</v>
      </c>
      <c r="N325" s="26">
        <f>INT(ResourceEffects[[#This Row],[Time Factor]]*TimeInterval/60)-ResourceEffects[[#This Row],[Hours]]*60-ResourceEffects[[#This Row],[Days]]*60*24</f>
        <v>0</v>
      </c>
      <c r="O325" s="26">
        <f>ResourceEffects[[#This Row],[Time Factor]]*TimeInterval-ResourceEffects[[#This Row],[Min]]*60-ResourceEffects[[#This Row],[Hours]]*60*60-ResourceEffects[[#This Row],[Days]]*60*60*24</f>
        <v>1</v>
      </c>
      <c r="P325" s="28">
        <f ca="1">INT(RAND()*999999999)</f>
        <v>518155954</v>
      </c>
      <c r="Q325" s="28">
        <f>_xlfn.XLOOKUP(ResourceEffects[[#This Row],[Protocol Name]],ProtocolNamesCol,ProtocolIds,"")</f>
        <v>21130</v>
      </c>
      <c r="R325" s="28">
        <f>ResourceEffects[[#This Row],[Time Factor]]</f>
        <v>1</v>
      </c>
      <c r="S325" s="28">
        <f>ResourceEffects[[#This Row],[Drone ID]]</f>
        <v>0</v>
      </c>
      <c r="T325" s="28">
        <f>_xlfn.XLOOKUP(ResourceEffects[[#This Row],[Resource Name]],ResourceNames,ResourceIds,"")</f>
        <v>1130</v>
      </c>
      <c r="U325" s="28">
        <f>_xlfn.XLOOKUP(ResourceEffects[[#This Row],[Event Type]],EventTypeNames,EventTypeIds,"")</f>
        <v>2</v>
      </c>
      <c r="V325" s="28">
        <f>IF(ResourceEffects[[#This Row],[Is Local]]="Yes",1,0)</f>
        <v>1</v>
      </c>
      <c r="W325" s="28">
        <f>IF(ResourceEffects[[#This Row],[Is Installed]]="Yes",1,0)</f>
        <v>0</v>
      </c>
      <c r="X325" s="28">
        <f>IF(ResourceEffects[[#This Row],[Status]]="Locked",1,0)</f>
        <v>0</v>
      </c>
      <c r="Y325" s="28">
        <f>IF(ResourceEffects[[#This Row],[event_type]]=1,0,1)</f>
        <v>1</v>
      </c>
      <c r="Z325" s="28">
        <f>IF(ResourceEffects[[#This Row],[Use Abundancies]]="Yes",1,0)</f>
        <v>0</v>
      </c>
      <c r="AA325" s="28">
        <f>ResourceEffects[[#This Row],[∆]]</f>
        <v>18</v>
      </c>
    </row>
    <row r="326" spans="1:27" x14ac:dyDescent="0.3">
      <c r="A326" s="60">
        <v>2</v>
      </c>
      <c r="B326" s="67" t="s">
        <v>134</v>
      </c>
      <c r="C326" s="61" t="s">
        <v>481</v>
      </c>
      <c r="D326" s="62" t="s">
        <v>395</v>
      </c>
      <c r="E326" s="62">
        <v>1</v>
      </c>
      <c r="F326" s="63" t="s">
        <v>387</v>
      </c>
      <c r="G326" s="64" t="s">
        <v>476</v>
      </c>
      <c r="H326" s="65" t="s">
        <v>429</v>
      </c>
      <c r="I326" s="65">
        <v>0</v>
      </c>
      <c r="J326" s="65" t="s">
        <v>386</v>
      </c>
      <c r="K326" s="65" t="s">
        <v>429</v>
      </c>
      <c r="L326" s="65">
        <v>0</v>
      </c>
      <c r="M326" s="65">
        <v>0</v>
      </c>
      <c r="N326" s="65">
        <v>0</v>
      </c>
      <c r="O326" s="65">
        <v>2</v>
      </c>
      <c r="P326" s="66">
        <f ca="1">INT(RAND()*999999999)</f>
        <v>35214196</v>
      </c>
      <c r="Q326" s="66">
        <f>_xlfn.XLOOKUP(ResourceEffects[[#This Row],[Protocol Name]],ProtocolNamesCol,ProtocolIds,"")</f>
        <v>21130</v>
      </c>
      <c r="R326" s="66">
        <f>ResourceEffects[[#This Row],[Time Factor]]</f>
        <v>2</v>
      </c>
      <c r="S326" s="66">
        <f>ResourceEffects[[#This Row],[Drone ID]]</f>
        <v>0</v>
      </c>
      <c r="T326" s="66">
        <f>_xlfn.XLOOKUP(ResourceEffects[[#This Row],[Resource Name]],ResourceNames,ResourceIds,"")</f>
        <v>5201</v>
      </c>
      <c r="U326" s="66">
        <f>_xlfn.XLOOKUP(ResourceEffects[[#This Row],[Event Type]],EventTypeNames,EventTypeIds,"")</f>
        <v>2</v>
      </c>
      <c r="V326" s="66">
        <f>IF(ResourceEffects[[#This Row],[Is Local]]="Yes",1,0)</f>
        <v>1</v>
      </c>
      <c r="W326" s="66">
        <f>IF(ResourceEffects[[#This Row],[Is Installed]]="Yes",1,0)</f>
        <v>0</v>
      </c>
      <c r="X326" s="66">
        <f>IF(ResourceEffects[[#This Row],[Status]]="Locked",1,0)</f>
        <v>0</v>
      </c>
      <c r="Y326" s="66">
        <f>IF(ResourceEffects[[#This Row],[event_type]]=1,0,1)</f>
        <v>1</v>
      </c>
      <c r="Z326" s="66">
        <f>IF(ResourceEffects[[#This Row],[Use Abundancies]]="Yes",1,0)</f>
        <v>0</v>
      </c>
      <c r="AA326" s="66">
        <f>ResourceEffects[[#This Row],[∆]]</f>
        <v>1</v>
      </c>
    </row>
    <row r="327" spans="1:27" x14ac:dyDescent="0.3">
      <c r="A327" s="59">
        <v>2</v>
      </c>
      <c r="B327" s="67" t="s">
        <v>134</v>
      </c>
      <c r="C327" s="31" t="s">
        <v>481</v>
      </c>
      <c r="D327" s="26" t="s">
        <v>394</v>
      </c>
      <c r="E327" s="26">
        <v>1</v>
      </c>
      <c r="F327" s="50" t="s">
        <v>383</v>
      </c>
      <c r="G327" s="27" t="s">
        <v>476</v>
      </c>
      <c r="H327" s="52" t="s">
        <v>429</v>
      </c>
      <c r="I327" s="52">
        <v>0</v>
      </c>
      <c r="J327" s="52" t="s">
        <v>386</v>
      </c>
      <c r="K327" s="52" t="s">
        <v>429</v>
      </c>
      <c r="L327" s="52">
        <v>0</v>
      </c>
      <c r="M327" s="52">
        <v>0</v>
      </c>
      <c r="N327" s="52">
        <v>0</v>
      </c>
      <c r="O327" s="52">
        <v>2</v>
      </c>
      <c r="P327" s="29">
        <f ca="1">INT(RAND()*999999999)</f>
        <v>969644849</v>
      </c>
      <c r="Q327" s="29">
        <f>_xlfn.XLOOKUP(ResourceEffects[[#This Row],[Protocol Name]],ProtocolNamesCol,ProtocolIds,"")</f>
        <v>21130</v>
      </c>
      <c r="R327" s="29">
        <f>ResourceEffects[[#This Row],[Time Factor]]</f>
        <v>2</v>
      </c>
      <c r="S327" s="29">
        <f>ResourceEffects[[#This Row],[Drone ID]]</f>
        <v>0</v>
      </c>
      <c r="T327" s="29">
        <f>_xlfn.XLOOKUP(ResourceEffects[[#This Row],[Resource Name]],ResourceNames,ResourceIds,"")</f>
        <v>5201</v>
      </c>
      <c r="U327" s="29">
        <f>_xlfn.XLOOKUP(ResourceEffects[[#This Row],[Event Type]],EventTypeNames,EventTypeIds,"")</f>
        <v>1</v>
      </c>
      <c r="V327" s="29">
        <f>IF(ResourceEffects[[#This Row],[Is Local]]="Yes",1,0)</f>
        <v>1</v>
      </c>
      <c r="W327" s="29">
        <f>IF(ResourceEffects[[#This Row],[Is Installed]]="Yes",1,0)</f>
        <v>0</v>
      </c>
      <c r="X327" s="29">
        <f>IF(ResourceEffects[[#This Row],[Status]]="Locked",1,0)</f>
        <v>1</v>
      </c>
      <c r="Y327" s="29">
        <f>IF(ResourceEffects[[#This Row],[event_type]]=1,0,1)</f>
        <v>0</v>
      </c>
      <c r="Z327" s="29">
        <f>IF(ResourceEffects[[#This Row],[Use Abundancies]]="Yes",1,0)</f>
        <v>0</v>
      </c>
      <c r="AA327" s="29">
        <f>ResourceEffects[[#This Row],[∆]]</f>
        <v>1</v>
      </c>
    </row>
    <row r="328" spans="1:27" x14ac:dyDescent="0.3">
      <c r="A328" s="59">
        <v>9</v>
      </c>
      <c r="B328" s="67" t="s">
        <v>134</v>
      </c>
      <c r="C328" s="31" t="s">
        <v>482</v>
      </c>
      <c r="D328" s="26" t="s">
        <v>395</v>
      </c>
      <c r="E328" s="26">
        <v>1</v>
      </c>
      <c r="F328" s="50" t="s">
        <v>383</v>
      </c>
      <c r="G328" s="27" t="s">
        <v>476</v>
      </c>
      <c r="H328" s="52" t="str">
        <f>"No"</f>
        <v>No</v>
      </c>
      <c r="I328" s="52">
        <f>0</f>
        <v>0</v>
      </c>
      <c r="J328" s="52" t="str">
        <f>"Yes"</f>
        <v>Yes</v>
      </c>
      <c r="K328" s="52" t="str">
        <f>"No"</f>
        <v>No</v>
      </c>
      <c r="L328" s="52">
        <f>INT(ResourceEffects[[#This Row],[Time Factor]]*TimeInterval/60/60/24)</f>
        <v>0</v>
      </c>
      <c r="M328" s="52">
        <f>INT(ResourceEffects[[#This Row],[Time Factor]]*TimeInterval/60/60)-ResourceEffects[[#This Row],[Days]]*24</f>
        <v>0</v>
      </c>
      <c r="N328" s="52">
        <f>INT(ResourceEffects[[#This Row],[Time Factor]]*TimeInterval/60)-ResourceEffects[[#This Row],[Hours]]*60-ResourceEffects[[#This Row],[Days]]*60*24</f>
        <v>0</v>
      </c>
      <c r="O328" s="52">
        <f>ResourceEffects[[#This Row],[Time Factor]]*TimeInterval-ResourceEffects[[#This Row],[Min]]*60-ResourceEffects[[#This Row],[Hours]]*60*60-ResourceEffects[[#This Row],[Days]]*60*60*24</f>
        <v>9</v>
      </c>
      <c r="P328" s="29">
        <f ca="1">INT(RAND()*999999999)</f>
        <v>229273508</v>
      </c>
      <c r="Q328" s="29">
        <f>_xlfn.XLOOKUP(ResourceEffects[[#This Row],[Protocol Name]],ProtocolNamesCol,ProtocolIds,"")</f>
        <v>21130</v>
      </c>
      <c r="R328" s="29">
        <f>ResourceEffects[[#This Row],[Time Factor]]</f>
        <v>9</v>
      </c>
      <c r="S328" s="29">
        <f>ResourceEffects[[#This Row],[Drone ID]]</f>
        <v>0</v>
      </c>
      <c r="T328" s="29">
        <f>_xlfn.XLOOKUP(ResourceEffects[[#This Row],[Resource Name]],ResourceNames,ResourceIds,"")</f>
        <v>5201</v>
      </c>
      <c r="U328" s="29">
        <f>_xlfn.XLOOKUP(ResourceEffects[[#This Row],[Event Type]],EventTypeNames,EventTypeIds,"")</f>
        <v>2</v>
      </c>
      <c r="V328" s="29">
        <f>IF(ResourceEffects[[#This Row],[Is Local]]="Yes",1,0)</f>
        <v>1</v>
      </c>
      <c r="W328" s="29">
        <f>IF(ResourceEffects[[#This Row],[Is Installed]]="Yes",1,0)</f>
        <v>0</v>
      </c>
      <c r="X328" s="29">
        <f>IF(ResourceEffects[[#This Row],[Status]]="Locked",1,0)</f>
        <v>1</v>
      </c>
      <c r="Y328" s="29">
        <f>IF(ResourceEffects[[#This Row],[event_type]]=1,0,1)</f>
        <v>1</v>
      </c>
      <c r="Z328" s="29">
        <f>IF(ResourceEffects[[#This Row],[Use Abundancies]]="Yes",1,0)</f>
        <v>0</v>
      </c>
      <c r="AA328" s="29">
        <f>ResourceEffects[[#This Row],[∆]]</f>
        <v>1</v>
      </c>
    </row>
    <row r="329" spans="1:27" ht="14.4" customHeight="1" x14ac:dyDescent="0.3">
      <c r="A329" s="32">
        <v>0</v>
      </c>
      <c r="B329" s="27" t="s">
        <v>147</v>
      </c>
      <c r="D329" s="26" t="s">
        <v>395</v>
      </c>
      <c r="E329" s="26">
        <v>1</v>
      </c>
      <c r="F329" s="50" t="s">
        <v>387</v>
      </c>
      <c r="G329" s="27" t="s">
        <v>350</v>
      </c>
      <c r="H329" s="26" t="str">
        <f>"No"</f>
        <v>No</v>
      </c>
      <c r="I329" s="26">
        <f>0</f>
        <v>0</v>
      </c>
      <c r="J329" s="26" t="str">
        <f>"Yes"</f>
        <v>Yes</v>
      </c>
      <c r="K329" s="26" t="str">
        <f>"No"</f>
        <v>No</v>
      </c>
      <c r="L329" s="26">
        <f>INT(ResourceEffects[[#This Row],[Time Factor]]*TimeInterval/60/60/24)</f>
        <v>0</v>
      </c>
      <c r="M329" s="26">
        <f>INT(ResourceEffects[[#This Row],[Time Factor]]*TimeInterval/60/60)-ResourceEffects[[#This Row],[Days]]*24</f>
        <v>0</v>
      </c>
      <c r="N329" s="26">
        <f>INT(ResourceEffects[[#This Row],[Time Factor]]*TimeInterval/60)-ResourceEffects[[#This Row],[Hours]]*60-ResourceEffects[[#This Row],[Days]]*60*24</f>
        <v>0</v>
      </c>
      <c r="O329" s="26">
        <f>ResourceEffects[[#This Row],[Time Factor]]*TimeInterval-ResourceEffects[[#This Row],[Min]]*60-ResourceEffects[[#This Row],[Hours]]*60*60-ResourceEffects[[#This Row],[Days]]*60*60*24</f>
        <v>0</v>
      </c>
      <c r="P329" s="28">
        <f ca="1">INT(RAND()*999999999)</f>
        <v>266257931</v>
      </c>
      <c r="Q329" s="28">
        <f>_xlfn.XLOOKUP(ResourceEffects[[#This Row],[Protocol Name]],ProtocolNamesCol,ProtocolIds,"")</f>
        <v>25901</v>
      </c>
      <c r="R329" s="28">
        <f>ResourceEffects[[#This Row],[Time Factor]]</f>
        <v>0</v>
      </c>
      <c r="S329" s="28">
        <f>ResourceEffects[[#This Row],[Drone ID]]</f>
        <v>0</v>
      </c>
      <c r="T329" s="28">
        <f>_xlfn.XLOOKUP(ResourceEffects[[#This Row],[Resource Name]],ResourceNames,ResourceIds,"")</f>
        <v>5901</v>
      </c>
      <c r="U329" s="28">
        <f>_xlfn.XLOOKUP(ResourceEffects[[#This Row],[Event Type]],EventTypeNames,EventTypeIds,"")</f>
        <v>2</v>
      </c>
      <c r="V329" s="28">
        <f>IF(ResourceEffects[[#This Row],[Is Local]]="Yes",1,0)</f>
        <v>1</v>
      </c>
      <c r="W329" s="28">
        <f>IF(ResourceEffects[[#This Row],[Is Installed]]="Yes",1,0)</f>
        <v>0</v>
      </c>
      <c r="X329" s="28">
        <f>IF(ResourceEffects[[#This Row],[Status]]="Locked",1,0)</f>
        <v>0</v>
      </c>
      <c r="Y329" s="28">
        <f>IF(ResourceEffects[[#This Row],[event_type]]=1,0,1)</f>
        <v>1</v>
      </c>
      <c r="Z329" s="28">
        <f>IF(ResourceEffects[[#This Row],[Use Abundancies]]="Yes",1,0)</f>
        <v>0</v>
      </c>
      <c r="AA329" s="28">
        <f>ResourceEffects[[#This Row],[∆]]</f>
        <v>1</v>
      </c>
    </row>
    <row r="330" spans="1:27" ht="14.4" customHeight="1" x14ac:dyDescent="0.3">
      <c r="A330" s="32">
        <v>0</v>
      </c>
      <c r="B330" s="27" t="s">
        <v>147</v>
      </c>
      <c r="D330" s="26" t="s">
        <v>394</v>
      </c>
      <c r="E330" s="26">
        <v>1</v>
      </c>
      <c r="F330" s="50" t="s">
        <v>387</v>
      </c>
      <c r="G330" s="27" t="s">
        <v>289</v>
      </c>
      <c r="H330" s="26" t="str">
        <f>"No"</f>
        <v>No</v>
      </c>
      <c r="I330" s="26">
        <f>0</f>
        <v>0</v>
      </c>
      <c r="J330" s="26" t="str">
        <f>"Yes"</f>
        <v>Yes</v>
      </c>
      <c r="K330" s="26" t="str">
        <f>"No"</f>
        <v>No</v>
      </c>
      <c r="L330" s="26">
        <f>INT(ResourceEffects[[#This Row],[Time Factor]]*TimeInterval/60/60/24)</f>
        <v>0</v>
      </c>
      <c r="M330" s="26">
        <f>INT(ResourceEffects[[#This Row],[Time Factor]]*TimeInterval/60/60)-ResourceEffects[[#This Row],[Days]]*24</f>
        <v>0</v>
      </c>
      <c r="N330" s="26">
        <f>INT(ResourceEffects[[#This Row],[Time Factor]]*TimeInterval/60)-ResourceEffects[[#This Row],[Hours]]*60-ResourceEffects[[#This Row],[Days]]*60*24</f>
        <v>0</v>
      </c>
      <c r="O330" s="26">
        <f>ResourceEffects[[#This Row],[Time Factor]]*TimeInterval-ResourceEffects[[#This Row],[Min]]*60-ResourceEffects[[#This Row],[Hours]]*60*60-ResourceEffects[[#This Row],[Days]]*60*60*24</f>
        <v>0</v>
      </c>
      <c r="P330" s="28">
        <f ca="1">INT(RAND()*999999999)</f>
        <v>710076932</v>
      </c>
      <c r="Q330" s="28">
        <f>_xlfn.XLOOKUP(ResourceEffects[[#This Row],[Protocol Name]],ProtocolNamesCol,ProtocolIds,"")</f>
        <v>25901</v>
      </c>
      <c r="R330" s="28">
        <f>ResourceEffects[[#This Row],[Time Factor]]</f>
        <v>0</v>
      </c>
      <c r="S330" s="28">
        <f>ResourceEffects[[#This Row],[Drone ID]]</f>
        <v>0</v>
      </c>
      <c r="T330" s="28">
        <f>_xlfn.XLOOKUP(ResourceEffects[[#This Row],[Resource Name]],ResourceNames,ResourceIds,"")</f>
        <v>5001</v>
      </c>
      <c r="U330" s="28">
        <f>_xlfn.XLOOKUP(ResourceEffects[[#This Row],[Event Type]],EventTypeNames,EventTypeIds,"")</f>
        <v>1</v>
      </c>
      <c r="V330" s="28">
        <f>IF(ResourceEffects[[#This Row],[Is Local]]="Yes",1,0)</f>
        <v>1</v>
      </c>
      <c r="W330" s="28">
        <f>IF(ResourceEffects[[#This Row],[Is Installed]]="Yes",1,0)</f>
        <v>0</v>
      </c>
      <c r="X330" s="28">
        <f>IF(ResourceEffects[[#This Row],[Status]]="Locked",1,0)</f>
        <v>0</v>
      </c>
      <c r="Y330" s="28">
        <f>IF(ResourceEffects[[#This Row],[event_type]]=1,0,1)</f>
        <v>0</v>
      </c>
      <c r="Z330" s="28">
        <f>IF(ResourceEffects[[#This Row],[Use Abundancies]]="Yes",1,0)</f>
        <v>0</v>
      </c>
      <c r="AA330" s="28">
        <f>ResourceEffects[[#This Row],[∆]]</f>
        <v>1</v>
      </c>
    </row>
    <row r="331" spans="1:27" ht="14.4" customHeight="1" x14ac:dyDescent="0.3">
      <c r="A331" s="32">
        <v>0</v>
      </c>
      <c r="B331" s="27" t="s">
        <v>147</v>
      </c>
      <c r="D331" s="26" t="s">
        <v>394</v>
      </c>
      <c r="E331" s="26">
        <v>1</v>
      </c>
      <c r="F331" s="50" t="s">
        <v>387</v>
      </c>
      <c r="G331" s="27" t="s">
        <v>291</v>
      </c>
      <c r="H331" s="26" t="str">
        <f>"No"</f>
        <v>No</v>
      </c>
      <c r="I331" s="26">
        <f>0</f>
        <v>0</v>
      </c>
      <c r="J331" s="26" t="str">
        <f>"Yes"</f>
        <v>Yes</v>
      </c>
      <c r="K331" s="26" t="str">
        <f>"No"</f>
        <v>No</v>
      </c>
      <c r="L331" s="26">
        <f>INT(ResourceEffects[[#This Row],[Time Factor]]*TimeInterval/60/60/24)</f>
        <v>0</v>
      </c>
      <c r="M331" s="26">
        <f>INT(ResourceEffects[[#This Row],[Time Factor]]*TimeInterval/60/60)-ResourceEffects[[#This Row],[Days]]*24</f>
        <v>0</v>
      </c>
      <c r="N331" s="26">
        <f>INT(ResourceEffects[[#This Row],[Time Factor]]*TimeInterval/60)-ResourceEffects[[#This Row],[Hours]]*60-ResourceEffects[[#This Row],[Days]]*60*24</f>
        <v>0</v>
      </c>
      <c r="O331" s="26">
        <f>ResourceEffects[[#This Row],[Time Factor]]*TimeInterval-ResourceEffects[[#This Row],[Min]]*60-ResourceEffects[[#This Row],[Hours]]*60*60-ResourceEffects[[#This Row],[Days]]*60*60*24</f>
        <v>0</v>
      </c>
      <c r="P331" s="28">
        <f ca="1">INT(RAND()*999999999)</f>
        <v>861114207</v>
      </c>
      <c r="Q331" s="28">
        <f>_xlfn.XLOOKUP(ResourceEffects[[#This Row],[Protocol Name]],ProtocolNamesCol,ProtocolIds,"")</f>
        <v>25901</v>
      </c>
      <c r="R331" s="28">
        <f>ResourceEffects[[#This Row],[Time Factor]]</f>
        <v>0</v>
      </c>
      <c r="S331" s="28">
        <f>ResourceEffects[[#This Row],[Drone ID]]</f>
        <v>0</v>
      </c>
      <c r="T331" s="28">
        <f>_xlfn.XLOOKUP(ResourceEffects[[#This Row],[Resource Name]],ResourceNames,ResourceIds,"")</f>
        <v>5011</v>
      </c>
      <c r="U331" s="28">
        <f>_xlfn.XLOOKUP(ResourceEffects[[#This Row],[Event Type]],EventTypeNames,EventTypeIds,"")</f>
        <v>1</v>
      </c>
      <c r="V331" s="28">
        <f>IF(ResourceEffects[[#This Row],[Is Local]]="Yes",1,0)</f>
        <v>1</v>
      </c>
      <c r="W331" s="28">
        <f>IF(ResourceEffects[[#This Row],[Is Installed]]="Yes",1,0)</f>
        <v>0</v>
      </c>
      <c r="X331" s="28">
        <f>IF(ResourceEffects[[#This Row],[Status]]="Locked",1,0)</f>
        <v>0</v>
      </c>
      <c r="Y331" s="28">
        <f>IF(ResourceEffects[[#This Row],[event_type]]=1,0,1)</f>
        <v>0</v>
      </c>
      <c r="Z331" s="28">
        <f>IF(ResourceEffects[[#This Row],[Use Abundancies]]="Yes",1,0)</f>
        <v>0</v>
      </c>
      <c r="AA331" s="28">
        <f>ResourceEffects[[#This Row],[∆]]</f>
        <v>1</v>
      </c>
    </row>
    <row r="332" spans="1:27" ht="14.4" customHeight="1" x14ac:dyDescent="0.3">
      <c r="A332" s="32">
        <v>0</v>
      </c>
      <c r="B332" s="27" t="s">
        <v>147</v>
      </c>
      <c r="D332" s="26" t="s">
        <v>394</v>
      </c>
      <c r="E332" s="26">
        <v>1</v>
      </c>
      <c r="F332" s="50" t="s">
        <v>387</v>
      </c>
      <c r="G332" s="27" t="s">
        <v>298</v>
      </c>
      <c r="H332" s="26" t="str">
        <f>"No"</f>
        <v>No</v>
      </c>
      <c r="I332" s="26">
        <f>0</f>
        <v>0</v>
      </c>
      <c r="J332" s="26" t="str">
        <f>"Yes"</f>
        <v>Yes</v>
      </c>
      <c r="K332" s="26" t="str">
        <f>"No"</f>
        <v>No</v>
      </c>
      <c r="L332" s="26">
        <f>INT(ResourceEffects[[#This Row],[Time Factor]]*TimeInterval/60/60/24)</f>
        <v>0</v>
      </c>
      <c r="M332" s="26">
        <f>INT(ResourceEffects[[#This Row],[Time Factor]]*TimeInterval/60/60)-ResourceEffects[[#This Row],[Days]]*24</f>
        <v>0</v>
      </c>
      <c r="N332" s="26">
        <f>INT(ResourceEffects[[#This Row],[Time Factor]]*TimeInterval/60)-ResourceEffects[[#This Row],[Hours]]*60-ResourceEffects[[#This Row],[Days]]*60*24</f>
        <v>0</v>
      </c>
      <c r="O332" s="26">
        <f>ResourceEffects[[#This Row],[Time Factor]]*TimeInterval-ResourceEffects[[#This Row],[Min]]*60-ResourceEffects[[#This Row],[Hours]]*60*60-ResourceEffects[[#This Row],[Days]]*60*60*24</f>
        <v>0</v>
      </c>
      <c r="P332" s="28">
        <f ca="1">INT(RAND()*999999999)</f>
        <v>614140944</v>
      </c>
      <c r="Q332" s="28">
        <f>_xlfn.XLOOKUP(ResourceEffects[[#This Row],[Protocol Name]],ProtocolNamesCol,ProtocolIds,"")</f>
        <v>25901</v>
      </c>
      <c r="R332" s="28">
        <f>ResourceEffects[[#This Row],[Time Factor]]</f>
        <v>0</v>
      </c>
      <c r="S332" s="28">
        <f>ResourceEffects[[#This Row],[Drone ID]]</f>
        <v>0</v>
      </c>
      <c r="T332" s="28">
        <f>_xlfn.XLOOKUP(ResourceEffects[[#This Row],[Resource Name]],ResourceNames,ResourceIds,"")</f>
        <v>5131</v>
      </c>
      <c r="U332" s="28">
        <f>_xlfn.XLOOKUP(ResourceEffects[[#This Row],[Event Type]],EventTypeNames,EventTypeIds,"")</f>
        <v>1</v>
      </c>
      <c r="V332" s="28">
        <f>IF(ResourceEffects[[#This Row],[Is Local]]="Yes",1,0)</f>
        <v>1</v>
      </c>
      <c r="W332" s="28">
        <f>IF(ResourceEffects[[#This Row],[Is Installed]]="Yes",1,0)</f>
        <v>0</v>
      </c>
      <c r="X332" s="28">
        <f>IF(ResourceEffects[[#This Row],[Status]]="Locked",1,0)</f>
        <v>0</v>
      </c>
      <c r="Y332" s="28">
        <f>IF(ResourceEffects[[#This Row],[event_type]]=1,0,1)</f>
        <v>0</v>
      </c>
      <c r="Z332" s="28">
        <f>IF(ResourceEffects[[#This Row],[Use Abundancies]]="Yes",1,0)</f>
        <v>0</v>
      </c>
      <c r="AA332" s="28">
        <f>ResourceEffects[[#This Row],[∆]]</f>
        <v>1</v>
      </c>
    </row>
    <row r="333" spans="1:27" ht="14.4" customHeight="1" x14ac:dyDescent="0.3">
      <c r="A333" s="32">
        <v>0</v>
      </c>
      <c r="B333" s="27" t="s">
        <v>147</v>
      </c>
      <c r="D333" s="26" t="s">
        <v>394</v>
      </c>
      <c r="E333" s="26">
        <v>1</v>
      </c>
      <c r="F333" s="50" t="s">
        <v>387</v>
      </c>
      <c r="G333" s="27" t="s">
        <v>300</v>
      </c>
      <c r="H333" s="26" t="str">
        <f>"No"</f>
        <v>No</v>
      </c>
      <c r="I333" s="26">
        <f>0</f>
        <v>0</v>
      </c>
      <c r="J333" s="26" t="str">
        <f>"Yes"</f>
        <v>Yes</v>
      </c>
      <c r="K333" s="26" t="str">
        <f>"No"</f>
        <v>No</v>
      </c>
      <c r="L333" s="26">
        <f>INT(ResourceEffects[[#This Row],[Time Factor]]*TimeInterval/60/60/24)</f>
        <v>0</v>
      </c>
      <c r="M333" s="26">
        <f>INT(ResourceEffects[[#This Row],[Time Factor]]*TimeInterval/60/60)-ResourceEffects[[#This Row],[Days]]*24</f>
        <v>0</v>
      </c>
      <c r="N333" s="26">
        <f>INT(ResourceEffects[[#This Row],[Time Factor]]*TimeInterval/60)-ResourceEffects[[#This Row],[Hours]]*60-ResourceEffects[[#This Row],[Days]]*60*24</f>
        <v>0</v>
      </c>
      <c r="O333" s="26">
        <f>ResourceEffects[[#This Row],[Time Factor]]*TimeInterval-ResourceEffects[[#This Row],[Min]]*60-ResourceEffects[[#This Row],[Hours]]*60*60-ResourceEffects[[#This Row],[Days]]*60*60*24</f>
        <v>0</v>
      </c>
      <c r="P333" s="28">
        <f ca="1">INT(RAND()*999999999)</f>
        <v>958382172</v>
      </c>
      <c r="Q333" s="28">
        <f>_xlfn.XLOOKUP(ResourceEffects[[#This Row],[Protocol Name]],ProtocolNamesCol,ProtocolIds,"")</f>
        <v>25901</v>
      </c>
      <c r="R333" s="28">
        <f>ResourceEffects[[#This Row],[Time Factor]]</f>
        <v>0</v>
      </c>
      <c r="S333" s="28">
        <f>ResourceEffects[[#This Row],[Drone ID]]</f>
        <v>0</v>
      </c>
      <c r="T333" s="28">
        <f>_xlfn.XLOOKUP(ResourceEffects[[#This Row],[Resource Name]],ResourceNames,ResourceIds,"")</f>
        <v>5221</v>
      </c>
      <c r="U333" s="28">
        <f>_xlfn.XLOOKUP(ResourceEffects[[#This Row],[Event Type]],EventTypeNames,EventTypeIds,"")</f>
        <v>1</v>
      </c>
      <c r="V333" s="28">
        <f>IF(ResourceEffects[[#This Row],[Is Local]]="Yes",1,0)</f>
        <v>1</v>
      </c>
      <c r="W333" s="28">
        <f>IF(ResourceEffects[[#This Row],[Is Installed]]="Yes",1,0)</f>
        <v>0</v>
      </c>
      <c r="X333" s="28">
        <f>IF(ResourceEffects[[#This Row],[Status]]="Locked",1,0)</f>
        <v>0</v>
      </c>
      <c r="Y333" s="28">
        <f>IF(ResourceEffects[[#This Row],[event_type]]=1,0,1)</f>
        <v>0</v>
      </c>
      <c r="Z333" s="28">
        <f>IF(ResourceEffects[[#This Row],[Use Abundancies]]="Yes",1,0)</f>
        <v>0</v>
      </c>
      <c r="AA333" s="28">
        <f>ResourceEffects[[#This Row],[∆]]</f>
        <v>1</v>
      </c>
    </row>
    <row r="334" spans="1:27" ht="14.4" customHeight="1" x14ac:dyDescent="0.3">
      <c r="A334" s="32">
        <v>0</v>
      </c>
      <c r="B334" s="27" t="s">
        <v>147</v>
      </c>
      <c r="D334" s="26" t="s">
        <v>394</v>
      </c>
      <c r="E334" s="26">
        <v>1</v>
      </c>
      <c r="F334" s="50" t="s">
        <v>387</v>
      </c>
      <c r="G334" s="27" t="s">
        <v>302</v>
      </c>
      <c r="H334" s="26" t="str">
        <f>"No"</f>
        <v>No</v>
      </c>
      <c r="I334" s="26">
        <f>0</f>
        <v>0</v>
      </c>
      <c r="J334" s="26" t="str">
        <f>"Yes"</f>
        <v>Yes</v>
      </c>
      <c r="K334" s="26" t="str">
        <f>"No"</f>
        <v>No</v>
      </c>
      <c r="L334" s="26">
        <f>INT(ResourceEffects[[#This Row],[Time Factor]]*TimeInterval/60/60/24)</f>
        <v>0</v>
      </c>
      <c r="M334" s="26">
        <f>INT(ResourceEffects[[#This Row],[Time Factor]]*TimeInterval/60/60)-ResourceEffects[[#This Row],[Days]]*24</f>
        <v>0</v>
      </c>
      <c r="N334" s="26">
        <f>INT(ResourceEffects[[#This Row],[Time Factor]]*TimeInterval/60)-ResourceEffects[[#This Row],[Hours]]*60-ResourceEffects[[#This Row],[Days]]*60*24</f>
        <v>0</v>
      </c>
      <c r="O334" s="26">
        <f>ResourceEffects[[#This Row],[Time Factor]]*TimeInterval-ResourceEffects[[#This Row],[Min]]*60-ResourceEffects[[#This Row],[Hours]]*60*60-ResourceEffects[[#This Row],[Days]]*60*60*24</f>
        <v>0</v>
      </c>
      <c r="P334" s="28">
        <f ca="1">INT(RAND()*999999999)</f>
        <v>496061673</v>
      </c>
      <c r="Q334" s="28">
        <f>_xlfn.XLOOKUP(ResourceEffects[[#This Row],[Protocol Name]],ProtocolNamesCol,ProtocolIds,"")</f>
        <v>25901</v>
      </c>
      <c r="R334" s="28">
        <f>ResourceEffects[[#This Row],[Time Factor]]</f>
        <v>0</v>
      </c>
      <c r="S334" s="28">
        <f>ResourceEffects[[#This Row],[Drone ID]]</f>
        <v>0</v>
      </c>
      <c r="T334" s="28">
        <f>_xlfn.XLOOKUP(ResourceEffects[[#This Row],[Resource Name]],ResourceNames,ResourceIds,"")</f>
        <v>5211</v>
      </c>
      <c r="U334" s="28">
        <f>_xlfn.XLOOKUP(ResourceEffects[[#This Row],[Event Type]],EventTypeNames,EventTypeIds,"")</f>
        <v>1</v>
      </c>
      <c r="V334" s="28">
        <f>IF(ResourceEffects[[#This Row],[Is Local]]="Yes",1,0)</f>
        <v>1</v>
      </c>
      <c r="W334" s="28">
        <f>IF(ResourceEffects[[#This Row],[Is Installed]]="Yes",1,0)</f>
        <v>0</v>
      </c>
      <c r="X334" s="28">
        <f>IF(ResourceEffects[[#This Row],[Status]]="Locked",1,0)</f>
        <v>0</v>
      </c>
      <c r="Y334" s="28">
        <f>IF(ResourceEffects[[#This Row],[event_type]]=1,0,1)</f>
        <v>0</v>
      </c>
      <c r="Z334" s="28">
        <f>IF(ResourceEffects[[#This Row],[Use Abundancies]]="Yes",1,0)</f>
        <v>0</v>
      </c>
      <c r="AA334" s="28">
        <f>ResourceEffects[[#This Row],[∆]]</f>
        <v>1</v>
      </c>
    </row>
    <row r="335" spans="1:27" ht="14.4" customHeight="1" x14ac:dyDescent="0.3">
      <c r="A335" s="32">
        <v>0</v>
      </c>
      <c r="B335" s="27" t="s">
        <v>147</v>
      </c>
      <c r="D335" s="26" t="s">
        <v>394</v>
      </c>
      <c r="E335" s="26">
        <v>1</v>
      </c>
      <c r="F335" s="50" t="s">
        <v>387</v>
      </c>
      <c r="G335" s="27" t="s">
        <v>322</v>
      </c>
      <c r="H335" s="26" t="str">
        <f>"No"</f>
        <v>No</v>
      </c>
      <c r="I335" s="26">
        <f>0</f>
        <v>0</v>
      </c>
      <c r="J335" s="26" t="str">
        <f>"Yes"</f>
        <v>Yes</v>
      </c>
      <c r="K335" s="26" t="str">
        <f>"No"</f>
        <v>No</v>
      </c>
      <c r="L335" s="26">
        <f>INT(ResourceEffects[[#This Row],[Time Factor]]*TimeInterval/60/60/24)</f>
        <v>0</v>
      </c>
      <c r="M335" s="26">
        <f>INT(ResourceEffects[[#This Row],[Time Factor]]*TimeInterval/60/60)-ResourceEffects[[#This Row],[Days]]*24</f>
        <v>0</v>
      </c>
      <c r="N335" s="26">
        <f>INT(ResourceEffects[[#This Row],[Time Factor]]*TimeInterval/60)-ResourceEffects[[#This Row],[Hours]]*60-ResourceEffects[[#This Row],[Days]]*60*24</f>
        <v>0</v>
      </c>
      <c r="O335" s="26">
        <f>ResourceEffects[[#This Row],[Time Factor]]*TimeInterval-ResourceEffects[[#This Row],[Min]]*60-ResourceEffects[[#This Row],[Hours]]*60*60-ResourceEffects[[#This Row],[Days]]*60*60*24</f>
        <v>0</v>
      </c>
      <c r="P335" s="28">
        <f ca="1">INT(RAND()*999999999)</f>
        <v>96627824</v>
      </c>
      <c r="Q335" s="28">
        <f>_xlfn.XLOOKUP(ResourceEffects[[#This Row],[Protocol Name]],ProtocolNamesCol,ProtocolIds,"")</f>
        <v>25901</v>
      </c>
      <c r="R335" s="28">
        <f>ResourceEffects[[#This Row],[Time Factor]]</f>
        <v>0</v>
      </c>
      <c r="S335" s="28">
        <f>ResourceEffects[[#This Row],[Drone ID]]</f>
        <v>0</v>
      </c>
      <c r="T335" s="28">
        <f>_xlfn.XLOOKUP(ResourceEffects[[#This Row],[Resource Name]],ResourceNames,ResourceIds,"")</f>
        <v>5501</v>
      </c>
      <c r="U335" s="28">
        <f>_xlfn.XLOOKUP(ResourceEffects[[#This Row],[Event Type]],EventTypeNames,EventTypeIds,"")</f>
        <v>1</v>
      </c>
      <c r="V335" s="28">
        <f>IF(ResourceEffects[[#This Row],[Is Local]]="Yes",1,0)</f>
        <v>1</v>
      </c>
      <c r="W335" s="28">
        <f>IF(ResourceEffects[[#This Row],[Is Installed]]="Yes",1,0)</f>
        <v>0</v>
      </c>
      <c r="X335" s="28">
        <f>IF(ResourceEffects[[#This Row],[Status]]="Locked",1,0)</f>
        <v>0</v>
      </c>
      <c r="Y335" s="28">
        <f>IF(ResourceEffects[[#This Row],[event_type]]=1,0,1)</f>
        <v>0</v>
      </c>
      <c r="Z335" s="28">
        <f>IF(ResourceEffects[[#This Row],[Use Abundancies]]="Yes",1,0)</f>
        <v>0</v>
      </c>
      <c r="AA335" s="28">
        <f>ResourceEffects[[#This Row],[∆]]</f>
        <v>1</v>
      </c>
    </row>
    <row r="336" spans="1:27" x14ac:dyDescent="0.3">
      <c r="A336" s="60">
        <v>9</v>
      </c>
      <c r="B336" s="67" t="s">
        <v>134</v>
      </c>
      <c r="C336" s="61" t="s">
        <v>482</v>
      </c>
      <c r="D336" s="62" t="s">
        <v>394</v>
      </c>
      <c r="E336" s="62">
        <v>1</v>
      </c>
      <c r="F336" s="63" t="s">
        <v>387</v>
      </c>
      <c r="G336" s="64" t="s">
        <v>476</v>
      </c>
      <c r="H336" s="65" t="str">
        <f>"No"</f>
        <v>No</v>
      </c>
      <c r="I336" s="65">
        <f>0</f>
        <v>0</v>
      </c>
      <c r="J336" s="65" t="str">
        <f>"Yes"</f>
        <v>Yes</v>
      </c>
      <c r="K336" s="65" t="str">
        <f>"No"</f>
        <v>No</v>
      </c>
      <c r="L336" s="65">
        <f>INT(ResourceEffects[[#This Row],[Time Factor]]*TimeInterval/60/60/24)</f>
        <v>0</v>
      </c>
      <c r="M336" s="65">
        <f>INT(ResourceEffects[[#This Row],[Time Factor]]*TimeInterval/60/60)-ResourceEffects[[#This Row],[Days]]*24</f>
        <v>0</v>
      </c>
      <c r="N336" s="65">
        <f>INT(ResourceEffects[[#This Row],[Time Factor]]*TimeInterval/60)-ResourceEffects[[#This Row],[Hours]]*60-ResourceEffects[[#This Row],[Days]]*60*24</f>
        <v>0</v>
      </c>
      <c r="O336" s="65">
        <f>ResourceEffects[[#This Row],[Time Factor]]*TimeInterval-ResourceEffects[[#This Row],[Min]]*60-ResourceEffects[[#This Row],[Hours]]*60*60-ResourceEffects[[#This Row],[Days]]*60*60*24</f>
        <v>9</v>
      </c>
      <c r="P336" s="66">
        <f ca="1">INT(RAND()*999999999)</f>
        <v>210524910</v>
      </c>
      <c r="Q336" s="66">
        <f>_xlfn.XLOOKUP(ResourceEffects[[#This Row],[Protocol Name]],ProtocolNamesCol,ProtocolIds,"")</f>
        <v>21130</v>
      </c>
      <c r="R336" s="66">
        <f>ResourceEffects[[#This Row],[Time Factor]]</f>
        <v>9</v>
      </c>
      <c r="S336" s="66">
        <f>ResourceEffects[[#This Row],[Drone ID]]</f>
        <v>0</v>
      </c>
      <c r="T336" s="66">
        <f>_xlfn.XLOOKUP(ResourceEffects[[#This Row],[Resource Name]],ResourceNames,ResourceIds,"")</f>
        <v>5201</v>
      </c>
      <c r="U336" s="66">
        <f>_xlfn.XLOOKUP(ResourceEffects[[#This Row],[Event Type]],EventTypeNames,EventTypeIds,"")</f>
        <v>1</v>
      </c>
      <c r="V336" s="66">
        <f>IF(ResourceEffects[[#This Row],[Is Local]]="Yes",1,0)</f>
        <v>1</v>
      </c>
      <c r="W336" s="66">
        <f>IF(ResourceEffects[[#This Row],[Is Installed]]="Yes",1,0)</f>
        <v>0</v>
      </c>
      <c r="X336" s="66">
        <f>IF(ResourceEffects[[#This Row],[Status]]="Locked",1,0)</f>
        <v>0</v>
      </c>
      <c r="Y336" s="66">
        <f>IF(ResourceEffects[[#This Row],[event_type]]=1,0,1)</f>
        <v>0</v>
      </c>
      <c r="Z336" s="66">
        <f>IF(ResourceEffects[[#This Row],[Use Abundancies]]="Yes",1,0)</f>
        <v>0</v>
      </c>
      <c r="AA336" s="66">
        <f>ResourceEffects[[#This Row],[∆]]</f>
        <v>1</v>
      </c>
    </row>
    <row r="337" spans="1:27" x14ac:dyDescent="0.3">
      <c r="A337" s="32">
        <v>10</v>
      </c>
      <c r="B337" s="64" t="s">
        <v>134</v>
      </c>
      <c r="C337" s="31" t="s">
        <v>480</v>
      </c>
      <c r="D337" s="26" t="s">
        <v>394</v>
      </c>
      <c r="E337" s="26">
        <v>3</v>
      </c>
      <c r="F337" s="50" t="s">
        <v>387</v>
      </c>
      <c r="G337" s="27" t="s">
        <v>188</v>
      </c>
      <c r="H337" s="26" t="str">
        <f>"No"</f>
        <v>No</v>
      </c>
      <c r="I337" s="26">
        <f>0</f>
        <v>0</v>
      </c>
      <c r="J337" s="26" t="str">
        <f>"Yes"</f>
        <v>Yes</v>
      </c>
      <c r="K337" s="26" t="str">
        <f>"No"</f>
        <v>No</v>
      </c>
      <c r="L337" s="26">
        <f>INT(ResourceEffects[[#This Row],[Time Factor]]*TimeInterval/60/60/24)</f>
        <v>0</v>
      </c>
      <c r="M337" s="26">
        <f>INT(ResourceEffects[[#This Row],[Time Factor]]*TimeInterval/60/60)-ResourceEffects[[#This Row],[Days]]*24</f>
        <v>0</v>
      </c>
      <c r="N337" s="26">
        <f>INT(ResourceEffects[[#This Row],[Time Factor]]*TimeInterval/60)-ResourceEffects[[#This Row],[Hours]]*60-ResourceEffects[[#This Row],[Days]]*60*24</f>
        <v>0</v>
      </c>
      <c r="O337" s="26">
        <f>ResourceEffects[[#This Row],[Time Factor]]*TimeInterval-ResourceEffects[[#This Row],[Min]]*60-ResourceEffects[[#This Row],[Hours]]*60*60-ResourceEffects[[#This Row],[Days]]*60*60*24</f>
        <v>10</v>
      </c>
      <c r="P337" s="28">
        <f ca="1">INT(RAND()*999999999)</f>
        <v>843837117</v>
      </c>
      <c r="Q337" s="28">
        <f>_xlfn.XLOOKUP(ResourceEffects[[#This Row],[Protocol Name]],ProtocolNamesCol,ProtocolIds,"")</f>
        <v>21130</v>
      </c>
      <c r="R337" s="28">
        <f>ResourceEffects[[#This Row],[Time Factor]]</f>
        <v>10</v>
      </c>
      <c r="S337" s="28">
        <f>ResourceEffects[[#This Row],[Drone ID]]</f>
        <v>0</v>
      </c>
      <c r="T337" s="28">
        <f>_xlfn.XLOOKUP(ResourceEffects[[#This Row],[Resource Name]],ResourceNames,ResourceIds,"")</f>
        <v>2011</v>
      </c>
      <c r="U337" s="28">
        <f>_xlfn.XLOOKUP(ResourceEffects[[#This Row],[Event Type]],EventTypeNames,EventTypeIds,"")</f>
        <v>1</v>
      </c>
      <c r="V337" s="28">
        <f>IF(ResourceEffects[[#This Row],[Is Local]]="Yes",1,0)</f>
        <v>1</v>
      </c>
      <c r="W337" s="28">
        <f>IF(ResourceEffects[[#This Row],[Is Installed]]="Yes",1,0)</f>
        <v>0</v>
      </c>
      <c r="X337" s="28">
        <f>IF(ResourceEffects[[#This Row],[Status]]="Locked",1,0)</f>
        <v>0</v>
      </c>
      <c r="Y337" s="28">
        <f>IF(ResourceEffects[[#This Row],[event_type]]=1,0,1)</f>
        <v>0</v>
      </c>
      <c r="Z337" s="28">
        <f>IF(ResourceEffects[[#This Row],[Use Abundancies]]="Yes",1,0)</f>
        <v>0</v>
      </c>
      <c r="AA337" s="28">
        <f>ResourceEffects[[#This Row],[∆]]</f>
        <v>3</v>
      </c>
    </row>
    <row r="338" spans="1:27" x14ac:dyDescent="0.3">
      <c r="A338" s="32">
        <v>10</v>
      </c>
      <c r="B338" s="64" t="s">
        <v>134</v>
      </c>
      <c r="C338" s="31" t="s">
        <v>480</v>
      </c>
      <c r="D338" s="26" t="s">
        <v>394</v>
      </c>
      <c r="E338" s="26">
        <v>2</v>
      </c>
      <c r="F338" s="50" t="s">
        <v>387</v>
      </c>
      <c r="G338" s="27" t="s">
        <v>190</v>
      </c>
      <c r="H338" s="26" t="str">
        <f>"No"</f>
        <v>No</v>
      </c>
      <c r="I338" s="26">
        <f>0</f>
        <v>0</v>
      </c>
      <c r="J338" s="26" t="str">
        <f>"Yes"</f>
        <v>Yes</v>
      </c>
      <c r="K338" s="26" t="str">
        <f>"No"</f>
        <v>No</v>
      </c>
      <c r="L338" s="26">
        <f>INT(ResourceEffects[[#This Row],[Time Factor]]*TimeInterval/60/60/24)</f>
        <v>0</v>
      </c>
      <c r="M338" s="26">
        <f>INT(ResourceEffects[[#This Row],[Time Factor]]*TimeInterval/60/60)-ResourceEffects[[#This Row],[Days]]*24</f>
        <v>0</v>
      </c>
      <c r="N338" s="26">
        <f>INT(ResourceEffects[[#This Row],[Time Factor]]*TimeInterval/60)-ResourceEffects[[#This Row],[Hours]]*60-ResourceEffects[[#This Row],[Days]]*60*24</f>
        <v>0</v>
      </c>
      <c r="O338" s="26">
        <f>ResourceEffects[[#This Row],[Time Factor]]*TimeInterval-ResourceEffects[[#This Row],[Min]]*60-ResourceEffects[[#This Row],[Hours]]*60*60-ResourceEffects[[#This Row],[Days]]*60*60*24</f>
        <v>10</v>
      </c>
      <c r="P338" s="28">
        <f ca="1">INT(RAND()*999999999)</f>
        <v>303771643</v>
      </c>
      <c r="Q338" s="28">
        <f>_xlfn.XLOOKUP(ResourceEffects[[#This Row],[Protocol Name]],ProtocolNamesCol,ProtocolIds,"")</f>
        <v>21130</v>
      </c>
      <c r="R338" s="28">
        <f>ResourceEffects[[#This Row],[Time Factor]]</f>
        <v>10</v>
      </c>
      <c r="S338" s="28">
        <f>ResourceEffects[[#This Row],[Drone ID]]</f>
        <v>0</v>
      </c>
      <c r="T338" s="28">
        <f>_xlfn.XLOOKUP(ResourceEffects[[#This Row],[Resource Name]],ResourceNames,ResourceIds,"")</f>
        <v>2012</v>
      </c>
      <c r="U338" s="28">
        <f>_xlfn.XLOOKUP(ResourceEffects[[#This Row],[Event Type]],EventTypeNames,EventTypeIds,"")</f>
        <v>1</v>
      </c>
      <c r="V338" s="28">
        <f>IF(ResourceEffects[[#This Row],[Is Local]]="Yes",1,0)</f>
        <v>1</v>
      </c>
      <c r="W338" s="28">
        <f>IF(ResourceEffects[[#This Row],[Is Installed]]="Yes",1,0)</f>
        <v>0</v>
      </c>
      <c r="X338" s="28">
        <f>IF(ResourceEffects[[#This Row],[Status]]="Locked",1,0)</f>
        <v>0</v>
      </c>
      <c r="Y338" s="28">
        <f>IF(ResourceEffects[[#This Row],[event_type]]=1,0,1)</f>
        <v>0</v>
      </c>
      <c r="Z338" s="28">
        <f>IF(ResourceEffects[[#This Row],[Use Abundancies]]="Yes",1,0)</f>
        <v>0</v>
      </c>
      <c r="AA338" s="28">
        <f>ResourceEffects[[#This Row],[∆]]</f>
        <v>2</v>
      </c>
    </row>
    <row r="339" spans="1:27" x14ac:dyDescent="0.3">
      <c r="A339" s="32">
        <v>10</v>
      </c>
      <c r="B339" s="64" t="s">
        <v>134</v>
      </c>
      <c r="C339" s="31" t="s">
        <v>480</v>
      </c>
      <c r="D339" s="26" t="s">
        <v>394</v>
      </c>
      <c r="E339" s="26">
        <v>1</v>
      </c>
      <c r="F339" s="50" t="s">
        <v>387</v>
      </c>
      <c r="G339" s="27" t="s">
        <v>202</v>
      </c>
      <c r="H339" s="26" t="str">
        <f>"No"</f>
        <v>No</v>
      </c>
      <c r="I339" s="26">
        <f>0</f>
        <v>0</v>
      </c>
      <c r="J339" s="26" t="str">
        <f>"Yes"</f>
        <v>Yes</v>
      </c>
      <c r="K339" s="26" t="str">
        <f>"No"</f>
        <v>No</v>
      </c>
      <c r="L339" s="26">
        <f>INT(ResourceEffects[[#This Row],[Time Factor]]*TimeInterval/60/60/24)</f>
        <v>0</v>
      </c>
      <c r="M339" s="26">
        <f>INT(ResourceEffects[[#This Row],[Time Factor]]*TimeInterval/60/60)-ResourceEffects[[#This Row],[Days]]*24</f>
        <v>0</v>
      </c>
      <c r="N339" s="26">
        <f>INT(ResourceEffects[[#This Row],[Time Factor]]*TimeInterval/60)-ResourceEffects[[#This Row],[Hours]]*60-ResourceEffects[[#This Row],[Days]]*60*24</f>
        <v>0</v>
      </c>
      <c r="O339" s="26">
        <f>ResourceEffects[[#This Row],[Time Factor]]*TimeInterval-ResourceEffects[[#This Row],[Min]]*60-ResourceEffects[[#This Row],[Hours]]*60*60-ResourceEffects[[#This Row],[Days]]*60*60*24</f>
        <v>10</v>
      </c>
      <c r="P339" s="28">
        <f ca="1">INT(RAND()*999999999)</f>
        <v>616242366</v>
      </c>
      <c r="Q339" s="28">
        <f>_xlfn.XLOOKUP(ResourceEffects[[#This Row],[Protocol Name]],ProtocolNamesCol,ProtocolIds,"")</f>
        <v>21130</v>
      </c>
      <c r="R339" s="28">
        <f>ResourceEffects[[#This Row],[Time Factor]]</f>
        <v>10</v>
      </c>
      <c r="S339" s="28">
        <f>ResourceEffects[[#This Row],[Drone ID]]</f>
        <v>0</v>
      </c>
      <c r="T339" s="28">
        <f>_xlfn.XLOOKUP(ResourceEffects[[#This Row],[Resource Name]],ResourceNames,ResourceIds,"")</f>
        <v>2032</v>
      </c>
      <c r="U339" s="28">
        <f>_xlfn.XLOOKUP(ResourceEffects[[#This Row],[Event Type]],EventTypeNames,EventTypeIds,"")</f>
        <v>1</v>
      </c>
      <c r="V339" s="28">
        <f>IF(ResourceEffects[[#This Row],[Is Local]]="Yes",1,0)</f>
        <v>1</v>
      </c>
      <c r="W339" s="28">
        <f>IF(ResourceEffects[[#This Row],[Is Installed]]="Yes",1,0)</f>
        <v>0</v>
      </c>
      <c r="X339" s="28">
        <f>IF(ResourceEffects[[#This Row],[Status]]="Locked",1,0)</f>
        <v>0</v>
      </c>
      <c r="Y339" s="28">
        <f>IF(ResourceEffects[[#This Row],[event_type]]=1,0,1)</f>
        <v>0</v>
      </c>
      <c r="Z339" s="28">
        <f>IF(ResourceEffects[[#This Row],[Use Abundancies]]="Yes",1,0)</f>
        <v>0</v>
      </c>
      <c r="AA339" s="28">
        <f>ResourceEffects[[#This Row],[∆]]</f>
        <v>1</v>
      </c>
    </row>
    <row r="340" spans="1:27" x14ac:dyDescent="0.3">
      <c r="A340" s="59">
        <v>0</v>
      </c>
      <c r="B340" s="67" t="s">
        <v>135</v>
      </c>
      <c r="C340" s="31" t="s">
        <v>479</v>
      </c>
      <c r="D340" s="26" t="s">
        <v>395</v>
      </c>
      <c r="E340" s="26">
        <v>1</v>
      </c>
      <c r="F340" s="50" t="s">
        <v>387</v>
      </c>
      <c r="G340" s="27" t="s">
        <v>476</v>
      </c>
      <c r="H340" s="52" t="str">
        <f>"No"</f>
        <v>No</v>
      </c>
      <c r="I340" s="52">
        <f>0</f>
        <v>0</v>
      </c>
      <c r="J340" s="52" t="str">
        <f>"Yes"</f>
        <v>Yes</v>
      </c>
      <c r="K340" s="52" t="str">
        <f>"No"</f>
        <v>No</v>
      </c>
      <c r="L340" s="52">
        <f>INT(ResourceEffects[[#This Row],[Time Factor]]*TimeInterval/60/60/24)</f>
        <v>0</v>
      </c>
      <c r="M340" s="52">
        <f>INT(ResourceEffects[[#This Row],[Time Factor]]*TimeInterval/60/60)-ResourceEffects[[#This Row],[Days]]*24</f>
        <v>0</v>
      </c>
      <c r="N340" s="52">
        <f>INT(ResourceEffects[[#This Row],[Time Factor]]*TimeInterval/60)-ResourceEffects[[#This Row],[Hours]]*60-ResourceEffects[[#This Row],[Days]]*60*24</f>
        <v>0</v>
      </c>
      <c r="O340" s="52">
        <f>ResourceEffects[[#This Row],[Time Factor]]*TimeInterval-ResourceEffects[[#This Row],[Min]]*60-ResourceEffects[[#This Row],[Hours]]*60*60-ResourceEffects[[#This Row],[Days]]*60*60*24</f>
        <v>0</v>
      </c>
      <c r="P340" s="29">
        <f ca="1">INT(RAND()*999999999)</f>
        <v>645979264</v>
      </c>
      <c r="Q340" s="29">
        <f>_xlfn.XLOOKUP(ResourceEffects[[#This Row],[Protocol Name]],ProtocolNamesCol,ProtocolIds,"")</f>
        <v>21200</v>
      </c>
      <c r="R340" s="29">
        <f>ResourceEffects[[#This Row],[Time Factor]]</f>
        <v>0</v>
      </c>
      <c r="S340" s="29">
        <f>ResourceEffects[[#This Row],[Drone ID]]</f>
        <v>0</v>
      </c>
      <c r="T340" s="29">
        <f>_xlfn.XLOOKUP(ResourceEffects[[#This Row],[Resource Name]],ResourceNames,ResourceIds,"")</f>
        <v>5201</v>
      </c>
      <c r="U340" s="29">
        <f>_xlfn.XLOOKUP(ResourceEffects[[#This Row],[Event Type]],EventTypeNames,EventTypeIds,"")</f>
        <v>2</v>
      </c>
      <c r="V340" s="29">
        <f>IF(ResourceEffects[[#This Row],[Is Local]]="Yes",1,0)</f>
        <v>1</v>
      </c>
      <c r="W340" s="29">
        <f>IF(ResourceEffects[[#This Row],[Is Installed]]="Yes",1,0)</f>
        <v>0</v>
      </c>
      <c r="X340" s="29">
        <f>IF(ResourceEffects[[#This Row],[Status]]="Locked",1,0)</f>
        <v>0</v>
      </c>
      <c r="Y340" s="29">
        <f>IF(ResourceEffects[[#This Row],[event_type]]=1,0,1)</f>
        <v>1</v>
      </c>
      <c r="Z340" s="29">
        <f>IF(ResourceEffects[[#This Row],[Use Abundancies]]="Yes",1,0)</f>
        <v>0</v>
      </c>
      <c r="AA340" s="29">
        <f>ResourceEffects[[#This Row],[∆]]</f>
        <v>1</v>
      </c>
    </row>
    <row r="341" spans="1:27" x14ac:dyDescent="0.3">
      <c r="A341" s="59">
        <v>0</v>
      </c>
      <c r="B341" s="67" t="s">
        <v>135</v>
      </c>
      <c r="C341" s="31" t="s">
        <v>479</v>
      </c>
      <c r="D341" s="26" t="s">
        <v>394</v>
      </c>
      <c r="E341" s="26">
        <v>1</v>
      </c>
      <c r="F341" s="50" t="s">
        <v>387</v>
      </c>
      <c r="G341" s="27" t="s">
        <v>476</v>
      </c>
      <c r="H341" s="52" t="str">
        <f>"No"</f>
        <v>No</v>
      </c>
      <c r="I341" s="52">
        <f>0</f>
        <v>0</v>
      </c>
      <c r="J341" s="52" t="str">
        <f>"Yes"</f>
        <v>Yes</v>
      </c>
      <c r="K341" s="52" t="str">
        <f>"No"</f>
        <v>No</v>
      </c>
      <c r="L341" s="52">
        <f>INT(ResourceEffects[[#This Row],[Time Factor]]*TimeInterval/60/60/24)</f>
        <v>0</v>
      </c>
      <c r="M341" s="52">
        <f>INT(ResourceEffects[[#This Row],[Time Factor]]*TimeInterval/60/60)-ResourceEffects[[#This Row],[Days]]*24</f>
        <v>0</v>
      </c>
      <c r="N341" s="52">
        <f>INT(ResourceEffects[[#This Row],[Time Factor]]*TimeInterval/60)-ResourceEffects[[#This Row],[Hours]]*60-ResourceEffects[[#This Row],[Days]]*60*24</f>
        <v>0</v>
      </c>
      <c r="O341" s="52">
        <f>ResourceEffects[[#This Row],[Time Factor]]*TimeInterval-ResourceEffects[[#This Row],[Min]]*60-ResourceEffects[[#This Row],[Hours]]*60*60-ResourceEffects[[#This Row],[Days]]*60*60*24</f>
        <v>0</v>
      </c>
      <c r="P341" s="29">
        <f ca="1">INT(RAND()*999999999)</f>
        <v>722537402</v>
      </c>
      <c r="Q341" s="29">
        <f>_xlfn.XLOOKUP(ResourceEffects[[#This Row],[Protocol Name]],ProtocolNamesCol,ProtocolIds,"")</f>
        <v>21200</v>
      </c>
      <c r="R341" s="29">
        <f>ResourceEffects[[#This Row],[Time Factor]]</f>
        <v>0</v>
      </c>
      <c r="S341" s="29">
        <f>ResourceEffects[[#This Row],[Drone ID]]</f>
        <v>0</v>
      </c>
      <c r="T341" s="29">
        <f>_xlfn.XLOOKUP(ResourceEffects[[#This Row],[Resource Name]],ResourceNames,ResourceIds,"")</f>
        <v>5201</v>
      </c>
      <c r="U341" s="29">
        <f>_xlfn.XLOOKUP(ResourceEffects[[#This Row],[Event Type]],EventTypeNames,EventTypeIds,"")</f>
        <v>1</v>
      </c>
      <c r="V341" s="29">
        <f>IF(ResourceEffects[[#This Row],[Is Local]]="Yes",1,0)</f>
        <v>1</v>
      </c>
      <c r="W341" s="29">
        <f>IF(ResourceEffects[[#This Row],[Is Installed]]="Yes",1,0)</f>
        <v>0</v>
      </c>
      <c r="X341" s="29">
        <f>IF(ResourceEffects[[#This Row],[Status]]="Locked",1,0)</f>
        <v>0</v>
      </c>
      <c r="Y341" s="29">
        <f>IF(ResourceEffects[[#This Row],[event_type]]=1,0,1)</f>
        <v>0</v>
      </c>
      <c r="Z341" s="29">
        <f>IF(ResourceEffects[[#This Row],[Use Abundancies]]="Yes",1,0)</f>
        <v>0</v>
      </c>
      <c r="AA341" s="29">
        <f>ResourceEffects[[#This Row],[∆]]</f>
        <v>1</v>
      </c>
    </row>
    <row r="342" spans="1:27" x14ac:dyDescent="0.3">
      <c r="A342" s="32">
        <v>1</v>
      </c>
      <c r="B342" s="27" t="s">
        <v>135</v>
      </c>
      <c r="C342" s="31" t="s">
        <v>478</v>
      </c>
      <c r="D342" s="26" t="s">
        <v>395</v>
      </c>
      <c r="E342" s="26">
        <v>20</v>
      </c>
      <c r="F342" s="50" t="s">
        <v>387</v>
      </c>
      <c r="G342" s="27" t="s">
        <v>173</v>
      </c>
      <c r="H342" s="26" t="str">
        <f>"No"</f>
        <v>No</v>
      </c>
      <c r="I342" s="26">
        <f>0</f>
        <v>0</v>
      </c>
      <c r="J342" s="26" t="str">
        <f>"Yes"</f>
        <v>Yes</v>
      </c>
      <c r="K342" s="26" t="str">
        <f>"No"</f>
        <v>No</v>
      </c>
      <c r="L342" s="26">
        <f>INT(ResourceEffects[[#This Row],[Time Factor]]*TimeInterval/60/60/24)</f>
        <v>0</v>
      </c>
      <c r="M342" s="26">
        <f>INT(ResourceEffects[[#This Row],[Time Factor]]*TimeInterval/60/60)-ResourceEffects[[#This Row],[Days]]*24</f>
        <v>0</v>
      </c>
      <c r="N342" s="26">
        <f>INT(ResourceEffects[[#This Row],[Time Factor]]*TimeInterval/60)-ResourceEffects[[#This Row],[Hours]]*60-ResourceEffects[[#This Row],[Days]]*60*24</f>
        <v>0</v>
      </c>
      <c r="O342" s="26">
        <f>ResourceEffects[[#This Row],[Time Factor]]*TimeInterval-ResourceEffects[[#This Row],[Min]]*60-ResourceEffects[[#This Row],[Hours]]*60*60-ResourceEffects[[#This Row],[Days]]*60*60*24</f>
        <v>1</v>
      </c>
      <c r="P342" s="28">
        <f ca="1">INT(RAND()*999999999)</f>
        <v>427054977</v>
      </c>
      <c r="Q342" s="28">
        <f>_xlfn.XLOOKUP(ResourceEffects[[#This Row],[Protocol Name]],ProtocolNamesCol,ProtocolIds,"")</f>
        <v>21200</v>
      </c>
      <c r="R342" s="28">
        <f>ResourceEffects[[#This Row],[Time Factor]]</f>
        <v>1</v>
      </c>
      <c r="S342" s="28">
        <f>ResourceEffects[[#This Row],[Drone ID]]</f>
        <v>0</v>
      </c>
      <c r="T342" s="28">
        <f>_xlfn.XLOOKUP(ResourceEffects[[#This Row],[Resource Name]],ResourceNames,ResourceIds,"")</f>
        <v>1200</v>
      </c>
      <c r="U342" s="28">
        <f>_xlfn.XLOOKUP(ResourceEffects[[#This Row],[Event Type]],EventTypeNames,EventTypeIds,"")</f>
        <v>2</v>
      </c>
      <c r="V342" s="28">
        <f>IF(ResourceEffects[[#This Row],[Is Local]]="Yes",1,0)</f>
        <v>1</v>
      </c>
      <c r="W342" s="28">
        <f>IF(ResourceEffects[[#This Row],[Is Installed]]="Yes",1,0)</f>
        <v>0</v>
      </c>
      <c r="X342" s="28">
        <f>IF(ResourceEffects[[#This Row],[Status]]="Locked",1,0)</f>
        <v>0</v>
      </c>
      <c r="Y342" s="28">
        <f>IF(ResourceEffects[[#This Row],[event_type]]=1,0,1)</f>
        <v>1</v>
      </c>
      <c r="Z342" s="28">
        <f>IF(ResourceEffects[[#This Row],[Use Abundancies]]="Yes",1,0)</f>
        <v>0</v>
      </c>
      <c r="AA342" s="28">
        <f>ResourceEffects[[#This Row],[∆]]</f>
        <v>20</v>
      </c>
    </row>
    <row r="343" spans="1:27" x14ac:dyDescent="0.3">
      <c r="A343" s="60">
        <v>2</v>
      </c>
      <c r="B343" s="67" t="s">
        <v>135</v>
      </c>
      <c r="C343" s="61" t="s">
        <v>481</v>
      </c>
      <c r="D343" s="62" t="s">
        <v>395</v>
      </c>
      <c r="E343" s="62">
        <v>1</v>
      </c>
      <c r="F343" s="63" t="s">
        <v>387</v>
      </c>
      <c r="G343" s="64" t="s">
        <v>476</v>
      </c>
      <c r="H343" s="65" t="s">
        <v>429</v>
      </c>
      <c r="I343" s="65">
        <v>0</v>
      </c>
      <c r="J343" s="65" t="s">
        <v>386</v>
      </c>
      <c r="K343" s="65" t="s">
        <v>429</v>
      </c>
      <c r="L343" s="65">
        <v>0</v>
      </c>
      <c r="M343" s="65">
        <v>0</v>
      </c>
      <c r="N343" s="65">
        <v>0</v>
      </c>
      <c r="O343" s="65">
        <v>2</v>
      </c>
      <c r="P343" s="66">
        <f ca="1">INT(RAND()*999999999)</f>
        <v>690211779</v>
      </c>
      <c r="Q343" s="66">
        <f>_xlfn.XLOOKUP(ResourceEffects[[#This Row],[Protocol Name]],ProtocolNamesCol,ProtocolIds,"")</f>
        <v>21200</v>
      </c>
      <c r="R343" s="66">
        <f>ResourceEffects[[#This Row],[Time Factor]]</f>
        <v>2</v>
      </c>
      <c r="S343" s="66">
        <f>ResourceEffects[[#This Row],[Drone ID]]</f>
        <v>0</v>
      </c>
      <c r="T343" s="66">
        <f>_xlfn.XLOOKUP(ResourceEffects[[#This Row],[Resource Name]],ResourceNames,ResourceIds,"")</f>
        <v>5201</v>
      </c>
      <c r="U343" s="66">
        <f>_xlfn.XLOOKUP(ResourceEffects[[#This Row],[Event Type]],EventTypeNames,EventTypeIds,"")</f>
        <v>2</v>
      </c>
      <c r="V343" s="66">
        <f>IF(ResourceEffects[[#This Row],[Is Local]]="Yes",1,0)</f>
        <v>1</v>
      </c>
      <c r="W343" s="66">
        <f>IF(ResourceEffects[[#This Row],[Is Installed]]="Yes",1,0)</f>
        <v>0</v>
      </c>
      <c r="X343" s="66">
        <f>IF(ResourceEffects[[#This Row],[Status]]="Locked",1,0)</f>
        <v>0</v>
      </c>
      <c r="Y343" s="66">
        <f>IF(ResourceEffects[[#This Row],[event_type]]=1,0,1)</f>
        <v>1</v>
      </c>
      <c r="Z343" s="66">
        <f>IF(ResourceEffects[[#This Row],[Use Abundancies]]="Yes",1,0)</f>
        <v>0</v>
      </c>
      <c r="AA343" s="66">
        <f>ResourceEffects[[#This Row],[∆]]</f>
        <v>1</v>
      </c>
    </row>
    <row r="344" spans="1:27" x14ac:dyDescent="0.3">
      <c r="A344" s="59">
        <v>2</v>
      </c>
      <c r="B344" s="67" t="s">
        <v>135</v>
      </c>
      <c r="C344" s="31" t="s">
        <v>481</v>
      </c>
      <c r="D344" s="26" t="s">
        <v>394</v>
      </c>
      <c r="E344" s="26">
        <v>1</v>
      </c>
      <c r="F344" s="50" t="s">
        <v>383</v>
      </c>
      <c r="G344" s="27" t="s">
        <v>476</v>
      </c>
      <c r="H344" s="52" t="s">
        <v>429</v>
      </c>
      <c r="I344" s="52">
        <v>0</v>
      </c>
      <c r="J344" s="52" t="s">
        <v>386</v>
      </c>
      <c r="K344" s="52" t="s">
        <v>429</v>
      </c>
      <c r="L344" s="52">
        <v>0</v>
      </c>
      <c r="M344" s="52">
        <v>0</v>
      </c>
      <c r="N344" s="52">
        <v>0</v>
      </c>
      <c r="O344" s="52">
        <v>2</v>
      </c>
      <c r="P344" s="29">
        <f ca="1">INT(RAND()*999999999)</f>
        <v>511015739</v>
      </c>
      <c r="Q344" s="29">
        <f>_xlfn.XLOOKUP(ResourceEffects[[#This Row],[Protocol Name]],ProtocolNamesCol,ProtocolIds,"")</f>
        <v>21200</v>
      </c>
      <c r="R344" s="29">
        <f>ResourceEffects[[#This Row],[Time Factor]]</f>
        <v>2</v>
      </c>
      <c r="S344" s="29">
        <f>ResourceEffects[[#This Row],[Drone ID]]</f>
        <v>0</v>
      </c>
      <c r="T344" s="29">
        <f>_xlfn.XLOOKUP(ResourceEffects[[#This Row],[Resource Name]],ResourceNames,ResourceIds,"")</f>
        <v>5201</v>
      </c>
      <c r="U344" s="29">
        <f>_xlfn.XLOOKUP(ResourceEffects[[#This Row],[Event Type]],EventTypeNames,EventTypeIds,"")</f>
        <v>1</v>
      </c>
      <c r="V344" s="29">
        <f>IF(ResourceEffects[[#This Row],[Is Local]]="Yes",1,0)</f>
        <v>1</v>
      </c>
      <c r="W344" s="29">
        <f>IF(ResourceEffects[[#This Row],[Is Installed]]="Yes",1,0)</f>
        <v>0</v>
      </c>
      <c r="X344" s="29">
        <f>IF(ResourceEffects[[#This Row],[Status]]="Locked",1,0)</f>
        <v>1</v>
      </c>
      <c r="Y344" s="29">
        <f>IF(ResourceEffects[[#This Row],[event_type]]=1,0,1)</f>
        <v>0</v>
      </c>
      <c r="Z344" s="29">
        <f>IF(ResourceEffects[[#This Row],[Use Abundancies]]="Yes",1,0)</f>
        <v>0</v>
      </c>
      <c r="AA344" s="29">
        <f>ResourceEffects[[#This Row],[∆]]</f>
        <v>1</v>
      </c>
    </row>
    <row r="345" spans="1:27" x14ac:dyDescent="0.3">
      <c r="A345" s="59">
        <v>9</v>
      </c>
      <c r="B345" s="67" t="s">
        <v>135</v>
      </c>
      <c r="C345" s="31" t="s">
        <v>482</v>
      </c>
      <c r="D345" s="26" t="s">
        <v>395</v>
      </c>
      <c r="E345" s="26">
        <v>1</v>
      </c>
      <c r="F345" s="50" t="s">
        <v>383</v>
      </c>
      <c r="G345" s="27" t="s">
        <v>476</v>
      </c>
      <c r="H345" s="52" t="str">
        <f>"No"</f>
        <v>No</v>
      </c>
      <c r="I345" s="52">
        <f>0</f>
        <v>0</v>
      </c>
      <c r="J345" s="52" t="str">
        <f>"Yes"</f>
        <v>Yes</v>
      </c>
      <c r="K345" s="52" t="str">
        <f>"No"</f>
        <v>No</v>
      </c>
      <c r="L345" s="52">
        <f>INT(ResourceEffects[[#This Row],[Time Factor]]*TimeInterval/60/60/24)</f>
        <v>0</v>
      </c>
      <c r="M345" s="52">
        <f>INT(ResourceEffects[[#This Row],[Time Factor]]*TimeInterval/60/60)-ResourceEffects[[#This Row],[Days]]*24</f>
        <v>0</v>
      </c>
      <c r="N345" s="52">
        <f>INT(ResourceEffects[[#This Row],[Time Factor]]*TimeInterval/60)-ResourceEffects[[#This Row],[Hours]]*60-ResourceEffects[[#This Row],[Days]]*60*24</f>
        <v>0</v>
      </c>
      <c r="O345" s="52">
        <f>ResourceEffects[[#This Row],[Time Factor]]*TimeInterval-ResourceEffects[[#This Row],[Min]]*60-ResourceEffects[[#This Row],[Hours]]*60*60-ResourceEffects[[#This Row],[Days]]*60*60*24</f>
        <v>9</v>
      </c>
      <c r="P345" s="29">
        <f ca="1">INT(RAND()*999999999)</f>
        <v>901010548</v>
      </c>
      <c r="Q345" s="29">
        <f>_xlfn.XLOOKUP(ResourceEffects[[#This Row],[Protocol Name]],ProtocolNamesCol,ProtocolIds,"")</f>
        <v>21200</v>
      </c>
      <c r="R345" s="29">
        <f>ResourceEffects[[#This Row],[Time Factor]]</f>
        <v>9</v>
      </c>
      <c r="S345" s="29">
        <f>ResourceEffects[[#This Row],[Drone ID]]</f>
        <v>0</v>
      </c>
      <c r="T345" s="29">
        <f>_xlfn.XLOOKUP(ResourceEffects[[#This Row],[Resource Name]],ResourceNames,ResourceIds,"")</f>
        <v>5201</v>
      </c>
      <c r="U345" s="29">
        <f>_xlfn.XLOOKUP(ResourceEffects[[#This Row],[Event Type]],EventTypeNames,EventTypeIds,"")</f>
        <v>2</v>
      </c>
      <c r="V345" s="29">
        <f>IF(ResourceEffects[[#This Row],[Is Local]]="Yes",1,0)</f>
        <v>1</v>
      </c>
      <c r="W345" s="29">
        <f>IF(ResourceEffects[[#This Row],[Is Installed]]="Yes",1,0)</f>
        <v>0</v>
      </c>
      <c r="X345" s="29">
        <f>IF(ResourceEffects[[#This Row],[Status]]="Locked",1,0)</f>
        <v>1</v>
      </c>
      <c r="Y345" s="29">
        <f>IF(ResourceEffects[[#This Row],[event_type]]=1,0,1)</f>
        <v>1</v>
      </c>
      <c r="Z345" s="29">
        <f>IF(ResourceEffects[[#This Row],[Use Abundancies]]="Yes",1,0)</f>
        <v>0</v>
      </c>
      <c r="AA345" s="29">
        <f>ResourceEffects[[#This Row],[∆]]</f>
        <v>1</v>
      </c>
    </row>
    <row r="346" spans="1:27" x14ac:dyDescent="0.3">
      <c r="A346" s="60">
        <v>9</v>
      </c>
      <c r="B346" s="67" t="s">
        <v>135</v>
      </c>
      <c r="C346" s="61" t="s">
        <v>482</v>
      </c>
      <c r="D346" s="62" t="s">
        <v>394</v>
      </c>
      <c r="E346" s="62">
        <v>1</v>
      </c>
      <c r="F346" s="63" t="s">
        <v>387</v>
      </c>
      <c r="G346" s="64" t="s">
        <v>476</v>
      </c>
      <c r="H346" s="65" t="str">
        <f>"No"</f>
        <v>No</v>
      </c>
      <c r="I346" s="65">
        <f>0</f>
        <v>0</v>
      </c>
      <c r="J346" s="65" t="str">
        <f>"Yes"</f>
        <v>Yes</v>
      </c>
      <c r="K346" s="65" t="str">
        <f>"No"</f>
        <v>No</v>
      </c>
      <c r="L346" s="65">
        <f>INT(ResourceEffects[[#This Row],[Time Factor]]*TimeInterval/60/60/24)</f>
        <v>0</v>
      </c>
      <c r="M346" s="65">
        <f>INT(ResourceEffects[[#This Row],[Time Factor]]*TimeInterval/60/60)-ResourceEffects[[#This Row],[Days]]*24</f>
        <v>0</v>
      </c>
      <c r="N346" s="65">
        <f>INT(ResourceEffects[[#This Row],[Time Factor]]*TimeInterval/60)-ResourceEffects[[#This Row],[Hours]]*60-ResourceEffects[[#This Row],[Days]]*60*24</f>
        <v>0</v>
      </c>
      <c r="O346" s="65">
        <f>ResourceEffects[[#This Row],[Time Factor]]*TimeInterval-ResourceEffects[[#This Row],[Min]]*60-ResourceEffects[[#This Row],[Hours]]*60*60-ResourceEffects[[#This Row],[Days]]*60*60*24</f>
        <v>9</v>
      </c>
      <c r="P346" s="66">
        <f ca="1">INT(RAND()*999999999)</f>
        <v>175133475</v>
      </c>
      <c r="Q346" s="66">
        <f>_xlfn.XLOOKUP(ResourceEffects[[#This Row],[Protocol Name]],ProtocolNamesCol,ProtocolIds,"")</f>
        <v>21200</v>
      </c>
      <c r="R346" s="66">
        <f>ResourceEffects[[#This Row],[Time Factor]]</f>
        <v>9</v>
      </c>
      <c r="S346" s="66">
        <f>ResourceEffects[[#This Row],[Drone ID]]</f>
        <v>0</v>
      </c>
      <c r="T346" s="66">
        <f>_xlfn.XLOOKUP(ResourceEffects[[#This Row],[Resource Name]],ResourceNames,ResourceIds,"")</f>
        <v>5201</v>
      </c>
      <c r="U346" s="66">
        <f>_xlfn.XLOOKUP(ResourceEffects[[#This Row],[Event Type]],EventTypeNames,EventTypeIds,"")</f>
        <v>1</v>
      </c>
      <c r="V346" s="66">
        <f>IF(ResourceEffects[[#This Row],[Is Local]]="Yes",1,0)</f>
        <v>1</v>
      </c>
      <c r="W346" s="66">
        <f>IF(ResourceEffects[[#This Row],[Is Installed]]="Yes",1,0)</f>
        <v>0</v>
      </c>
      <c r="X346" s="66">
        <f>IF(ResourceEffects[[#This Row],[Status]]="Locked",1,0)</f>
        <v>0</v>
      </c>
      <c r="Y346" s="66">
        <f>IF(ResourceEffects[[#This Row],[event_type]]=1,0,1)</f>
        <v>0</v>
      </c>
      <c r="Z346" s="66">
        <f>IF(ResourceEffects[[#This Row],[Use Abundancies]]="Yes",1,0)</f>
        <v>0</v>
      </c>
      <c r="AA346" s="66">
        <f>ResourceEffects[[#This Row],[∆]]</f>
        <v>1</v>
      </c>
    </row>
    <row r="347" spans="1:27" x14ac:dyDescent="0.3">
      <c r="A347" s="32">
        <v>10</v>
      </c>
      <c r="B347" s="64" t="s">
        <v>135</v>
      </c>
      <c r="C347" s="31" t="s">
        <v>480</v>
      </c>
      <c r="D347" s="26" t="s">
        <v>394</v>
      </c>
      <c r="E347" s="26">
        <v>2</v>
      </c>
      <c r="F347" s="50" t="s">
        <v>387</v>
      </c>
      <c r="G347" s="27" t="s">
        <v>188</v>
      </c>
      <c r="H347" s="26" t="str">
        <f>"No"</f>
        <v>No</v>
      </c>
      <c r="I347" s="26">
        <f>0</f>
        <v>0</v>
      </c>
      <c r="J347" s="26" t="str">
        <f>"Yes"</f>
        <v>Yes</v>
      </c>
      <c r="K347" s="26" t="str">
        <f>"No"</f>
        <v>No</v>
      </c>
      <c r="L347" s="26">
        <f>INT(ResourceEffects[[#This Row],[Time Factor]]*TimeInterval/60/60/24)</f>
        <v>0</v>
      </c>
      <c r="M347" s="26">
        <f>INT(ResourceEffects[[#This Row],[Time Factor]]*TimeInterval/60/60)-ResourceEffects[[#This Row],[Days]]*24</f>
        <v>0</v>
      </c>
      <c r="N347" s="26">
        <f>INT(ResourceEffects[[#This Row],[Time Factor]]*TimeInterval/60)-ResourceEffects[[#This Row],[Hours]]*60-ResourceEffects[[#This Row],[Days]]*60*24</f>
        <v>0</v>
      </c>
      <c r="O347" s="26">
        <f>ResourceEffects[[#This Row],[Time Factor]]*TimeInterval-ResourceEffects[[#This Row],[Min]]*60-ResourceEffects[[#This Row],[Hours]]*60*60-ResourceEffects[[#This Row],[Days]]*60*60*24</f>
        <v>10</v>
      </c>
      <c r="P347" s="28">
        <f ca="1">INT(RAND()*999999999)</f>
        <v>585926376</v>
      </c>
      <c r="Q347" s="28">
        <f>_xlfn.XLOOKUP(ResourceEffects[[#This Row],[Protocol Name]],ProtocolNamesCol,ProtocolIds,"")</f>
        <v>21200</v>
      </c>
      <c r="R347" s="28">
        <f>ResourceEffects[[#This Row],[Time Factor]]</f>
        <v>10</v>
      </c>
      <c r="S347" s="28">
        <f>ResourceEffects[[#This Row],[Drone ID]]</f>
        <v>0</v>
      </c>
      <c r="T347" s="28">
        <f>_xlfn.XLOOKUP(ResourceEffects[[#This Row],[Resource Name]],ResourceNames,ResourceIds,"")</f>
        <v>2011</v>
      </c>
      <c r="U347" s="28">
        <f>_xlfn.XLOOKUP(ResourceEffects[[#This Row],[Event Type]],EventTypeNames,EventTypeIds,"")</f>
        <v>1</v>
      </c>
      <c r="V347" s="28">
        <f>IF(ResourceEffects[[#This Row],[Is Local]]="Yes",1,0)</f>
        <v>1</v>
      </c>
      <c r="W347" s="28">
        <f>IF(ResourceEffects[[#This Row],[Is Installed]]="Yes",1,0)</f>
        <v>0</v>
      </c>
      <c r="X347" s="28">
        <f>IF(ResourceEffects[[#This Row],[Status]]="Locked",1,0)</f>
        <v>0</v>
      </c>
      <c r="Y347" s="28">
        <f>IF(ResourceEffects[[#This Row],[event_type]]=1,0,1)</f>
        <v>0</v>
      </c>
      <c r="Z347" s="28">
        <f>IF(ResourceEffects[[#This Row],[Use Abundancies]]="Yes",1,0)</f>
        <v>0</v>
      </c>
      <c r="AA347" s="28">
        <f>ResourceEffects[[#This Row],[∆]]</f>
        <v>2</v>
      </c>
    </row>
    <row r="348" spans="1:27" x14ac:dyDescent="0.3">
      <c r="A348" s="32">
        <v>10</v>
      </c>
      <c r="B348" s="64" t="s">
        <v>135</v>
      </c>
      <c r="C348" s="31" t="s">
        <v>480</v>
      </c>
      <c r="D348" s="26" t="s">
        <v>394</v>
      </c>
      <c r="E348" s="26">
        <v>1</v>
      </c>
      <c r="F348" s="50" t="s">
        <v>387</v>
      </c>
      <c r="G348" s="27" t="s">
        <v>190</v>
      </c>
      <c r="H348" s="26" t="str">
        <f>"No"</f>
        <v>No</v>
      </c>
      <c r="I348" s="26">
        <f>0</f>
        <v>0</v>
      </c>
      <c r="J348" s="26" t="str">
        <f>"Yes"</f>
        <v>Yes</v>
      </c>
      <c r="K348" s="26" t="str">
        <f>"No"</f>
        <v>No</v>
      </c>
      <c r="L348" s="26">
        <f>INT(ResourceEffects[[#This Row],[Time Factor]]*TimeInterval/60/60/24)</f>
        <v>0</v>
      </c>
      <c r="M348" s="26">
        <f>INT(ResourceEffects[[#This Row],[Time Factor]]*TimeInterval/60/60)-ResourceEffects[[#This Row],[Days]]*24</f>
        <v>0</v>
      </c>
      <c r="N348" s="26">
        <f>INT(ResourceEffects[[#This Row],[Time Factor]]*TimeInterval/60)-ResourceEffects[[#This Row],[Hours]]*60-ResourceEffects[[#This Row],[Days]]*60*24</f>
        <v>0</v>
      </c>
      <c r="O348" s="26">
        <f>ResourceEffects[[#This Row],[Time Factor]]*TimeInterval-ResourceEffects[[#This Row],[Min]]*60-ResourceEffects[[#This Row],[Hours]]*60*60-ResourceEffects[[#This Row],[Days]]*60*60*24</f>
        <v>10</v>
      </c>
      <c r="P348" s="28">
        <f ca="1">INT(RAND()*999999999)</f>
        <v>352038409</v>
      </c>
      <c r="Q348" s="28">
        <f>_xlfn.XLOOKUP(ResourceEffects[[#This Row],[Protocol Name]],ProtocolNamesCol,ProtocolIds,"")</f>
        <v>21200</v>
      </c>
      <c r="R348" s="28">
        <f>ResourceEffects[[#This Row],[Time Factor]]</f>
        <v>10</v>
      </c>
      <c r="S348" s="28">
        <f>ResourceEffects[[#This Row],[Drone ID]]</f>
        <v>0</v>
      </c>
      <c r="T348" s="28">
        <f>_xlfn.XLOOKUP(ResourceEffects[[#This Row],[Resource Name]],ResourceNames,ResourceIds,"")</f>
        <v>2012</v>
      </c>
      <c r="U348" s="28">
        <f>_xlfn.XLOOKUP(ResourceEffects[[#This Row],[Event Type]],EventTypeNames,EventTypeIds,"")</f>
        <v>1</v>
      </c>
      <c r="V348" s="28">
        <f>IF(ResourceEffects[[#This Row],[Is Local]]="Yes",1,0)</f>
        <v>1</v>
      </c>
      <c r="W348" s="28">
        <f>IF(ResourceEffects[[#This Row],[Is Installed]]="Yes",1,0)</f>
        <v>0</v>
      </c>
      <c r="X348" s="28">
        <f>IF(ResourceEffects[[#This Row],[Status]]="Locked",1,0)</f>
        <v>0</v>
      </c>
      <c r="Y348" s="28">
        <f>IF(ResourceEffects[[#This Row],[event_type]]=1,0,1)</f>
        <v>0</v>
      </c>
      <c r="Z348" s="28">
        <f>IF(ResourceEffects[[#This Row],[Use Abundancies]]="Yes",1,0)</f>
        <v>0</v>
      </c>
      <c r="AA348" s="28">
        <f>ResourceEffects[[#This Row],[∆]]</f>
        <v>1</v>
      </c>
    </row>
    <row r="349" spans="1:27" x14ac:dyDescent="0.3">
      <c r="A349" s="32">
        <v>10</v>
      </c>
      <c r="B349" s="64" t="s">
        <v>135</v>
      </c>
      <c r="C349" s="31" t="s">
        <v>480</v>
      </c>
      <c r="D349" s="26" t="s">
        <v>394</v>
      </c>
      <c r="E349" s="26">
        <v>1</v>
      </c>
      <c r="F349" s="50" t="s">
        <v>387</v>
      </c>
      <c r="G349" s="27" t="s">
        <v>200</v>
      </c>
      <c r="H349" s="26" t="str">
        <f>"No"</f>
        <v>No</v>
      </c>
      <c r="I349" s="26">
        <f>0</f>
        <v>0</v>
      </c>
      <c r="J349" s="26" t="str">
        <f>"Yes"</f>
        <v>Yes</v>
      </c>
      <c r="K349" s="26" t="str">
        <f>"No"</f>
        <v>No</v>
      </c>
      <c r="L349" s="26">
        <f>INT(ResourceEffects[[#This Row],[Time Factor]]*TimeInterval/60/60/24)</f>
        <v>0</v>
      </c>
      <c r="M349" s="26">
        <f>INT(ResourceEffects[[#This Row],[Time Factor]]*TimeInterval/60/60)-ResourceEffects[[#This Row],[Days]]*24</f>
        <v>0</v>
      </c>
      <c r="N349" s="26">
        <f>INT(ResourceEffects[[#This Row],[Time Factor]]*TimeInterval/60)-ResourceEffects[[#This Row],[Hours]]*60-ResourceEffects[[#This Row],[Days]]*60*24</f>
        <v>0</v>
      </c>
      <c r="O349" s="26">
        <f>ResourceEffects[[#This Row],[Time Factor]]*TimeInterval-ResourceEffects[[#This Row],[Min]]*60-ResourceEffects[[#This Row],[Hours]]*60*60-ResourceEffects[[#This Row],[Days]]*60*60*24</f>
        <v>10</v>
      </c>
      <c r="P349" s="28">
        <f ca="1">INT(RAND()*999999999)</f>
        <v>755132060</v>
      </c>
      <c r="Q349" s="28">
        <f>_xlfn.XLOOKUP(ResourceEffects[[#This Row],[Protocol Name]],ProtocolNamesCol,ProtocolIds,"")</f>
        <v>21200</v>
      </c>
      <c r="R349" s="28">
        <f>ResourceEffects[[#This Row],[Time Factor]]</f>
        <v>10</v>
      </c>
      <c r="S349" s="28">
        <f>ResourceEffects[[#This Row],[Drone ID]]</f>
        <v>0</v>
      </c>
      <c r="T349" s="28">
        <f>_xlfn.XLOOKUP(ResourceEffects[[#This Row],[Resource Name]],ResourceNames,ResourceIds,"")</f>
        <v>2031</v>
      </c>
      <c r="U349" s="28">
        <f>_xlfn.XLOOKUP(ResourceEffects[[#This Row],[Event Type]],EventTypeNames,EventTypeIds,"")</f>
        <v>1</v>
      </c>
      <c r="V349" s="28">
        <f>IF(ResourceEffects[[#This Row],[Is Local]]="Yes",1,0)</f>
        <v>1</v>
      </c>
      <c r="W349" s="28">
        <f>IF(ResourceEffects[[#This Row],[Is Installed]]="Yes",1,0)</f>
        <v>0</v>
      </c>
      <c r="X349" s="28">
        <f>IF(ResourceEffects[[#This Row],[Status]]="Locked",1,0)</f>
        <v>0</v>
      </c>
      <c r="Y349" s="28">
        <f>IF(ResourceEffects[[#This Row],[event_type]]=1,0,1)</f>
        <v>0</v>
      </c>
      <c r="Z349" s="28">
        <f>IF(ResourceEffects[[#This Row],[Use Abundancies]]="Yes",1,0)</f>
        <v>0</v>
      </c>
      <c r="AA349" s="28">
        <f>ResourceEffects[[#This Row],[∆]]</f>
        <v>1</v>
      </c>
    </row>
    <row r="350" spans="1:27" x14ac:dyDescent="0.3">
      <c r="A350" s="59">
        <v>0</v>
      </c>
      <c r="B350" s="67" t="s">
        <v>136</v>
      </c>
      <c r="C350" s="31" t="s">
        <v>479</v>
      </c>
      <c r="D350" s="26" t="s">
        <v>395</v>
      </c>
      <c r="E350" s="26">
        <v>1</v>
      </c>
      <c r="F350" s="50" t="s">
        <v>387</v>
      </c>
      <c r="G350" s="27" t="s">
        <v>476</v>
      </c>
      <c r="H350" s="52" t="str">
        <f>"No"</f>
        <v>No</v>
      </c>
      <c r="I350" s="52">
        <f>0</f>
        <v>0</v>
      </c>
      <c r="J350" s="52" t="str">
        <f>"Yes"</f>
        <v>Yes</v>
      </c>
      <c r="K350" s="52" t="str">
        <f>"No"</f>
        <v>No</v>
      </c>
      <c r="L350" s="52">
        <f>INT(ResourceEffects[[#This Row],[Time Factor]]*TimeInterval/60/60/24)</f>
        <v>0</v>
      </c>
      <c r="M350" s="52">
        <f>INT(ResourceEffects[[#This Row],[Time Factor]]*TimeInterval/60/60)-ResourceEffects[[#This Row],[Days]]*24</f>
        <v>0</v>
      </c>
      <c r="N350" s="52">
        <f>INT(ResourceEffects[[#This Row],[Time Factor]]*TimeInterval/60)-ResourceEffects[[#This Row],[Hours]]*60-ResourceEffects[[#This Row],[Days]]*60*24</f>
        <v>0</v>
      </c>
      <c r="O350" s="52">
        <f>ResourceEffects[[#This Row],[Time Factor]]*TimeInterval-ResourceEffects[[#This Row],[Min]]*60-ResourceEffects[[#This Row],[Hours]]*60*60-ResourceEffects[[#This Row],[Days]]*60*60*24</f>
        <v>0</v>
      </c>
      <c r="P350" s="29">
        <f ca="1">INT(RAND()*999999999)</f>
        <v>978310185</v>
      </c>
      <c r="Q350" s="29">
        <f>_xlfn.XLOOKUP(ResourceEffects[[#This Row],[Protocol Name]],ProtocolNamesCol,ProtocolIds,"")</f>
        <v>21210</v>
      </c>
      <c r="R350" s="29">
        <f>ResourceEffects[[#This Row],[Time Factor]]</f>
        <v>0</v>
      </c>
      <c r="S350" s="29">
        <f>ResourceEffects[[#This Row],[Drone ID]]</f>
        <v>0</v>
      </c>
      <c r="T350" s="29">
        <f>_xlfn.XLOOKUP(ResourceEffects[[#This Row],[Resource Name]],ResourceNames,ResourceIds,"")</f>
        <v>5201</v>
      </c>
      <c r="U350" s="29">
        <f>_xlfn.XLOOKUP(ResourceEffects[[#This Row],[Event Type]],EventTypeNames,EventTypeIds,"")</f>
        <v>2</v>
      </c>
      <c r="V350" s="29">
        <f>IF(ResourceEffects[[#This Row],[Is Local]]="Yes",1,0)</f>
        <v>1</v>
      </c>
      <c r="W350" s="29">
        <f>IF(ResourceEffects[[#This Row],[Is Installed]]="Yes",1,0)</f>
        <v>0</v>
      </c>
      <c r="X350" s="29">
        <f>IF(ResourceEffects[[#This Row],[Status]]="Locked",1,0)</f>
        <v>0</v>
      </c>
      <c r="Y350" s="29">
        <f>IF(ResourceEffects[[#This Row],[event_type]]=1,0,1)</f>
        <v>1</v>
      </c>
      <c r="Z350" s="29">
        <f>IF(ResourceEffects[[#This Row],[Use Abundancies]]="Yes",1,0)</f>
        <v>0</v>
      </c>
      <c r="AA350" s="29">
        <f>ResourceEffects[[#This Row],[∆]]</f>
        <v>1</v>
      </c>
    </row>
    <row r="351" spans="1:27" x14ac:dyDescent="0.3">
      <c r="A351" s="59">
        <v>0</v>
      </c>
      <c r="B351" s="67" t="s">
        <v>136</v>
      </c>
      <c r="C351" s="31" t="s">
        <v>479</v>
      </c>
      <c r="D351" s="26" t="s">
        <v>394</v>
      </c>
      <c r="E351" s="26">
        <v>1</v>
      </c>
      <c r="F351" s="50" t="s">
        <v>387</v>
      </c>
      <c r="G351" s="27" t="s">
        <v>476</v>
      </c>
      <c r="H351" s="52" t="str">
        <f>"No"</f>
        <v>No</v>
      </c>
      <c r="I351" s="52">
        <f>0</f>
        <v>0</v>
      </c>
      <c r="J351" s="52" t="str">
        <f>"Yes"</f>
        <v>Yes</v>
      </c>
      <c r="K351" s="52" t="str">
        <f>"No"</f>
        <v>No</v>
      </c>
      <c r="L351" s="52">
        <f>INT(ResourceEffects[[#This Row],[Time Factor]]*TimeInterval/60/60/24)</f>
        <v>0</v>
      </c>
      <c r="M351" s="52">
        <f>INT(ResourceEffects[[#This Row],[Time Factor]]*TimeInterval/60/60)-ResourceEffects[[#This Row],[Days]]*24</f>
        <v>0</v>
      </c>
      <c r="N351" s="52">
        <f>INT(ResourceEffects[[#This Row],[Time Factor]]*TimeInterval/60)-ResourceEffects[[#This Row],[Hours]]*60-ResourceEffects[[#This Row],[Days]]*60*24</f>
        <v>0</v>
      </c>
      <c r="O351" s="52">
        <f>ResourceEffects[[#This Row],[Time Factor]]*TimeInterval-ResourceEffects[[#This Row],[Min]]*60-ResourceEffects[[#This Row],[Hours]]*60*60-ResourceEffects[[#This Row],[Days]]*60*60*24</f>
        <v>0</v>
      </c>
      <c r="P351" s="29">
        <f ca="1">INT(RAND()*999999999)</f>
        <v>607551832</v>
      </c>
      <c r="Q351" s="29">
        <f>_xlfn.XLOOKUP(ResourceEffects[[#This Row],[Protocol Name]],ProtocolNamesCol,ProtocolIds,"")</f>
        <v>21210</v>
      </c>
      <c r="R351" s="29">
        <f>ResourceEffects[[#This Row],[Time Factor]]</f>
        <v>0</v>
      </c>
      <c r="S351" s="29">
        <f>ResourceEffects[[#This Row],[Drone ID]]</f>
        <v>0</v>
      </c>
      <c r="T351" s="29">
        <f>_xlfn.XLOOKUP(ResourceEffects[[#This Row],[Resource Name]],ResourceNames,ResourceIds,"")</f>
        <v>5201</v>
      </c>
      <c r="U351" s="29">
        <f>_xlfn.XLOOKUP(ResourceEffects[[#This Row],[Event Type]],EventTypeNames,EventTypeIds,"")</f>
        <v>1</v>
      </c>
      <c r="V351" s="29">
        <f>IF(ResourceEffects[[#This Row],[Is Local]]="Yes",1,0)</f>
        <v>1</v>
      </c>
      <c r="W351" s="29">
        <f>IF(ResourceEffects[[#This Row],[Is Installed]]="Yes",1,0)</f>
        <v>0</v>
      </c>
      <c r="X351" s="29">
        <f>IF(ResourceEffects[[#This Row],[Status]]="Locked",1,0)</f>
        <v>0</v>
      </c>
      <c r="Y351" s="29">
        <f>IF(ResourceEffects[[#This Row],[event_type]]=1,0,1)</f>
        <v>0</v>
      </c>
      <c r="Z351" s="29">
        <f>IF(ResourceEffects[[#This Row],[Use Abundancies]]="Yes",1,0)</f>
        <v>0</v>
      </c>
      <c r="AA351" s="29">
        <f>ResourceEffects[[#This Row],[∆]]</f>
        <v>1</v>
      </c>
    </row>
    <row r="352" spans="1:27" x14ac:dyDescent="0.3">
      <c r="A352" s="32">
        <v>1</v>
      </c>
      <c r="B352" s="27" t="s">
        <v>136</v>
      </c>
      <c r="C352" s="31" t="s">
        <v>478</v>
      </c>
      <c r="D352" s="26" t="s">
        <v>395</v>
      </c>
      <c r="E352" s="26">
        <v>12</v>
      </c>
      <c r="F352" s="50" t="s">
        <v>387</v>
      </c>
      <c r="G352" s="27" t="s">
        <v>175</v>
      </c>
      <c r="H352" s="26" t="str">
        <f>"No"</f>
        <v>No</v>
      </c>
      <c r="I352" s="26">
        <f>0</f>
        <v>0</v>
      </c>
      <c r="J352" s="26" t="str">
        <f>"Yes"</f>
        <v>Yes</v>
      </c>
      <c r="K352" s="26" t="str">
        <f>"No"</f>
        <v>No</v>
      </c>
      <c r="L352" s="26">
        <f>INT(ResourceEffects[[#This Row],[Time Factor]]*TimeInterval/60/60/24)</f>
        <v>0</v>
      </c>
      <c r="M352" s="26">
        <f>INT(ResourceEffects[[#This Row],[Time Factor]]*TimeInterval/60/60)-ResourceEffects[[#This Row],[Days]]*24</f>
        <v>0</v>
      </c>
      <c r="N352" s="26">
        <f>INT(ResourceEffects[[#This Row],[Time Factor]]*TimeInterval/60)-ResourceEffects[[#This Row],[Hours]]*60-ResourceEffects[[#This Row],[Days]]*60*24</f>
        <v>0</v>
      </c>
      <c r="O352" s="26">
        <f>ResourceEffects[[#This Row],[Time Factor]]*TimeInterval-ResourceEffects[[#This Row],[Min]]*60-ResourceEffects[[#This Row],[Hours]]*60*60-ResourceEffects[[#This Row],[Days]]*60*60*24</f>
        <v>1</v>
      </c>
      <c r="P352" s="28">
        <f ca="1">INT(RAND()*999999999)</f>
        <v>891539256</v>
      </c>
      <c r="Q352" s="28">
        <f>_xlfn.XLOOKUP(ResourceEffects[[#This Row],[Protocol Name]],ProtocolNamesCol,ProtocolIds,"")</f>
        <v>21210</v>
      </c>
      <c r="R352" s="28">
        <f>ResourceEffects[[#This Row],[Time Factor]]</f>
        <v>1</v>
      </c>
      <c r="S352" s="28">
        <f>ResourceEffects[[#This Row],[Drone ID]]</f>
        <v>0</v>
      </c>
      <c r="T352" s="28">
        <f>_xlfn.XLOOKUP(ResourceEffects[[#This Row],[Resource Name]],ResourceNames,ResourceIds,"")</f>
        <v>1210</v>
      </c>
      <c r="U352" s="28">
        <f>_xlfn.XLOOKUP(ResourceEffects[[#This Row],[Event Type]],EventTypeNames,EventTypeIds,"")</f>
        <v>2</v>
      </c>
      <c r="V352" s="28">
        <f>IF(ResourceEffects[[#This Row],[Is Local]]="Yes",1,0)</f>
        <v>1</v>
      </c>
      <c r="W352" s="28">
        <f>IF(ResourceEffects[[#This Row],[Is Installed]]="Yes",1,0)</f>
        <v>0</v>
      </c>
      <c r="X352" s="28">
        <f>IF(ResourceEffects[[#This Row],[Status]]="Locked",1,0)</f>
        <v>0</v>
      </c>
      <c r="Y352" s="28">
        <f>IF(ResourceEffects[[#This Row],[event_type]]=1,0,1)</f>
        <v>1</v>
      </c>
      <c r="Z352" s="28">
        <f>IF(ResourceEffects[[#This Row],[Use Abundancies]]="Yes",1,0)</f>
        <v>0</v>
      </c>
      <c r="AA352" s="28">
        <f>ResourceEffects[[#This Row],[∆]]</f>
        <v>12</v>
      </c>
    </row>
    <row r="353" spans="1:27" x14ac:dyDescent="0.3">
      <c r="A353" s="60">
        <v>2</v>
      </c>
      <c r="B353" s="67" t="s">
        <v>136</v>
      </c>
      <c r="C353" s="61" t="s">
        <v>481</v>
      </c>
      <c r="D353" s="62" t="s">
        <v>395</v>
      </c>
      <c r="E353" s="62">
        <v>1</v>
      </c>
      <c r="F353" s="63" t="s">
        <v>387</v>
      </c>
      <c r="G353" s="64" t="s">
        <v>476</v>
      </c>
      <c r="H353" s="65" t="s">
        <v>429</v>
      </c>
      <c r="I353" s="65">
        <v>0</v>
      </c>
      <c r="J353" s="65" t="s">
        <v>386</v>
      </c>
      <c r="K353" s="65" t="s">
        <v>429</v>
      </c>
      <c r="L353" s="65">
        <v>0</v>
      </c>
      <c r="M353" s="65">
        <v>0</v>
      </c>
      <c r="N353" s="65">
        <v>0</v>
      </c>
      <c r="O353" s="65">
        <v>2</v>
      </c>
      <c r="P353" s="66">
        <f ca="1">INT(RAND()*999999999)</f>
        <v>774117503</v>
      </c>
      <c r="Q353" s="66">
        <f>_xlfn.XLOOKUP(ResourceEffects[[#This Row],[Protocol Name]],ProtocolNamesCol,ProtocolIds,"")</f>
        <v>21210</v>
      </c>
      <c r="R353" s="66">
        <f>ResourceEffects[[#This Row],[Time Factor]]</f>
        <v>2</v>
      </c>
      <c r="S353" s="66">
        <f>ResourceEffects[[#This Row],[Drone ID]]</f>
        <v>0</v>
      </c>
      <c r="T353" s="66">
        <f>_xlfn.XLOOKUP(ResourceEffects[[#This Row],[Resource Name]],ResourceNames,ResourceIds,"")</f>
        <v>5201</v>
      </c>
      <c r="U353" s="66">
        <f>_xlfn.XLOOKUP(ResourceEffects[[#This Row],[Event Type]],EventTypeNames,EventTypeIds,"")</f>
        <v>2</v>
      </c>
      <c r="V353" s="66">
        <f>IF(ResourceEffects[[#This Row],[Is Local]]="Yes",1,0)</f>
        <v>1</v>
      </c>
      <c r="W353" s="66">
        <f>IF(ResourceEffects[[#This Row],[Is Installed]]="Yes",1,0)</f>
        <v>0</v>
      </c>
      <c r="X353" s="66">
        <f>IF(ResourceEffects[[#This Row],[Status]]="Locked",1,0)</f>
        <v>0</v>
      </c>
      <c r="Y353" s="66">
        <f>IF(ResourceEffects[[#This Row],[event_type]]=1,0,1)</f>
        <v>1</v>
      </c>
      <c r="Z353" s="66">
        <f>IF(ResourceEffects[[#This Row],[Use Abundancies]]="Yes",1,0)</f>
        <v>0</v>
      </c>
      <c r="AA353" s="66">
        <f>ResourceEffects[[#This Row],[∆]]</f>
        <v>1</v>
      </c>
    </row>
    <row r="354" spans="1:27" x14ac:dyDescent="0.3">
      <c r="A354" s="59">
        <v>2</v>
      </c>
      <c r="B354" s="67" t="s">
        <v>136</v>
      </c>
      <c r="C354" s="31" t="s">
        <v>481</v>
      </c>
      <c r="D354" s="26" t="s">
        <v>394</v>
      </c>
      <c r="E354" s="26">
        <v>1</v>
      </c>
      <c r="F354" s="50" t="s">
        <v>383</v>
      </c>
      <c r="G354" s="27" t="s">
        <v>476</v>
      </c>
      <c r="H354" s="52" t="s">
        <v>429</v>
      </c>
      <c r="I354" s="52">
        <v>0</v>
      </c>
      <c r="J354" s="52" t="s">
        <v>386</v>
      </c>
      <c r="K354" s="52" t="s">
        <v>429</v>
      </c>
      <c r="L354" s="52">
        <v>0</v>
      </c>
      <c r="M354" s="52">
        <v>0</v>
      </c>
      <c r="N354" s="52">
        <v>0</v>
      </c>
      <c r="O354" s="52">
        <v>2</v>
      </c>
      <c r="P354" s="29">
        <f ca="1">INT(RAND()*999999999)</f>
        <v>899725973</v>
      </c>
      <c r="Q354" s="29">
        <f>_xlfn.XLOOKUP(ResourceEffects[[#This Row],[Protocol Name]],ProtocolNamesCol,ProtocolIds,"")</f>
        <v>21210</v>
      </c>
      <c r="R354" s="29">
        <f>ResourceEffects[[#This Row],[Time Factor]]</f>
        <v>2</v>
      </c>
      <c r="S354" s="29">
        <f>ResourceEffects[[#This Row],[Drone ID]]</f>
        <v>0</v>
      </c>
      <c r="T354" s="29">
        <f>_xlfn.XLOOKUP(ResourceEffects[[#This Row],[Resource Name]],ResourceNames,ResourceIds,"")</f>
        <v>5201</v>
      </c>
      <c r="U354" s="29">
        <f>_xlfn.XLOOKUP(ResourceEffects[[#This Row],[Event Type]],EventTypeNames,EventTypeIds,"")</f>
        <v>1</v>
      </c>
      <c r="V354" s="29">
        <f>IF(ResourceEffects[[#This Row],[Is Local]]="Yes",1,0)</f>
        <v>1</v>
      </c>
      <c r="W354" s="29">
        <f>IF(ResourceEffects[[#This Row],[Is Installed]]="Yes",1,0)</f>
        <v>0</v>
      </c>
      <c r="X354" s="29">
        <f>IF(ResourceEffects[[#This Row],[Status]]="Locked",1,0)</f>
        <v>1</v>
      </c>
      <c r="Y354" s="29">
        <f>IF(ResourceEffects[[#This Row],[event_type]]=1,0,1)</f>
        <v>0</v>
      </c>
      <c r="Z354" s="29">
        <f>IF(ResourceEffects[[#This Row],[Use Abundancies]]="Yes",1,0)</f>
        <v>0</v>
      </c>
      <c r="AA354" s="29">
        <f>ResourceEffects[[#This Row],[∆]]</f>
        <v>1</v>
      </c>
    </row>
    <row r="355" spans="1:27" x14ac:dyDescent="0.3">
      <c r="A355" s="59">
        <v>9</v>
      </c>
      <c r="B355" s="67" t="s">
        <v>136</v>
      </c>
      <c r="C355" s="31" t="s">
        <v>482</v>
      </c>
      <c r="D355" s="26" t="s">
        <v>395</v>
      </c>
      <c r="E355" s="26">
        <v>1</v>
      </c>
      <c r="F355" s="50" t="s">
        <v>383</v>
      </c>
      <c r="G355" s="27" t="s">
        <v>476</v>
      </c>
      <c r="H355" s="52" t="str">
        <f>"No"</f>
        <v>No</v>
      </c>
      <c r="I355" s="52">
        <f>0</f>
        <v>0</v>
      </c>
      <c r="J355" s="52" t="str">
        <f>"Yes"</f>
        <v>Yes</v>
      </c>
      <c r="K355" s="52" t="str">
        <f>"No"</f>
        <v>No</v>
      </c>
      <c r="L355" s="52">
        <f>INT(ResourceEffects[[#This Row],[Time Factor]]*TimeInterval/60/60/24)</f>
        <v>0</v>
      </c>
      <c r="M355" s="52">
        <f>INT(ResourceEffects[[#This Row],[Time Factor]]*TimeInterval/60/60)-ResourceEffects[[#This Row],[Days]]*24</f>
        <v>0</v>
      </c>
      <c r="N355" s="52">
        <f>INT(ResourceEffects[[#This Row],[Time Factor]]*TimeInterval/60)-ResourceEffects[[#This Row],[Hours]]*60-ResourceEffects[[#This Row],[Days]]*60*24</f>
        <v>0</v>
      </c>
      <c r="O355" s="52">
        <f>ResourceEffects[[#This Row],[Time Factor]]*TimeInterval-ResourceEffects[[#This Row],[Min]]*60-ResourceEffects[[#This Row],[Hours]]*60*60-ResourceEffects[[#This Row],[Days]]*60*60*24</f>
        <v>9</v>
      </c>
      <c r="P355" s="29">
        <f ca="1">INT(RAND()*999999999)</f>
        <v>122219172</v>
      </c>
      <c r="Q355" s="29">
        <f>_xlfn.XLOOKUP(ResourceEffects[[#This Row],[Protocol Name]],ProtocolNamesCol,ProtocolIds,"")</f>
        <v>21210</v>
      </c>
      <c r="R355" s="29">
        <f>ResourceEffects[[#This Row],[Time Factor]]</f>
        <v>9</v>
      </c>
      <c r="S355" s="29">
        <f>ResourceEffects[[#This Row],[Drone ID]]</f>
        <v>0</v>
      </c>
      <c r="T355" s="29">
        <f>_xlfn.XLOOKUP(ResourceEffects[[#This Row],[Resource Name]],ResourceNames,ResourceIds,"")</f>
        <v>5201</v>
      </c>
      <c r="U355" s="29">
        <f>_xlfn.XLOOKUP(ResourceEffects[[#This Row],[Event Type]],EventTypeNames,EventTypeIds,"")</f>
        <v>2</v>
      </c>
      <c r="V355" s="29">
        <f>IF(ResourceEffects[[#This Row],[Is Local]]="Yes",1,0)</f>
        <v>1</v>
      </c>
      <c r="W355" s="29">
        <f>IF(ResourceEffects[[#This Row],[Is Installed]]="Yes",1,0)</f>
        <v>0</v>
      </c>
      <c r="X355" s="29">
        <f>IF(ResourceEffects[[#This Row],[Status]]="Locked",1,0)</f>
        <v>1</v>
      </c>
      <c r="Y355" s="29">
        <f>IF(ResourceEffects[[#This Row],[event_type]]=1,0,1)</f>
        <v>1</v>
      </c>
      <c r="Z355" s="29">
        <f>IF(ResourceEffects[[#This Row],[Use Abundancies]]="Yes",1,0)</f>
        <v>0</v>
      </c>
      <c r="AA355" s="29">
        <f>ResourceEffects[[#This Row],[∆]]</f>
        <v>1</v>
      </c>
    </row>
    <row r="356" spans="1:27" x14ac:dyDescent="0.3">
      <c r="A356" s="60">
        <v>9</v>
      </c>
      <c r="B356" s="67" t="s">
        <v>136</v>
      </c>
      <c r="C356" s="61" t="s">
        <v>482</v>
      </c>
      <c r="D356" s="62" t="s">
        <v>394</v>
      </c>
      <c r="E356" s="62">
        <v>1</v>
      </c>
      <c r="F356" s="63" t="s">
        <v>387</v>
      </c>
      <c r="G356" s="64" t="s">
        <v>476</v>
      </c>
      <c r="H356" s="65" t="str">
        <f>"No"</f>
        <v>No</v>
      </c>
      <c r="I356" s="65">
        <f>0</f>
        <v>0</v>
      </c>
      <c r="J356" s="65" t="str">
        <f>"Yes"</f>
        <v>Yes</v>
      </c>
      <c r="K356" s="65" t="str">
        <f>"No"</f>
        <v>No</v>
      </c>
      <c r="L356" s="65">
        <f>INT(ResourceEffects[[#This Row],[Time Factor]]*TimeInterval/60/60/24)</f>
        <v>0</v>
      </c>
      <c r="M356" s="65">
        <f>INT(ResourceEffects[[#This Row],[Time Factor]]*TimeInterval/60/60)-ResourceEffects[[#This Row],[Days]]*24</f>
        <v>0</v>
      </c>
      <c r="N356" s="65">
        <f>INT(ResourceEffects[[#This Row],[Time Factor]]*TimeInterval/60)-ResourceEffects[[#This Row],[Hours]]*60-ResourceEffects[[#This Row],[Days]]*60*24</f>
        <v>0</v>
      </c>
      <c r="O356" s="65">
        <f>ResourceEffects[[#This Row],[Time Factor]]*TimeInterval-ResourceEffects[[#This Row],[Min]]*60-ResourceEffects[[#This Row],[Hours]]*60*60-ResourceEffects[[#This Row],[Days]]*60*60*24</f>
        <v>9</v>
      </c>
      <c r="P356" s="66">
        <f ca="1">INT(RAND()*999999999)</f>
        <v>383208076</v>
      </c>
      <c r="Q356" s="66">
        <f>_xlfn.XLOOKUP(ResourceEffects[[#This Row],[Protocol Name]],ProtocolNamesCol,ProtocolIds,"")</f>
        <v>21210</v>
      </c>
      <c r="R356" s="66">
        <f>ResourceEffects[[#This Row],[Time Factor]]</f>
        <v>9</v>
      </c>
      <c r="S356" s="66">
        <f>ResourceEffects[[#This Row],[Drone ID]]</f>
        <v>0</v>
      </c>
      <c r="T356" s="66">
        <f>_xlfn.XLOOKUP(ResourceEffects[[#This Row],[Resource Name]],ResourceNames,ResourceIds,"")</f>
        <v>5201</v>
      </c>
      <c r="U356" s="66">
        <f>_xlfn.XLOOKUP(ResourceEffects[[#This Row],[Event Type]],EventTypeNames,EventTypeIds,"")</f>
        <v>1</v>
      </c>
      <c r="V356" s="66">
        <f>IF(ResourceEffects[[#This Row],[Is Local]]="Yes",1,0)</f>
        <v>1</v>
      </c>
      <c r="W356" s="66">
        <f>IF(ResourceEffects[[#This Row],[Is Installed]]="Yes",1,0)</f>
        <v>0</v>
      </c>
      <c r="X356" s="66">
        <f>IF(ResourceEffects[[#This Row],[Status]]="Locked",1,0)</f>
        <v>0</v>
      </c>
      <c r="Y356" s="66">
        <f>IF(ResourceEffects[[#This Row],[event_type]]=1,0,1)</f>
        <v>0</v>
      </c>
      <c r="Z356" s="66">
        <f>IF(ResourceEffects[[#This Row],[Use Abundancies]]="Yes",1,0)</f>
        <v>0</v>
      </c>
      <c r="AA356" s="66">
        <f>ResourceEffects[[#This Row],[∆]]</f>
        <v>1</v>
      </c>
    </row>
    <row r="357" spans="1:27" x14ac:dyDescent="0.3">
      <c r="A357" s="32">
        <v>10</v>
      </c>
      <c r="B357" s="64" t="s">
        <v>136</v>
      </c>
      <c r="C357" s="31" t="s">
        <v>480</v>
      </c>
      <c r="D357" s="26" t="s">
        <v>394</v>
      </c>
      <c r="E357" s="26">
        <v>1</v>
      </c>
      <c r="F357" s="50" t="s">
        <v>387</v>
      </c>
      <c r="G357" s="27" t="s">
        <v>190</v>
      </c>
      <c r="H357" s="26" t="str">
        <f>"No"</f>
        <v>No</v>
      </c>
      <c r="I357" s="26">
        <f>0</f>
        <v>0</v>
      </c>
      <c r="J357" s="26" t="str">
        <f>"Yes"</f>
        <v>Yes</v>
      </c>
      <c r="K357" s="26" t="str">
        <f>"No"</f>
        <v>No</v>
      </c>
      <c r="L357" s="26">
        <f>INT(ResourceEffects[[#This Row],[Time Factor]]*TimeInterval/60/60/24)</f>
        <v>0</v>
      </c>
      <c r="M357" s="26">
        <f>INT(ResourceEffects[[#This Row],[Time Factor]]*TimeInterval/60/60)-ResourceEffects[[#This Row],[Days]]*24</f>
        <v>0</v>
      </c>
      <c r="N357" s="26">
        <f>INT(ResourceEffects[[#This Row],[Time Factor]]*TimeInterval/60)-ResourceEffects[[#This Row],[Hours]]*60-ResourceEffects[[#This Row],[Days]]*60*24</f>
        <v>0</v>
      </c>
      <c r="O357" s="26">
        <f>ResourceEffects[[#This Row],[Time Factor]]*TimeInterval-ResourceEffects[[#This Row],[Min]]*60-ResourceEffects[[#This Row],[Hours]]*60*60-ResourceEffects[[#This Row],[Days]]*60*60*24</f>
        <v>10</v>
      </c>
      <c r="P357" s="28">
        <f ca="1">INT(RAND()*999999999)</f>
        <v>221700086</v>
      </c>
      <c r="Q357" s="28">
        <f>_xlfn.XLOOKUP(ResourceEffects[[#This Row],[Protocol Name]],ProtocolNamesCol,ProtocolIds,"")</f>
        <v>21210</v>
      </c>
      <c r="R357" s="28">
        <f>ResourceEffects[[#This Row],[Time Factor]]</f>
        <v>10</v>
      </c>
      <c r="S357" s="28">
        <f>ResourceEffects[[#This Row],[Drone ID]]</f>
        <v>0</v>
      </c>
      <c r="T357" s="28">
        <f>_xlfn.XLOOKUP(ResourceEffects[[#This Row],[Resource Name]],ResourceNames,ResourceIds,"")</f>
        <v>2012</v>
      </c>
      <c r="U357" s="28">
        <f>_xlfn.XLOOKUP(ResourceEffects[[#This Row],[Event Type]],EventTypeNames,EventTypeIds,"")</f>
        <v>1</v>
      </c>
      <c r="V357" s="28">
        <f>IF(ResourceEffects[[#This Row],[Is Local]]="Yes",1,0)</f>
        <v>1</v>
      </c>
      <c r="W357" s="28">
        <f>IF(ResourceEffects[[#This Row],[Is Installed]]="Yes",1,0)</f>
        <v>0</v>
      </c>
      <c r="X357" s="28">
        <f>IF(ResourceEffects[[#This Row],[Status]]="Locked",1,0)</f>
        <v>0</v>
      </c>
      <c r="Y357" s="28">
        <f>IF(ResourceEffects[[#This Row],[event_type]]=1,0,1)</f>
        <v>0</v>
      </c>
      <c r="Z357" s="28">
        <f>IF(ResourceEffects[[#This Row],[Use Abundancies]]="Yes",1,0)</f>
        <v>0</v>
      </c>
      <c r="AA357" s="28">
        <f>ResourceEffects[[#This Row],[∆]]</f>
        <v>1</v>
      </c>
    </row>
    <row r="358" spans="1:27" x14ac:dyDescent="0.3">
      <c r="A358" s="32">
        <v>10</v>
      </c>
      <c r="B358" s="64" t="s">
        <v>136</v>
      </c>
      <c r="C358" s="31" t="s">
        <v>480</v>
      </c>
      <c r="D358" s="26" t="s">
        <v>394</v>
      </c>
      <c r="E358" s="26">
        <v>1</v>
      </c>
      <c r="F358" s="50" t="s">
        <v>387</v>
      </c>
      <c r="G358" s="27" t="s">
        <v>202</v>
      </c>
      <c r="H358" s="26" t="str">
        <f>"No"</f>
        <v>No</v>
      </c>
      <c r="I358" s="26">
        <f>0</f>
        <v>0</v>
      </c>
      <c r="J358" s="26" t="str">
        <f>"Yes"</f>
        <v>Yes</v>
      </c>
      <c r="K358" s="26" t="str">
        <f>"No"</f>
        <v>No</v>
      </c>
      <c r="L358" s="26">
        <f>INT(ResourceEffects[[#This Row],[Time Factor]]*TimeInterval/60/60/24)</f>
        <v>0</v>
      </c>
      <c r="M358" s="26">
        <f>INT(ResourceEffects[[#This Row],[Time Factor]]*TimeInterval/60/60)-ResourceEffects[[#This Row],[Days]]*24</f>
        <v>0</v>
      </c>
      <c r="N358" s="26">
        <f>INT(ResourceEffects[[#This Row],[Time Factor]]*TimeInterval/60)-ResourceEffects[[#This Row],[Hours]]*60-ResourceEffects[[#This Row],[Days]]*60*24</f>
        <v>0</v>
      </c>
      <c r="O358" s="26">
        <f>ResourceEffects[[#This Row],[Time Factor]]*TimeInterval-ResourceEffects[[#This Row],[Min]]*60-ResourceEffects[[#This Row],[Hours]]*60*60-ResourceEffects[[#This Row],[Days]]*60*60*24</f>
        <v>10</v>
      </c>
      <c r="P358" s="28">
        <f ca="1">INT(RAND()*999999999)</f>
        <v>546852876</v>
      </c>
      <c r="Q358" s="28">
        <f>_xlfn.XLOOKUP(ResourceEffects[[#This Row],[Protocol Name]],ProtocolNamesCol,ProtocolIds,"")</f>
        <v>21210</v>
      </c>
      <c r="R358" s="28">
        <f>ResourceEffects[[#This Row],[Time Factor]]</f>
        <v>10</v>
      </c>
      <c r="S358" s="28">
        <f>ResourceEffects[[#This Row],[Drone ID]]</f>
        <v>0</v>
      </c>
      <c r="T358" s="28">
        <f>_xlfn.XLOOKUP(ResourceEffects[[#This Row],[Resource Name]],ResourceNames,ResourceIds,"")</f>
        <v>2032</v>
      </c>
      <c r="U358" s="28">
        <f>_xlfn.XLOOKUP(ResourceEffects[[#This Row],[Event Type]],EventTypeNames,EventTypeIds,"")</f>
        <v>1</v>
      </c>
      <c r="V358" s="28">
        <f>IF(ResourceEffects[[#This Row],[Is Local]]="Yes",1,0)</f>
        <v>1</v>
      </c>
      <c r="W358" s="28">
        <f>IF(ResourceEffects[[#This Row],[Is Installed]]="Yes",1,0)</f>
        <v>0</v>
      </c>
      <c r="X358" s="28">
        <f>IF(ResourceEffects[[#This Row],[Status]]="Locked",1,0)</f>
        <v>0</v>
      </c>
      <c r="Y358" s="28">
        <f>IF(ResourceEffects[[#This Row],[event_type]]=1,0,1)</f>
        <v>0</v>
      </c>
      <c r="Z358" s="28">
        <f>IF(ResourceEffects[[#This Row],[Use Abundancies]]="Yes",1,0)</f>
        <v>0</v>
      </c>
      <c r="AA358" s="28">
        <f>ResourceEffects[[#This Row],[∆]]</f>
        <v>1</v>
      </c>
    </row>
    <row r="359" spans="1:27" x14ac:dyDescent="0.3">
      <c r="A359" s="32">
        <v>10</v>
      </c>
      <c r="B359" s="64" t="s">
        <v>136</v>
      </c>
      <c r="C359" s="31" t="s">
        <v>480</v>
      </c>
      <c r="D359" s="26" t="s">
        <v>394</v>
      </c>
      <c r="E359" s="26">
        <v>1</v>
      </c>
      <c r="F359" s="50" t="s">
        <v>387</v>
      </c>
      <c r="G359" s="27" t="s">
        <v>206</v>
      </c>
      <c r="H359" s="26" t="str">
        <f>"No"</f>
        <v>No</v>
      </c>
      <c r="I359" s="26">
        <f>0</f>
        <v>0</v>
      </c>
      <c r="J359" s="26" t="str">
        <f>"Yes"</f>
        <v>Yes</v>
      </c>
      <c r="K359" s="26" t="str">
        <f>"No"</f>
        <v>No</v>
      </c>
      <c r="L359" s="26">
        <f>INT(ResourceEffects[[#This Row],[Time Factor]]*TimeInterval/60/60/24)</f>
        <v>0</v>
      </c>
      <c r="M359" s="26">
        <f>INT(ResourceEffects[[#This Row],[Time Factor]]*TimeInterval/60/60)-ResourceEffects[[#This Row],[Days]]*24</f>
        <v>0</v>
      </c>
      <c r="N359" s="26">
        <f>INT(ResourceEffects[[#This Row],[Time Factor]]*TimeInterval/60)-ResourceEffects[[#This Row],[Hours]]*60-ResourceEffects[[#This Row],[Days]]*60*24</f>
        <v>0</v>
      </c>
      <c r="O359" s="26">
        <f>ResourceEffects[[#This Row],[Time Factor]]*TimeInterval-ResourceEffects[[#This Row],[Min]]*60-ResourceEffects[[#This Row],[Hours]]*60*60-ResourceEffects[[#This Row],[Days]]*60*60*24</f>
        <v>10</v>
      </c>
      <c r="P359" s="28">
        <f ca="1">INT(RAND()*999999999)</f>
        <v>675517139</v>
      </c>
      <c r="Q359" s="28">
        <f>_xlfn.XLOOKUP(ResourceEffects[[#This Row],[Protocol Name]],ProtocolNamesCol,ProtocolIds,"")</f>
        <v>21210</v>
      </c>
      <c r="R359" s="28">
        <f>ResourceEffects[[#This Row],[Time Factor]]</f>
        <v>10</v>
      </c>
      <c r="S359" s="28">
        <f>ResourceEffects[[#This Row],[Drone ID]]</f>
        <v>0</v>
      </c>
      <c r="T359" s="28">
        <f>_xlfn.XLOOKUP(ResourceEffects[[#This Row],[Resource Name]],ResourceNames,ResourceIds,"")</f>
        <v>2041</v>
      </c>
      <c r="U359" s="28">
        <f>_xlfn.XLOOKUP(ResourceEffects[[#This Row],[Event Type]],EventTypeNames,EventTypeIds,"")</f>
        <v>1</v>
      </c>
      <c r="V359" s="28">
        <f>IF(ResourceEffects[[#This Row],[Is Local]]="Yes",1,0)</f>
        <v>1</v>
      </c>
      <c r="W359" s="28">
        <f>IF(ResourceEffects[[#This Row],[Is Installed]]="Yes",1,0)</f>
        <v>0</v>
      </c>
      <c r="X359" s="28">
        <f>IF(ResourceEffects[[#This Row],[Status]]="Locked",1,0)</f>
        <v>0</v>
      </c>
      <c r="Y359" s="28">
        <f>IF(ResourceEffects[[#This Row],[event_type]]=1,0,1)</f>
        <v>0</v>
      </c>
      <c r="Z359" s="28">
        <f>IF(ResourceEffects[[#This Row],[Use Abundancies]]="Yes",1,0)</f>
        <v>0</v>
      </c>
      <c r="AA359" s="28">
        <f>ResourceEffects[[#This Row],[∆]]</f>
        <v>1</v>
      </c>
    </row>
    <row r="360" spans="1:27" x14ac:dyDescent="0.3">
      <c r="A360" s="59">
        <v>0</v>
      </c>
      <c r="B360" s="67" t="s">
        <v>137</v>
      </c>
      <c r="C360" s="31" t="s">
        <v>479</v>
      </c>
      <c r="D360" s="26" t="s">
        <v>395</v>
      </c>
      <c r="E360" s="26">
        <v>1</v>
      </c>
      <c r="F360" s="50" t="s">
        <v>387</v>
      </c>
      <c r="G360" s="27" t="s">
        <v>476</v>
      </c>
      <c r="H360" s="52" t="str">
        <f>"No"</f>
        <v>No</v>
      </c>
      <c r="I360" s="52">
        <f>0</f>
        <v>0</v>
      </c>
      <c r="J360" s="52" t="str">
        <f>"Yes"</f>
        <v>Yes</v>
      </c>
      <c r="K360" s="52" t="str">
        <f>"No"</f>
        <v>No</v>
      </c>
      <c r="L360" s="52">
        <f>INT(ResourceEffects[[#This Row],[Time Factor]]*TimeInterval/60/60/24)</f>
        <v>0</v>
      </c>
      <c r="M360" s="52">
        <f>INT(ResourceEffects[[#This Row],[Time Factor]]*TimeInterval/60/60)-ResourceEffects[[#This Row],[Days]]*24</f>
        <v>0</v>
      </c>
      <c r="N360" s="52">
        <f>INT(ResourceEffects[[#This Row],[Time Factor]]*TimeInterval/60)-ResourceEffects[[#This Row],[Hours]]*60-ResourceEffects[[#This Row],[Days]]*60*24</f>
        <v>0</v>
      </c>
      <c r="O360" s="52">
        <f>ResourceEffects[[#This Row],[Time Factor]]*TimeInterval-ResourceEffects[[#This Row],[Min]]*60-ResourceEffects[[#This Row],[Hours]]*60*60-ResourceEffects[[#This Row],[Days]]*60*60*24</f>
        <v>0</v>
      </c>
      <c r="P360" s="29">
        <f ca="1">INT(RAND()*999999999)</f>
        <v>901145468</v>
      </c>
      <c r="Q360" s="29">
        <f>_xlfn.XLOOKUP(ResourceEffects[[#This Row],[Protocol Name]],ProtocolNamesCol,ProtocolIds,"")</f>
        <v>21220</v>
      </c>
      <c r="R360" s="29">
        <f>ResourceEffects[[#This Row],[Time Factor]]</f>
        <v>0</v>
      </c>
      <c r="S360" s="29">
        <f>ResourceEffects[[#This Row],[Drone ID]]</f>
        <v>0</v>
      </c>
      <c r="T360" s="29">
        <f>_xlfn.XLOOKUP(ResourceEffects[[#This Row],[Resource Name]],ResourceNames,ResourceIds,"")</f>
        <v>5201</v>
      </c>
      <c r="U360" s="29">
        <f>_xlfn.XLOOKUP(ResourceEffects[[#This Row],[Event Type]],EventTypeNames,EventTypeIds,"")</f>
        <v>2</v>
      </c>
      <c r="V360" s="29">
        <f>IF(ResourceEffects[[#This Row],[Is Local]]="Yes",1,0)</f>
        <v>1</v>
      </c>
      <c r="W360" s="29">
        <f>IF(ResourceEffects[[#This Row],[Is Installed]]="Yes",1,0)</f>
        <v>0</v>
      </c>
      <c r="X360" s="29">
        <f>IF(ResourceEffects[[#This Row],[Status]]="Locked",1,0)</f>
        <v>0</v>
      </c>
      <c r="Y360" s="29">
        <f>IF(ResourceEffects[[#This Row],[event_type]]=1,0,1)</f>
        <v>1</v>
      </c>
      <c r="Z360" s="29">
        <f>IF(ResourceEffects[[#This Row],[Use Abundancies]]="Yes",1,0)</f>
        <v>0</v>
      </c>
      <c r="AA360" s="29">
        <f>ResourceEffects[[#This Row],[∆]]</f>
        <v>1</v>
      </c>
    </row>
    <row r="361" spans="1:27" x14ac:dyDescent="0.3">
      <c r="A361" s="59">
        <v>0</v>
      </c>
      <c r="B361" s="67" t="s">
        <v>137</v>
      </c>
      <c r="C361" s="31" t="s">
        <v>479</v>
      </c>
      <c r="D361" s="26" t="s">
        <v>394</v>
      </c>
      <c r="E361" s="26">
        <v>1</v>
      </c>
      <c r="F361" s="50" t="s">
        <v>387</v>
      </c>
      <c r="G361" s="27" t="s">
        <v>476</v>
      </c>
      <c r="H361" s="52" t="str">
        <f>"No"</f>
        <v>No</v>
      </c>
      <c r="I361" s="52">
        <f>0</f>
        <v>0</v>
      </c>
      <c r="J361" s="52" t="str">
        <f>"Yes"</f>
        <v>Yes</v>
      </c>
      <c r="K361" s="52" t="str">
        <f>"No"</f>
        <v>No</v>
      </c>
      <c r="L361" s="52">
        <f>INT(ResourceEffects[[#This Row],[Time Factor]]*TimeInterval/60/60/24)</f>
        <v>0</v>
      </c>
      <c r="M361" s="52">
        <f>INT(ResourceEffects[[#This Row],[Time Factor]]*TimeInterval/60/60)-ResourceEffects[[#This Row],[Days]]*24</f>
        <v>0</v>
      </c>
      <c r="N361" s="52">
        <f>INT(ResourceEffects[[#This Row],[Time Factor]]*TimeInterval/60)-ResourceEffects[[#This Row],[Hours]]*60-ResourceEffects[[#This Row],[Days]]*60*24</f>
        <v>0</v>
      </c>
      <c r="O361" s="52">
        <f>ResourceEffects[[#This Row],[Time Factor]]*TimeInterval-ResourceEffects[[#This Row],[Min]]*60-ResourceEffects[[#This Row],[Hours]]*60*60-ResourceEffects[[#This Row],[Days]]*60*60*24</f>
        <v>0</v>
      </c>
      <c r="P361" s="29">
        <f ca="1">INT(RAND()*999999999)</f>
        <v>325209080</v>
      </c>
      <c r="Q361" s="29">
        <f>_xlfn.XLOOKUP(ResourceEffects[[#This Row],[Protocol Name]],ProtocolNamesCol,ProtocolIds,"")</f>
        <v>21220</v>
      </c>
      <c r="R361" s="29">
        <f>ResourceEffects[[#This Row],[Time Factor]]</f>
        <v>0</v>
      </c>
      <c r="S361" s="29">
        <f>ResourceEffects[[#This Row],[Drone ID]]</f>
        <v>0</v>
      </c>
      <c r="T361" s="29">
        <f>_xlfn.XLOOKUP(ResourceEffects[[#This Row],[Resource Name]],ResourceNames,ResourceIds,"")</f>
        <v>5201</v>
      </c>
      <c r="U361" s="29">
        <f>_xlfn.XLOOKUP(ResourceEffects[[#This Row],[Event Type]],EventTypeNames,EventTypeIds,"")</f>
        <v>1</v>
      </c>
      <c r="V361" s="29">
        <f>IF(ResourceEffects[[#This Row],[Is Local]]="Yes",1,0)</f>
        <v>1</v>
      </c>
      <c r="W361" s="29">
        <f>IF(ResourceEffects[[#This Row],[Is Installed]]="Yes",1,0)</f>
        <v>0</v>
      </c>
      <c r="X361" s="29">
        <f>IF(ResourceEffects[[#This Row],[Status]]="Locked",1,0)</f>
        <v>0</v>
      </c>
      <c r="Y361" s="29">
        <f>IF(ResourceEffects[[#This Row],[event_type]]=1,0,1)</f>
        <v>0</v>
      </c>
      <c r="Z361" s="29">
        <f>IF(ResourceEffects[[#This Row],[Use Abundancies]]="Yes",1,0)</f>
        <v>0</v>
      </c>
      <c r="AA361" s="29">
        <f>ResourceEffects[[#This Row],[∆]]</f>
        <v>1</v>
      </c>
    </row>
    <row r="362" spans="1:27" x14ac:dyDescent="0.3">
      <c r="A362" s="32">
        <v>1</v>
      </c>
      <c r="B362" s="27" t="s">
        <v>137</v>
      </c>
      <c r="C362" s="31" t="s">
        <v>478</v>
      </c>
      <c r="D362" s="26" t="s">
        <v>395</v>
      </c>
      <c r="E362" s="26">
        <v>12</v>
      </c>
      <c r="F362" s="50" t="s">
        <v>387</v>
      </c>
      <c r="G362" s="27" t="s">
        <v>176</v>
      </c>
      <c r="H362" s="26" t="str">
        <f>"No"</f>
        <v>No</v>
      </c>
      <c r="I362" s="26">
        <f>0</f>
        <v>0</v>
      </c>
      <c r="J362" s="26" t="str">
        <f>"Yes"</f>
        <v>Yes</v>
      </c>
      <c r="K362" s="26" t="str">
        <f>"No"</f>
        <v>No</v>
      </c>
      <c r="L362" s="26">
        <f>INT(ResourceEffects[[#This Row],[Time Factor]]*TimeInterval/60/60/24)</f>
        <v>0</v>
      </c>
      <c r="M362" s="26">
        <f>INT(ResourceEffects[[#This Row],[Time Factor]]*TimeInterval/60/60)-ResourceEffects[[#This Row],[Days]]*24</f>
        <v>0</v>
      </c>
      <c r="N362" s="26">
        <f>INT(ResourceEffects[[#This Row],[Time Factor]]*TimeInterval/60)-ResourceEffects[[#This Row],[Hours]]*60-ResourceEffects[[#This Row],[Days]]*60*24</f>
        <v>0</v>
      </c>
      <c r="O362" s="26">
        <f>ResourceEffects[[#This Row],[Time Factor]]*TimeInterval-ResourceEffects[[#This Row],[Min]]*60-ResourceEffects[[#This Row],[Hours]]*60*60-ResourceEffects[[#This Row],[Days]]*60*60*24</f>
        <v>1</v>
      </c>
      <c r="P362" s="28">
        <f ca="1">INT(RAND()*999999999)</f>
        <v>636291287</v>
      </c>
      <c r="Q362" s="28">
        <f>_xlfn.XLOOKUP(ResourceEffects[[#This Row],[Protocol Name]],ProtocolNamesCol,ProtocolIds,"")</f>
        <v>21220</v>
      </c>
      <c r="R362" s="28">
        <f>ResourceEffects[[#This Row],[Time Factor]]</f>
        <v>1</v>
      </c>
      <c r="S362" s="28">
        <f>ResourceEffects[[#This Row],[Drone ID]]</f>
        <v>0</v>
      </c>
      <c r="T362" s="28">
        <f>_xlfn.XLOOKUP(ResourceEffects[[#This Row],[Resource Name]],ResourceNames,ResourceIds,"")</f>
        <v>1220</v>
      </c>
      <c r="U362" s="28">
        <f>_xlfn.XLOOKUP(ResourceEffects[[#This Row],[Event Type]],EventTypeNames,EventTypeIds,"")</f>
        <v>2</v>
      </c>
      <c r="V362" s="28">
        <f>IF(ResourceEffects[[#This Row],[Is Local]]="Yes",1,0)</f>
        <v>1</v>
      </c>
      <c r="W362" s="28">
        <f>IF(ResourceEffects[[#This Row],[Is Installed]]="Yes",1,0)</f>
        <v>0</v>
      </c>
      <c r="X362" s="28">
        <f>IF(ResourceEffects[[#This Row],[Status]]="Locked",1,0)</f>
        <v>0</v>
      </c>
      <c r="Y362" s="28">
        <f>IF(ResourceEffects[[#This Row],[event_type]]=1,0,1)</f>
        <v>1</v>
      </c>
      <c r="Z362" s="28">
        <f>IF(ResourceEffects[[#This Row],[Use Abundancies]]="Yes",1,0)</f>
        <v>0</v>
      </c>
      <c r="AA362" s="28">
        <f>ResourceEffects[[#This Row],[∆]]</f>
        <v>12</v>
      </c>
    </row>
    <row r="363" spans="1:27" x14ac:dyDescent="0.3">
      <c r="A363" s="60">
        <v>2</v>
      </c>
      <c r="B363" s="67" t="s">
        <v>137</v>
      </c>
      <c r="C363" s="61" t="s">
        <v>481</v>
      </c>
      <c r="D363" s="62" t="s">
        <v>395</v>
      </c>
      <c r="E363" s="62">
        <v>1</v>
      </c>
      <c r="F363" s="63" t="s">
        <v>387</v>
      </c>
      <c r="G363" s="64" t="s">
        <v>476</v>
      </c>
      <c r="H363" s="65" t="s">
        <v>429</v>
      </c>
      <c r="I363" s="65">
        <v>0</v>
      </c>
      <c r="J363" s="65" t="s">
        <v>386</v>
      </c>
      <c r="K363" s="65" t="s">
        <v>429</v>
      </c>
      <c r="L363" s="65">
        <v>0</v>
      </c>
      <c r="M363" s="65">
        <v>0</v>
      </c>
      <c r="N363" s="65">
        <v>0</v>
      </c>
      <c r="O363" s="65">
        <v>2</v>
      </c>
      <c r="P363" s="66">
        <f ca="1">INT(RAND()*999999999)</f>
        <v>133301849</v>
      </c>
      <c r="Q363" s="66">
        <f>_xlfn.XLOOKUP(ResourceEffects[[#This Row],[Protocol Name]],ProtocolNamesCol,ProtocolIds,"")</f>
        <v>21220</v>
      </c>
      <c r="R363" s="66">
        <f>ResourceEffects[[#This Row],[Time Factor]]</f>
        <v>2</v>
      </c>
      <c r="S363" s="66">
        <f>ResourceEffects[[#This Row],[Drone ID]]</f>
        <v>0</v>
      </c>
      <c r="T363" s="66">
        <f>_xlfn.XLOOKUP(ResourceEffects[[#This Row],[Resource Name]],ResourceNames,ResourceIds,"")</f>
        <v>5201</v>
      </c>
      <c r="U363" s="66">
        <f>_xlfn.XLOOKUP(ResourceEffects[[#This Row],[Event Type]],EventTypeNames,EventTypeIds,"")</f>
        <v>2</v>
      </c>
      <c r="V363" s="66">
        <f>IF(ResourceEffects[[#This Row],[Is Local]]="Yes",1,0)</f>
        <v>1</v>
      </c>
      <c r="W363" s="66">
        <f>IF(ResourceEffects[[#This Row],[Is Installed]]="Yes",1,0)</f>
        <v>0</v>
      </c>
      <c r="X363" s="66">
        <f>IF(ResourceEffects[[#This Row],[Status]]="Locked",1,0)</f>
        <v>0</v>
      </c>
      <c r="Y363" s="66">
        <f>IF(ResourceEffects[[#This Row],[event_type]]=1,0,1)</f>
        <v>1</v>
      </c>
      <c r="Z363" s="66">
        <f>IF(ResourceEffects[[#This Row],[Use Abundancies]]="Yes",1,0)</f>
        <v>0</v>
      </c>
      <c r="AA363" s="66">
        <f>ResourceEffects[[#This Row],[∆]]</f>
        <v>1</v>
      </c>
    </row>
    <row r="364" spans="1:27" x14ac:dyDescent="0.3">
      <c r="A364" s="59">
        <v>2</v>
      </c>
      <c r="B364" s="67" t="s">
        <v>137</v>
      </c>
      <c r="C364" s="31" t="s">
        <v>481</v>
      </c>
      <c r="D364" s="26" t="s">
        <v>394</v>
      </c>
      <c r="E364" s="26">
        <v>1</v>
      </c>
      <c r="F364" s="50" t="s">
        <v>383</v>
      </c>
      <c r="G364" s="27" t="s">
        <v>476</v>
      </c>
      <c r="H364" s="52" t="s">
        <v>429</v>
      </c>
      <c r="I364" s="52">
        <v>0</v>
      </c>
      <c r="J364" s="52" t="s">
        <v>386</v>
      </c>
      <c r="K364" s="52" t="s">
        <v>429</v>
      </c>
      <c r="L364" s="52">
        <v>0</v>
      </c>
      <c r="M364" s="52">
        <v>0</v>
      </c>
      <c r="N364" s="52">
        <v>0</v>
      </c>
      <c r="O364" s="52">
        <v>2</v>
      </c>
      <c r="P364" s="29">
        <f ca="1">INT(RAND()*999999999)</f>
        <v>784453002</v>
      </c>
      <c r="Q364" s="29">
        <f>_xlfn.XLOOKUP(ResourceEffects[[#This Row],[Protocol Name]],ProtocolNamesCol,ProtocolIds,"")</f>
        <v>21220</v>
      </c>
      <c r="R364" s="29">
        <f>ResourceEffects[[#This Row],[Time Factor]]</f>
        <v>2</v>
      </c>
      <c r="S364" s="29">
        <f>ResourceEffects[[#This Row],[Drone ID]]</f>
        <v>0</v>
      </c>
      <c r="T364" s="29">
        <f>_xlfn.XLOOKUP(ResourceEffects[[#This Row],[Resource Name]],ResourceNames,ResourceIds,"")</f>
        <v>5201</v>
      </c>
      <c r="U364" s="29">
        <f>_xlfn.XLOOKUP(ResourceEffects[[#This Row],[Event Type]],EventTypeNames,EventTypeIds,"")</f>
        <v>1</v>
      </c>
      <c r="V364" s="29">
        <f>IF(ResourceEffects[[#This Row],[Is Local]]="Yes",1,0)</f>
        <v>1</v>
      </c>
      <c r="W364" s="29">
        <f>IF(ResourceEffects[[#This Row],[Is Installed]]="Yes",1,0)</f>
        <v>0</v>
      </c>
      <c r="X364" s="29">
        <f>IF(ResourceEffects[[#This Row],[Status]]="Locked",1,0)</f>
        <v>1</v>
      </c>
      <c r="Y364" s="29">
        <f>IF(ResourceEffects[[#This Row],[event_type]]=1,0,1)</f>
        <v>0</v>
      </c>
      <c r="Z364" s="29">
        <f>IF(ResourceEffects[[#This Row],[Use Abundancies]]="Yes",1,0)</f>
        <v>0</v>
      </c>
      <c r="AA364" s="29">
        <f>ResourceEffects[[#This Row],[∆]]</f>
        <v>1</v>
      </c>
    </row>
    <row r="365" spans="1:27" x14ac:dyDescent="0.3">
      <c r="A365" s="59">
        <v>9</v>
      </c>
      <c r="B365" s="67" t="s">
        <v>137</v>
      </c>
      <c r="C365" s="31" t="s">
        <v>482</v>
      </c>
      <c r="D365" s="26" t="s">
        <v>395</v>
      </c>
      <c r="E365" s="26">
        <v>1</v>
      </c>
      <c r="F365" s="50" t="s">
        <v>383</v>
      </c>
      <c r="G365" s="27" t="s">
        <v>476</v>
      </c>
      <c r="H365" s="52" t="str">
        <f>"No"</f>
        <v>No</v>
      </c>
      <c r="I365" s="52">
        <f>0</f>
        <v>0</v>
      </c>
      <c r="J365" s="52" t="str">
        <f>"Yes"</f>
        <v>Yes</v>
      </c>
      <c r="K365" s="52" t="str">
        <f>"No"</f>
        <v>No</v>
      </c>
      <c r="L365" s="52">
        <f>INT(ResourceEffects[[#This Row],[Time Factor]]*TimeInterval/60/60/24)</f>
        <v>0</v>
      </c>
      <c r="M365" s="52">
        <f>INT(ResourceEffects[[#This Row],[Time Factor]]*TimeInterval/60/60)-ResourceEffects[[#This Row],[Days]]*24</f>
        <v>0</v>
      </c>
      <c r="N365" s="52">
        <f>INT(ResourceEffects[[#This Row],[Time Factor]]*TimeInterval/60)-ResourceEffects[[#This Row],[Hours]]*60-ResourceEffects[[#This Row],[Days]]*60*24</f>
        <v>0</v>
      </c>
      <c r="O365" s="52">
        <f>ResourceEffects[[#This Row],[Time Factor]]*TimeInterval-ResourceEffects[[#This Row],[Min]]*60-ResourceEffects[[#This Row],[Hours]]*60*60-ResourceEffects[[#This Row],[Days]]*60*60*24</f>
        <v>9</v>
      </c>
      <c r="P365" s="29">
        <f ca="1">INT(RAND()*999999999)</f>
        <v>559591195</v>
      </c>
      <c r="Q365" s="29">
        <f>_xlfn.XLOOKUP(ResourceEffects[[#This Row],[Protocol Name]],ProtocolNamesCol,ProtocolIds,"")</f>
        <v>21220</v>
      </c>
      <c r="R365" s="29">
        <f>ResourceEffects[[#This Row],[Time Factor]]</f>
        <v>9</v>
      </c>
      <c r="S365" s="29">
        <f>ResourceEffects[[#This Row],[Drone ID]]</f>
        <v>0</v>
      </c>
      <c r="T365" s="29">
        <f>_xlfn.XLOOKUP(ResourceEffects[[#This Row],[Resource Name]],ResourceNames,ResourceIds,"")</f>
        <v>5201</v>
      </c>
      <c r="U365" s="29">
        <f>_xlfn.XLOOKUP(ResourceEffects[[#This Row],[Event Type]],EventTypeNames,EventTypeIds,"")</f>
        <v>2</v>
      </c>
      <c r="V365" s="29">
        <f>IF(ResourceEffects[[#This Row],[Is Local]]="Yes",1,0)</f>
        <v>1</v>
      </c>
      <c r="W365" s="29">
        <f>IF(ResourceEffects[[#This Row],[Is Installed]]="Yes",1,0)</f>
        <v>0</v>
      </c>
      <c r="X365" s="29">
        <f>IF(ResourceEffects[[#This Row],[Status]]="Locked",1,0)</f>
        <v>1</v>
      </c>
      <c r="Y365" s="29">
        <f>IF(ResourceEffects[[#This Row],[event_type]]=1,0,1)</f>
        <v>1</v>
      </c>
      <c r="Z365" s="29">
        <f>IF(ResourceEffects[[#This Row],[Use Abundancies]]="Yes",1,0)</f>
        <v>0</v>
      </c>
      <c r="AA365" s="29">
        <f>ResourceEffects[[#This Row],[∆]]</f>
        <v>1</v>
      </c>
    </row>
    <row r="366" spans="1:27" x14ac:dyDescent="0.3">
      <c r="A366" s="60">
        <v>9</v>
      </c>
      <c r="B366" s="67" t="s">
        <v>137</v>
      </c>
      <c r="C366" s="61" t="s">
        <v>482</v>
      </c>
      <c r="D366" s="62" t="s">
        <v>394</v>
      </c>
      <c r="E366" s="62">
        <v>1</v>
      </c>
      <c r="F366" s="63" t="s">
        <v>387</v>
      </c>
      <c r="G366" s="64" t="s">
        <v>476</v>
      </c>
      <c r="H366" s="65" t="str">
        <f>"No"</f>
        <v>No</v>
      </c>
      <c r="I366" s="65">
        <f>0</f>
        <v>0</v>
      </c>
      <c r="J366" s="65" t="str">
        <f>"Yes"</f>
        <v>Yes</v>
      </c>
      <c r="K366" s="65" t="str">
        <f>"No"</f>
        <v>No</v>
      </c>
      <c r="L366" s="65">
        <f>INT(ResourceEffects[[#This Row],[Time Factor]]*TimeInterval/60/60/24)</f>
        <v>0</v>
      </c>
      <c r="M366" s="65">
        <f>INT(ResourceEffects[[#This Row],[Time Factor]]*TimeInterval/60/60)-ResourceEffects[[#This Row],[Days]]*24</f>
        <v>0</v>
      </c>
      <c r="N366" s="65">
        <f>INT(ResourceEffects[[#This Row],[Time Factor]]*TimeInterval/60)-ResourceEffects[[#This Row],[Hours]]*60-ResourceEffects[[#This Row],[Days]]*60*24</f>
        <v>0</v>
      </c>
      <c r="O366" s="65">
        <f>ResourceEffects[[#This Row],[Time Factor]]*TimeInterval-ResourceEffects[[#This Row],[Min]]*60-ResourceEffects[[#This Row],[Hours]]*60*60-ResourceEffects[[#This Row],[Days]]*60*60*24</f>
        <v>9</v>
      </c>
      <c r="P366" s="66">
        <f ca="1">INT(RAND()*999999999)</f>
        <v>639979644</v>
      </c>
      <c r="Q366" s="66">
        <f>_xlfn.XLOOKUP(ResourceEffects[[#This Row],[Protocol Name]],ProtocolNamesCol,ProtocolIds,"")</f>
        <v>21220</v>
      </c>
      <c r="R366" s="66">
        <f>ResourceEffects[[#This Row],[Time Factor]]</f>
        <v>9</v>
      </c>
      <c r="S366" s="66">
        <f>ResourceEffects[[#This Row],[Drone ID]]</f>
        <v>0</v>
      </c>
      <c r="T366" s="66">
        <f>_xlfn.XLOOKUP(ResourceEffects[[#This Row],[Resource Name]],ResourceNames,ResourceIds,"")</f>
        <v>5201</v>
      </c>
      <c r="U366" s="66">
        <f>_xlfn.XLOOKUP(ResourceEffects[[#This Row],[Event Type]],EventTypeNames,EventTypeIds,"")</f>
        <v>1</v>
      </c>
      <c r="V366" s="66">
        <f>IF(ResourceEffects[[#This Row],[Is Local]]="Yes",1,0)</f>
        <v>1</v>
      </c>
      <c r="W366" s="66">
        <f>IF(ResourceEffects[[#This Row],[Is Installed]]="Yes",1,0)</f>
        <v>0</v>
      </c>
      <c r="X366" s="66">
        <f>IF(ResourceEffects[[#This Row],[Status]]="Locked",1,0)</f>
        <v>0</v>
      </c>
      <c r="Y366" s="66">
        <f>IF(ResourceEffects[[#This Row],[event_type]]=1,0,1)</f>
        <v>0</v>
      </c>
      <c r="Z366" s="66">
        <f>IF(ResourceEffects[[#This Row],[Use Abundancies]]="Yes",1,0)</f>
        <v>0</v>
      </c>
      <c r="AA366" s="66">
        <f>ResourceEffects[[#This Row],[∆]]</f>
        <v>1</v>
      </c>
    </row>
    <row r="367" spans="1:27" x14ac:dyDescent="0.3">
      <c r="A367" s="32">
        <v>10</v>
      </c>
      <c r="B367" s="64" t="s">
        <v>137</v>
      </c>
      <c r="C367" s="31" t="s">
        <v>480</v>
      </c>
      <c r="D367" s="26" t="s">
        <v>394</v>
      </c>
      <c r="E367" s="26">
        <v>3</v>
      </c>
      <c r="F367" s="50" t="s">
        <v>387</v>
      </c>
      <c r="G367" s="27" t="s">
        <v>188</v>
      </c>
      <c r="H367" s="26" t="str">
        <f>"No"</f>
        <v>No</v>
      </c>
      <c r="I367" s="26">
        <f>0</f>
        <v>0</v>
      </c>
      <c r="J367" s="26" t="str">
        <f>"Yes"</f>
        <v>Yes</v>
      </c>
      <c r="K367" s="26" t="str">
        <f>"No"</f>
        <v>No</v>
      </c>
      <c r="L367" s="26">
        <f>INT(ResourceEffects[[#This Row],[Time Factor]]*TimeInterval/60/60/24)</f>
        <v>0</v>
      </c>
      <c r="M367" s="26">
        <f>INT(ResourceEffects[[#This Row],[Time Factor]]*TimeInterval/60/60)-ResourceEffects[[#This Row],[Days]]*24</f>
        <v>0</v>
      </c>
      <c r="N367" s="26">
        <f>INT(ResourceEffects[[#This Row],[Time Factor]]*TimeInterval/60)-ResourceEffects[[#This Row],[Hours]]*60-ResourceEffects[[#This Row],[Days]]*60*24</f>
        <v>0</v>
      </c>
      <c r="O367" s="26">
        <f>ResourceEffects[[#This Row],[Time Factor]]*TimeInterval-ResourceEffects[[#This Row],[Min]]*60-ResourceEffects[[#This Row],[Hours]]*60*60-ResourceEffects[[#This Row],[Days]]*60*60*24</f>
        <v>10</v>
      </c>
      <c r="P367" s="28">
        <f ca="1">INT(RAND()*999999999)</f>
        <v>192019318</v>
      </c>
      <c r="Q367" s="28">
        <f>_xlfn.XLOOKUP(ResourceEffects[[#This Row],[Protocol Name]],ProtocolNamesCol,ProtocolIds,"")</f>
        <v>21220</v>
      </c>
      <c r="R367" s="28">
        <f>ResourceEffects[[#This Row],[Time Factor]]</f>
        <v>10</v>
      </c>
      <c r="S367" s="28">
        <f>ResourceEffects[[#This Row],[Drone ID]]</f>
        <v>0</v>
      </c>
      <c r="T367" s="28">
        <f>_xlfn.XLOOKUP(ResourceEffects[[#This Row],[Resource Name]],ResourceNames,ResourceIds,"")</f>
        <v>2011</v>
      </c>
      <c r="U367" s="28">
        <f>_xlfn.XLOOKUP(ResourceEffects[[#This Row],[Event Type]],EventTypeNames,EventTypeIds,"")</f>
        <v>1</v>
      </c>
      <c r="V367" s="28">
        <f>IF(ResourceEffects[[#This Row],[Is Local]]="Yes",1,0)</f>
        <v>1</v>
      </c>
      <c r="W367" s="28">
        <f>IF(ResourceEffects[[#This Row],[Is Installed]]="Yes",1,0)</f>
        <v>0</v>
      </c>
      <c r="X367" s="28">
        <f>IF(ResourceEffects[[#This Row],[Status]]="Locked",1,0)</f>
        <v>0</v>
      </c>
      <c r="Y367" s="28">
        <f>IF(ResourceEffects[[#This Row],[event_type]]=1,0,1)</f>
        <v>0</v>
      </c>
      <c r="Z367" s="28">
        <f>IF(ResourceEffects[[#This Row],[Use Abundancies]]="Yes",1,0)</f>
        <v>0</v>
      </c>
      <c r="AA367" s="28">
        <f>ResourceEffects[[#This Row],[∆]]</f>
        <v>3</v>
      </c>
    </row>
    <row r="368" spans="1:27" x14ac:dyDescent="0.3">
      <c r="A368" s="32">
        <v>10</v>
      </c>
      <c r="B368" s="64" t="s">
        <v>137</v>
      </c>
      <c r="C368" s="31" t="s">
        <v>480</v>
      </c>
      <c r="D368" s="26" t="s">
        <v>394</v>
      </c>
      <c r="E368" s="26">
        <v>1</v>
      </c>
      <c r="F368" s="50" t="s">
        <v>387</v>
      </c>
      <c r="G368" s="27" t="s">
        <v>206</v>
      </c>
      <c r="H368" s="26" t="str">
        <f>"No"</f>
        <v>No</v>
      </c>
      <c r="I368" s="26">
        <f>0</f>
        <v>0</v>
      </c>
      <c r="J368" s="26" t="str">
        <f>"Yes"</f>
        <v>Yes</v>
      </c>
      <c r="K368" s="26" t="str">
        <f>"No"</f>
        <v>No</v>
      </c>
      <c r="L368" s="26">
        <f>INT(ResourceEffects[[#This Row],[Time Factor]]*TimeInterval/60/60/24)</f>
        <v>0</v>
      </c>
      <c r="M368" s="26">
        <f>INT(ResourceEffects[[#This Row],[Time Factor]]*TimeInterval/60/60)-ResourceEffects[[#This Row],[Days]]*24</f>
        <v>0</v>
      </c>
      <c r="N368" s="26">
        <f>INT(ResourceEffects[[#This Row],[Time Factor]]*TimeInterval/60)-ResourceEffects[[#This Row],[Hours]]*60-ResourceEffects[[#This Row],[Days]]*60*24</f>
        <v>0</v>
      </c>
      <c r="O368" s="26">
        <f>ResourceEffects[[#This Row],[Time Factor]]*TimeInterval-ResourceEffects[[#This Row],[Min]]*60-ResourceEffects[[#This Row],[Hours]]*60*60-ResourceEffects[[#This Row],[Days]]*60*60*24</f>
        <v>10</v>
      </c>
      <c r="P368" s="28">
        <f ca="1">INT(RAND()*999999999)</f>
        <v>570394891</v>
      </c>
      <c r="Q368" s="28">
        <f>_xlfn.XLOOKUP(ResourceEffects[[#This Row],[Protocol Name]],ProtocolNamesCol,ProtocolIds,"")</f>
        <v>21220</v>
      </c>
      <c r="R368" s="28">
        <f>ResourceEffects[[#This Row],[Time Factor]]</f>
        <v>10</v>
      </c>
      <c r="S368" s="28">
        <f>ResourceEffects[[#This Row],[Drone ID]]</f>
        <v>0</v>
      </c>
      <c r="T368" s="28">
        <f>_xlfn.XLOOKUP(ResourceEffects[[#This Row],[Resource Name]],ResourceNames,ResourceIds,"")</f>
        <v>2041</v>
      </c>
      <c r="U368" s="28">
        <f>_xlfn.XLOOKUP(ResourceEffects[[#This Row],[Event Type]],EventTypeNames,EventTypeIds,"")</f>
        <v>1</v>
      </c>
      <c r="V368" s="28">
        <f>IF(ResourceEffects[[#This Row],[Is Local]]="Yes",1,0)</f>
        <v>1</v>
      </c>
      <c r="W368" s="28">
        <f>IF(ResourceEffects[[#This Row],[Is Installed]]="Yes",1,0)</f>
        <v>0</v>
      </c>
      <c r="X368" s="28">
        <f>IF(ResourceEffects[[#This Row],[Status]]="Locked",1,0)</f>
        <v>0</v>
      </c>
      <c r="Y368" s="28">
        <f>IF(ResourceEffects[[#This Row],[event_type]]=1,0,1)</f>
        <v>0</v>
      </c>
      <c r="Z368" s="28">
        <f>IF(ResourceEffects[[#This Row],[Use Abundancies]]="Yes",1,0)</f>
        <v>0</v>
      </c>
      <c r="AA368" s="28">
        <f>ResourceEffects[[#This Row],[∆]]</f>
        <v>1</v>
      </c>
    </row>
    <row r="369" spans="1:27" x14ac:dyDescent="0.3">
      <c r="A369" s="59">
        <v>0</v>
      </c>
      <c r="B369" s="67" t="s">
        <v>138</v>
      </c>
      <c r="C369" s="31" t="s">
        <v>479</v>
      </c>
      <c r="D369" s="26" t="s">
        <v>395</v>
      </c>
      <c r="E369" s="26">
        <v>1</v>
      </c>
      <c r="F369" s="50" t="s">
        <v>387</v>
      </c>
      <c r="G369" s="27" t="s">
        <v>476</v>
      </c>
      <c r="H369" s="52" t="str">
        <f>"No"</f>
        <v>No</v>
      </c>
      <c r="I369" s="52">
        <f>0</f>
        <v>0</v>
      </c>
      <c r="J369" s="52" t="str">
        <f>"Yes"</f>
        <v>Yes</v>
      </c>
      <c r="K369" s="52" t="str">
        <f>"No"</f>
        <v>No</v>
      </c>
      <c r="L369" s="52">
        <f>INT(ResourceEffects[[#This Row],[Time Factor]]*TimeInterval/60/60/24)</f>
        <v>0</v>
      </c>
      <c r="M369" s="52">
        <f>INT(ResourceEffects[[#This Row],[Time Factor]]*TimeInterval/60/60)-ResourceEffects[[#This Row],[Days]]*24</f>
        <v>0</v>
      </c>
      <c r="N369" s="52">
        <f>INT(ResourceEffects[[#This Row],[Time Factor]]*TimeInterval/60)-ResourceEffects[[#This Row],[Hours]]*60-ResourceEffects[[#This Row],[Days]]*60*24</f>
        <v>0</v>
      </c>
      <c r="O369" s="52">
        <f>ResourceEffects[[#This Row],[Time Factor]]*TimeInterval-ResourceEffects[[#This Row],[Min]]*60-ResourceEffects[[#This Row],[Hours]]*60*60-ResourceEffects[[#This Row],[Days]]*60*60*24</f>
        <v>0</v>
      </c>
      <c r="P369" s="29">
        <f ca="1">INT(RAND()*999999999)</f>
        <v>537333890</v>
      </c>
      <c r="Q369" s="29">
        <f>_xlfn.XLOOKUP(ResourceEffects[[#This Row],[Protocol Name]],ProtocolNamesCol,ProtocolIds,"")</f>
        <v>21230</v>
      </c>
      <c r="R369" s="29">
        <f>ResourceEffects[[#This Row],[Time Factor]]</f>
        <v>0</v>
      </c>
      <c r="S369" s="29">
        <f>ResourceEffects[[#This Row],[Drone ID]]</f>
        <v>0</v>
      </c>
      <c r="T369" s="29">
        <f>_xlfn.XLOOKUP(ResourceEffects[[#This Row],[Resource Name]],ResourceNames,ResourceIds,"")</f>
        <v>5201</v>
      </c>
      <c r="U369" s="29">
        <f>_xlfn.XLOOKUP(ResourceEffects[[#This Row],[Event Type]],EventTypeNames,EventTypeIds,"")</f>
        <v>2</v>
      </c>
      <c r="V369" s="29">
        <f>IF(ResourceEffects[[#This Row],[Is Local]]="Yes",1,0)</f>
        <v>1</v>
      </c>
      <c r="W369" s="29">
        <f>IF(ResourceEffects[[#This Row],[Is Installed]]="Yes",1,0)</f>
        <v>0</v>
      </c>
      <c r="X369" s="29">
        <f>IF(ResourceEffects[[#This Row],[Status]]="Locked",1,0)</f>
        <v>0</v>
      </c>
      <c r="Y369" s="29">
        <f>IF(ResourceEffects[[#This Row],[event_type]]=1,0,1)</f>
        <v>1</v>
      </c>
      <c r="Z369" s="29">
        <f>IF(ResourceEffects[[#This Row],[Use Abundancies]]="Yes",1,0)</f>
        <v>0</v>
      </c>
      <c r="AA369" s="29">
        <f>ResourceEffects[[#This Row],[∆]]</f>
        <v>1</v>
      </c>
    </row>
    <row r="370" spans="1:27" x14ac:dyDescent="0.3">
      <c r="A370" s="59">
        <v>0</v>
      </c>
      <c r="B370" s="67" t="s">
        <v>138</v>
      </c>
      <c r="C370" s="31" t="s">
        <v>479</v>
      </c>
      <c r="D370" s="26" t="s">
        <v>394</v>
      </c>
      <c r="E370" s="26">
        <v>1</v>
      </c>
      <c r="F370" s="50" t="s">
        <v>387</v>
      </c>
      <c r="G370" s="27" t="s">
        <v>476</v>
      </c>
      <c r="H370" s="52" t="str">
        <f>"No"</f>
        <v>No</v>
      </c>
      <c r="I370" s="52">
        <f>0</f>
        <v>0</v>
      </c>
      <c r="J370" s="52" t="str">
        <f>"Yes"</f>
        <v>Yes</v>
      </c>
      <c r="K370" s="52" t="str">
        <f>"No"</f>
        <v>No</v>
      </c>
      <c r="L370" s="52">
        <f>INT(ResourceEffects[[#This Row],[Time Factor]]*TimeInterval/60/60/24)</f>
        <v>0</v>
      </c>
      <c r="M370" s="52">
        <f>INT(ResourceEffects[[#This Row],[Time Factor]]*TimeInterval/60/60)-ResourceEffects[[#This Row],[Days]]*24</f>
        <v>0</v>
      </c>
      <c r="N370" s="52">
        <f>INT(ResourceEffects[[#This Row],[Time Factor]]*TimeInterval/60)-ResourceEffects[[#This Row],[Hours]]*60-ResourceEffects[[#This Row],[Days]]*60*24</f>
        <v>0</v>
      </c>
      <c r="O370" s="52">
        <f>ResourceEffects[[#This Row],[Time Factor]]*TimeInterval-ResourceEffects[[#This Row],[Min]]*60-ResourceEffects[[#This Row],[Hours]]*60*60-ResourceEffects[[#This Row],[Days]]*60*60*24</f>
        <v>0</v>
      </c>
      <c r="P370" s="29">
        <f ca="1">INT(RAND()*999999999)</f>
        <v>218877978</v>
      </c>
      <c r="Q370" s="29">
        <f>_xlfn.XLOOKUP(ResourceEffects[[#This Row],[Protocol Name]],ProtocolNamesCol,ProtocolIds,"")</f>
        <v>21230</v>
      </c>
      <c r="R370" s="29">
        <f>ResourceEffects[[#This Row],[Time Factor]]</f>
        <v>0</v>
      </c>
      <c r="S370" s="29">
        <f>ResourceEffects[[#This Row],[Drone ID]]</f>
        <v>0</v>
      </c>
      <c r="T370" s="29">
        <f>_xlfn.XLOOKUP(ResourceEffects[[#This Row],[Resource Name]],ResourceNames,ResourceIds,"")</f>
        <v>5201</v>
      </c>
      <c r="U370" s="29">
        <f>_xlfn.XLOOKUP(ResourceEffects[[#This Row],[Event Type]],EventTypeNames,EventTypeIds,"")</f>
        <v>1</v>
      </c>
      <c r="V370" s="29">
        <f>IF(ResourceEffects[[#This Row],[Is Local]]="Yes",1,0)</f>
        <v>1</v>
      </c>
      <c r="W370" s="29">
        <f>IF(ResourceEffects[[#This Row],[Is Installed]]="Yes",1,0)</f>
        <v>0</v>
      </c>
      <c r="X370" s="29">
        <f>IF(ResourceEffects[[#This Row],[Status]]="Locked",1,0)</f>
        <v>0</v>
      </c>
      <c r="Y370" s="29">
        <f>IF(ResourceEffects[[#This Row],[event_type]]=1,0,1)</f>
        <v>0</v>
      </c>
      <c r="Z370" s="29">
        <f>IF(ResourceEffects[[#This Row],[Use Abundancies]]="Yes",1,0)</f>
        <v>0</v>
      </c>
      <c r="AA370" s="29">
        <f>ResourceEffects[[#This Row],[∆]]</f>
        <v>1</v>
      </c>
    </row>
    <row r="371" spans="1:27" x14ac:dyDescent="0.3">
      <c r="A371" s="32">
        <v>1</v>
      </c>
      <c r="B371" s="27" t="s">
        <v>138</v>
      </c>
      <c r="C371" s="31" t="s">
        <v>478</v>
      </c>
      <c r="D371" s="26" t="s">
        <v>395</v>
      </c>
      <c r="E371" s="26">
        <v>12</v>
      </c>
      <c r="F371" s="50" t="s">
        <v>387</v>
      </c>
      <c r="G371" s="27" t="s">
        <v>177</v>
      </c>
      <c r="H371" s="26" t="str">
        <f>"No"</f>
        <v>No</v>
      </c>
      <c r="I371" s="26">
        <f>0</f>
        <v>0</v>
      </c>
      <c r="J371" s="26" t="str">
        <f>"Yes"</f>
        <v>Yes</v>
      </c>
      <c r="K371" s="26" t="str">
        <f>"No"</f>
        <v>No</v>
      </c>
      <c r="L371" s="26">
        <f>INT(ResourceEffects[[#This Row],[Time Factor]]*TimeInterval/60/60/24)</f>
        <v>0</v>
      </c>
      <c r="M371" s="26">
        <f>INT(ResourceEffects[[#This Row],[Time Factor]]*TimeInterval/60/60)-ResourceEffects[[#This Row],[Days]]*24</f>
        <v>0</v>
      </c>
      <c r="N371" s="26">
        <f>INT(ResourceEffects[[#This Row],[Time Factor]]*TimeInterval/60)-ResourceEffects[[#This Row],[Hours]]*60-ResourceEffects[[#This Row],[Days]]*60*24</f>
        <v>0</v>
      </c>
      <c r="O371" s="26">
        <f>ResourceEffects[[#This Row],[Time Factor]]*TimeInterval-ResourceEffects[[#This Row],[Min]]*60-ResourceEffects[[#This Row],[Hours]]*60*60-ResourceEffects[[#This Row],[Days]]*60*60*24</f>
        <v>1</v>
      </c>
      <c r="P371" s="28">
        <f ca="1">INT(RAND()*999999999)</f>
        <v>274768067</v>
      </c>
      <c r="Q371" s="28">
        <f>_xlfn.XLOOKUP(ResourceEffects[[#This Row],[Protocol Name]],ProtocolNamesCol,ProtocolIds,"")</f>
        <v>21230</v>
      </c>
      <c r="R371" s="28">
        <f>ResourceEffects[[#This Row],[Time Factor]]</f>
        <v>1</v>
      </c>
      <c r="S371" s="28">
        <f>ResourceEffects[[#This Row],[Drone ID]]</f>
        <v>0</v>
      </c>
      <c r="T371" s="28">
        <f>_xlfn.XLOOKUP(ResourceEffects[[#This Row],[Resource Name]],ResourceNames,ResourceIds,"")</f>
        <v>1230</v>
      </c>
      <c r="U371" s="28">
        <f>_xlfn.XLOOKUP(ResourceEffects[[#This Row],[Event Type]],EventTypeNames,EventTypeIds,"")</f>
        <v>2</v>
      </c>
      <c r="V371" s="28">
        <f>IF(ResourceEffects[[#This Row],[Is Local]]="Yes",1,0)</f>
        <v>1</v>
      </c>
      <c r="W371" s="28">
        <f>IF(ResourceEffects[[#This Row],[Is Installed]]="Yes",1,0)</f>
        <v>0</v>
      </c>
      <c r="X371" s="28">
        <f>IF(ResourceEffects[[#This Row],[Status]]="Locked",1,0)</f>
        <v>0</v>
      </c>
      <c r="Y371" s="28">
        <f>IF(ResourceEffects[[#This Row],[event_type]]=1,0,1)</f>
        <v>1</v>
      </c>
      <c r="Z371" s="28">
        <f>IF(ResourceEffects[[#This Row],[Use Abundancies]]="Yes",1,0)</f>
        <v>0</v>
      </c>
      <c r="AA371" s="28">
        <f>ResourceEffects[[#This Row],[∆]]</f>
        <v>12</v>
      </c>
    </row>
    <row r="372" spans="1:27" x14ac:dyDescent="0.3">
      <c r="A372" s="60">
        <v>2</v>
      </c>
      <c r="B372" s="16" t="s">
        <v>138</v>
      </c>
      <c r="C372" s="61" t="s">
        <v>481</v>
      </c>
      <c r="D372" s="62" t="s">
        <v>395</v>
      </c>
      <c r="E372" s="62">
        <v>1</v>
      </c>
      <c r="F372" s="63" t="s">
        <v>387</v>
      </c>
      <c r="G372" s="64" t="s">
        <v>476</v>
      </c>
      <c r="H372" s="65" t="s">
        <v>429</v>
      </c>
      <c r="I372" s="65">
        <v>0</v>
      </c>
      <c r="J372" s="65" t="s">
        <v>386</v>
      </c>
      <c r="K372" s="65" t="s">
        <v>429</v>
      </c>
      <c r="L372" s="65">
        <v>0</v>
      </c>
      <c r="M372" s="65">
        <v>0</v>
      </c>
      <c r="N372" s="65">
        <v>0</v>
      </c>
      <c r="O372" s="65">
        <v>2</v>
      </c>
      <c r="P372" s="29">
        <f ca="1">INT(RAND()*999999999)</f>
        <v>616284177</v>
      </c>
      <c r="Q372" s="29">
        <f>_xlfn.XLOOKUP(ResourceEffects[[#This Row],[Protocol Name]],ProtocolNamesCol,ProtocolIds,"")</f>
        <v>21230</v>
      </c>
      <c r="R372" s="29">
        <f>ResourceEffects[[#This Row],[Time Factor]]</f>
        <v>2</v>
      </c>
      <c r="S372" s="29">
        <f>ResourceEffects[[#This Row],[Drone ID]]</f>
        <v>0</v>
      </c>
      <c r="T372" s="29">
        <f>_xlfn.XLOOKUP(ResourceEffects[[#This Row],[Resource Name]],ResourceNames,ResourceIds,"")</f>
        <v>5201</v>
      </c>
      <c r="U372" s="29">
        <f>_xlfn.XLOOKUP(ResourceEffects[[#This Row],[Event Type]],EventTypeNames,EventTypeIds,"")</f>
        <v>2</v>
      </c>
      <c r="V372" s="29">
        <f>IF(ResourceEffects[[#This Row],[Is Local]]="Yes",1,0)</f>
        <v>1</v>
      </c>
      <c r="W372" s="29">
        <f>IF(ResourceEffects[[#This Row],[Is Installed]]="Yes",1,0)</f>
        <v>0</v>
      </c>
      <c r="X372" s="29">
        <f>IF(ResourceEffects[[#This Row],[Status]]="Locked",1,0)</f>
        <v>0</v>
      </c>
      <c r="Y372" s="29">
        <f>IF(ResourceEffects[[#This Row],[event_type]]=1,0,1)</f>
        <v>1</v>
      </c>
      <c r="Z372" s="29">
        <f>IF(ResourceEffects[[#This Row],[Use Abundancies]]="Yes",1,0)</f>
        <v>0</v>
      </c>
      <c r="AA372" s="29">
        <f>ResourceEffects[[#This Row],[∆]]</f>
        <v>1</v>
      </c>
    </row>
    <row r="373" spans="1:27" x14ac:dyDescent="0.3">
      <c r="A373" s="59">
        <v>2</v>
      </c>
      <c r="B373" s="16" t="s">
        <v>138</v>
      </c>
      <c r="C373" s="31" t="s">
        <v>481</v>
      </c>
      <c r="D373" s="26" t="s">
        <v>394</v>
      </c>
      <c r="E373" s="26">
        <v>1</v>
      </c>
      <c r="F373" s="50" t="s">
        <v>383</v>
      </c>
      <c r="G373" s="27" t="s">
        <v>476</v>
      </c>
      <c r="H373" s="52" t="s">
        <v>429</v>
      </c>
      <c r="I373" s="52">
        <v>0</v>
      </c>
      <c r="J373" s="52" t="s">
        <v>386</v>
      </c>
      <c r="K373" s="52" t="s">
        <v>429</v>
      </c>
      <c r="L373" s="52">
        <v>0</v>
      </c>
      <c r="M373" s="52">
        <v>0</v>
      </c>
      <c r="N373" s="52">
        <v>0</v>
      </c>
      <c r="O373" s="52">
        <v>2</v>
      </c>
      <c r="P373" s="29">
        <f ca="1">INT(RAND()*999999999)</f>
        <v>452714133</v>
      </c>
      <c r="Q373" s="29">
        <f>_xlfn.XLOOKUP(ResourceEffects[[#This Row],[Protocol Name]],ProtocolNamesCol,ProtocolIds,"")</f>
        <v>21230</v>
      </c>
      <c r="R373" s="29">
        <f>ResourceEffects[[#This Row],[Time Factor]]</f>
        <v>2</v>
      </c>
      <c r="S373" s="29">
        <f>ResourceEffects[[#This Row],[Drone ID]]</f>
        <v>0</v>
      </c>
      <c r="T373" s="29">
        <f>_xlfn.XLOOKUP(ResourceEffects[[#This Row],[Resource Name]],ResourceNames,ResourceIds,"")</f>
        <v>5201</v>
      </c>
      <c r="U373" s="29">
        <f>_xlfn.XLOOKUP(ResourceEffects[[#This Row],[Event Type]],EventTypeNames,EventTypeIds,"")</f>
        <v>1</v>
      </c>
      <c r="V373" s="29">
        <f>IF(ResourceEffects[[#This Row],[Is Local]]="Yes",1,0)</f>
        <v>1</v>
      </c>
      <c r="W373" s="29">
        <f>IF(ResourceEffects[[#This Row],[Is Installed]]="Yes",1,0)</f>
        <v>0</v>
      </c>
      <c r="X373" s="29">
        <f>IF(ResourceEffects[[#This Row],[Status]]="Locked",1,0)</f>
        <v>1</v>
      </c>
      <c r="Y373" s="29">
        <f>IF(ResourceEffects[[#This Row],[event_type]]=1,0,1)</f>
        <v>0</v>
      </c>
      <c r="Z373" s="29">
        <f>IF(ResourceEffects[[#This Row],[Use Abundancies]]="Yes",1,0)</f>
        <v>0</v>
      </c>
      <c r="AA373" s="29">
        <f>ResourceEffects[[#This Row],[∆]]</f>
        <v>1</v>
      </c>
    </row>
    <row r="374" spans="1:27" x14ac:dyDescent="0.3">
      <c r="A374" s="59">
        <v>9</v>
      </c>
      <c r="B374" s="16" t="s">
        <v>138</v>
      </c>
      <c r="C374" s="31" t="s">
        <v>482</v>
      </c>
      <c r="D374" s="26" t="s">
        <v>395</v>
      </c>
      <c r="E374" s="26">
        <v>1</v>
      </c>
      <c r="F374" s="50" t="s">
        <v>383</v>
      </c>
      <c r="G374" s="27" t="s">
        <v>476</v>
      </c>
      <c r="H374" s="52" t="str">
        <f>"No"</f>
        <v>No</v>
      </c>
      <c r="I374" s="52">
        <f>0</f>
        <v>0</v>
      </c>
      <c r="J374" s="52" t="str">
        <f>"Yes"</f>
        <v>Yes</v>
      </c>
      <c r="K374" s="52" t="str">
        <f>"No"</f>
        <v>No</v>
      </c>
      <c r="L374" s="52">
        <f>INT(ResourceEffects[[#This Row],[Time Factor]]*TimeInterval/60/60/24)</f>
        <v>0</v>
      </c>
      <c r="M374" s="52">
        <f>INT(ResourceEffects[[#This Row],[Time Factor]]*TimeInterval/60/60)-ResourceEffects[[#This Row],[Days]]*24</f>
        <v>0</v>
      </c>
      <c r="N374" s="52">
        <f>INT(ResourceEffects[[#This Row],[Time Factor]]*TimeInterval/60)-ResourceEffects[[#This Row],[Hours]]*60-ResourceEffects[[#This Row],[Days]]*60*24</f>
        <v>0</v>
      </c>
      <c r="O374" s="52">
        <f>ResourceEffects[[#This Row],[Time Factor]]*TimeInterval-ResourceEffects[[#This Row],[Min]]*60-ResourceEffects[[#This Row],[Hours]]*60*60-ResourceEffects[[#This Row],[Days]]*60*60*24</f>
        <v>9</v>
      </c>
      <c r="P374" s="29">
        <f ca="1">INT(RAND()*999999999)</f>
        <v>874610821</v>
      </c>
      <c r="Q374" s="29">
        <f>_xlfn.XLOOKUP(ResourceEffects[[#This Row],[Protocol Name]],ProtocolNamesCol,ProtocolIds,"")</f>
        <v>21230</v>
      </c>
      <c r="R374" s="29">
        <f>ResourceEffects[[#This Row],[Time Factor]]</f>
        <v>9</v>
      </c>
      <c r="S374" s="29">
        <f>ResourceEffects[[#This Row],[Drone ID]]</f>
        <v>0</v>
      </c>
      <c r="T374" s="29">
        <f>_xlfn.XLOOKUP(ResourceEffects[[#This Row],[Resource Name]],ResourceNames,ResourceIds,"")</f>
        <v>5201</v>
      </c>
      <c r="U374" s="29">
        <f>_xlfn.XLOOKUP(ResourceEffects[[#This Row],[Event Type]],EventTypeNames,EventTypeIds,"")</f>
        <v>2</v>
      </c>
      <c r="V374" s="29">
        <f>IF(ResourceEffects[[#This Row],[Is Local]]="Yes",1,0)</f>
        <v>1</v>
      </c>
      <c r="W374" s="29">
        <f>IF(ResourceEffects[[#This Row],[Is Installed]]="Yes",1,0)</f>
        <v>0</v>
      </c>
      <c r="X374" s="29">
        <f>IF(ResourceEffects[[#This Row],[Status]]="Locked",1,0)</f>
        <v>1</v>
      </c>
      <c r="Y374" s="29">
        <f>IF(ResourceEffects[[#This Row],[event_type]]=1,0,1)</f>
        <v>1</v>
      </c>
      <c r="Z374" s="29">
        <f>IF(ResourceEffects[[#This Row],[Use Abundancies]]="Yes",1,0)</f>
        <v>0</v>
      </c>
      <c r="AA374" s="29">
        <f>ResourceEffects[[#This Row],[∆]]</f>
        <v>1</v>
      </c>
    </row>
    <row r="375" spans="1:27" x14ac:dyDescent="0.3">
      <c r="A375" s="60">
        <v>9</v>
      </c>
      <c r="B375" s="16" t="s">
        <v>138</v>
      </c>
      <c r="C375" s="61" t="s">
        <v>482</v>
      </c>
      <c r="D375" s="62" t="s">
        <v>394</v>
      </c>
      <c r="E375" s="62">
        <v>1</v>
      </c>
      <c r="F375" s="63" t="s">
        <v>387</v>
      </c>
      <c r="G375" s="64" t="s">
        <v>476</v>
      </c>
      <c r="H375" s="65" t="str">
        <f>"No"</f>
        <v>No</v>
      </c>
      <c r="I375" s="65">
        <f>0</f>
        <v>0</v>
      </c>
      <c r="J375" s="65" t="str">
        <f>"Yes"</f>
        <v>Yes</v>
      </c>
      <c r="K375" s="65" t="str">
        <f>"No"</f>
        <v>No</v>
      </c>
      <c r="L375" s="65">
        <f>INT(ResourceEffects[[#This Row],[Time Factor]]*TimeInterval/60/60/24)</f>
        <v>0</v>
      </c>
      <c r="M375" s="65">
        <f>INT(ResourceEffects[[#This Row],[Time Factor]]*TimeInterval/60/60)-ResourceEffects[[#This Row],[Days]]*24</f>
        <v>0</v>
      </c>
      <c r="N375" s="65">
        <f>INT(ResourceEffects[[#This Row],[Time Factor]]*TimeInterval/60)-ResourceEffects[[#This Row],[Hours]]*60-ResourceEffects[[#This Row],[Days]]*60*24</f>
        <v>0</v>
      </c>
      <c r="O375" s="65">
        <f>ResourceEffects[[#This Row],[Time Factor]]*TimeInterval-ResourceEffects[[#This Row],[Min]]*60-ResourceEffects[[#This Row],[Hours]]*60*60-ResourceEffects[[#This Row],[Days]]*60*60*24</f>
        <v>9</v>
      </c>
      <c r="P375" s="66">
        <f ca="1">INT(RAND()*999999999)</f>
        <v>378647900</v>
      </c>
      <c r="Q375" s="66">
        <f>_xlfn.XLOOKUP(ResourceEffects[[#This Row],[Protocol Name]],ProtocolNamesCol,ProtocolIds,"")</f>
        <v>21230</v>
      </c>
      <c r="R375" s="66">
        <f>ResourceEffects[[#This Row],[Time Factor]]</f>
        <v>9</v>
      </c>
      <c r="S375" s="66">
        <f>ResourceEffects[[#This Row],[Drone ID]]</f>
        <v>0</v>
      </c>
      <c r="T375" s="66">
        <f>_xlfn.XLOOKUP(ResourceEffects[[#This Row],[Resource Name]],ResourceNames,ResourceIds,"")</f>
        <v>5201</v>
      </c>
      <c r="U375" s="66">
        <f>_xlfn.XLOOKUP(ResourceEffects[[#This Row],[Event Type]],EventTypeNames,EventTypeIds,"")</f>
        <v>1</v>
      </c>
      <c r="V375" s="66">
        <f>IF(ResourceEffects[[#This Row],[Is Local]]="Yes",1,0)</f>
        <v>1</v>
      </c>
      <c r="W375" s="66">
        <f>IF(ResourceEffects[[#This Row],[Is Installed]]="Yes",1,0)</f>
        <v>0</v>
      </c>
      <c r="X375" s="66">
        <f>IF(ResourceEffects[[#This Row],[Status]]="Locked",1,0)</f>
        <v>0</v>
      </c>
      <c r="Y375" s="66">
        <f>IF(ResourceEffects[[#This Row],[event_type]]=1,0,1)</f>
        <v>0</v>
      </c>
      <c r="Z375" s="66">
        <f>IF(ResourceEffects[[#This Row],[Use Abundancies]]="Yes",1,0)</f>
        <v>0</v>
      </c>
      <c r="AA375" s="66">
        <f>ResourceEffects[[#This Row],[∆]]</f>
        <v>1</v>
      </c>
    </row>
    <row r="376" spans="1:27" x14ac:dyDescent="0.3">
      <c r="A376" s="32">
        <v>10</v>
      </c>
      <c r="B376" s="68" t="s">
        <v>138</v>
      </c>
      <c r="C376" s="31" t="s">
        <v>480</v>
      </c>
      <c r="D376" s="26" t="s">
        <v>394</v>
      </c>
      <c r="E376" s="26">
        <v>2</v>
      </c>
      <c r="F376" s="50" t="s">
        <v>387</v>
      </c>
      <c r="G376" s="27" t="s">
        <v>188</v>
      </c>
      <c r="H376" s="26" t="str">
        <f>"No"</f>
        <v>No</v>
      </c>
      <c r="I376" s="26">
        <f>0</f>
        <v>0</v>
      </c>
      <c r="J376" s="26" t="str">
        <f>"Yes"</f>
        <v>Yes</v>
      </c>
      <c r="K376" s="26" t="str">
        <f>"No"</f>
        <v>No</v>
      </c>
      <c r="L376" s="26">
        <f>INT(ResourceEffects[[#This Row],[Time Factor]]*TimeInterval/60/60/24)</f>
        <v>0</v>
      </c>
      <c r="M376" s="26">
        <f>INT(ResourceEffects[[#This Row],[Time Factor]]*TimeInterval/60/60)-ResourceEffects[[#This Row],[Days]]*24</f>
        <v>0</v>
      </c>
      <c r="N376" s="26">
        <f>INT(ResourceEffects[[#This Row],[Time Factor]]*TimeInterval/60)-ResourceEffects[[#This Row],[Hours]]*60-ResourceEffects[[#This Row],[Days]]*60*24</f>
        <v>0</v>
      </c>
      <c r="O376" s="26">
        <f>ResourceEffects[[#This Row],[Time Factor]]*TimeInterval-ResourceEffects[[#This Row],[Min]]*60-ResourceEffects[[#This Row],[Hours]]*60*60-ResourceEffects[[#This Row],[Days]]*60*60*24</f>
        <v>10</v>
      </c>
      <c r="P376" s="28">
        <f ca="1">INT(RAND()*999999999)</f>
        <v>228026110</v>
      </c>
      <c r="Q376" s="28">
        <f>_xlfn.XLOOKUP(ResourceEffects[[#This Row],[Protocol Name]],ProtocolNamesCol,ProtocolIds,"")</f>
        <v>21230</v>
      </c>
      <c r="R376" s="28">
        <f>ResourceEffects[[#This Row],[Time Factor]]</f>
        <v>10</v>
      </c>
      <c r="S376" s="28">
        <f>ResourceEffects[[#This Row],[Drone ID]]</f>
        <v>0</v>
      </c>
      <c r="T376" s="28">
        <f>_xlfn.XLOOKUP(ResourceEffects[[#This Row],[Resource Name]],ResourceNames,ResourceIds,"")</f>
        <v>2011</v>
      </c>
      <c r="U376" s="28">
        <f>_xlfn.XLOOKUP(ResourceEffects[[#This Row],[Event Type]],EventTypeNames,EventTypeIds,"")</f>
        <v>1</v>
      </c>
      <c r="V376" s="28">
        <f>IF(ResourceEffects[[#This Row],[Is Local]]="Yes",1,0)</f>
        <v>1</v>
      </c>
      <c r="W376" s="28">
        <f>IF(ResourceEffects[[#This Row],[Is Installed]]="Yes",1,0)</f>
        <v>0</v>
      </c>
      <c r="X376" s="28">
        <f>IF(ResourceEffects[[#This Row],[Status]]="Locked",1,0)</f>
        <v>0</v>
      </c>
      <c r="Y376" s="28">
        <f>IF(ResourceEffects[[#This Row],[event_type]]=1,0,1)</f>
        <v>0</v>
      </c>
      <c r="Z376" s="28">
        <f>IF(ResourceEffects[[#This Row],[Use Abundancies]]="Yes",1,0)</f>
        <v>0</v>
      </c>
      <c r="AA376" s="28">
        <f>ResourceEffects[[#This Row],[∆]]</f>
        <v>2</v>
      </c>
    </row>
    <row r="377" spans="1:27" x14ac:dyDescent="0.3">
      <c r="A377" s="32">
        <v>10</v>
      </c>
      <c r="B377" s="68" t="s">
        <v>138</v>
      </c>
      <c r="C377" s="31" t="s">
        <v>480</v>
      </c>
      <c r="D377" s="26" t="s">
        <v>394</v>
      </c>
      <c r="E377" s="26">
        <v>1</v>
      </c>
      <c r="F377" s="50" t="s">
        <v>387</v>
      </c>
      <c r="G377" s="27" t="s">
        <v>202</v>
      </c>
      <c r="H377" s="26" t="str">
        <f>"No"</f>
        <v>No</v>
      </c>
      <c r="I377" s="26">
        <f>0</f>
        <v>0</v>
      </c>
      <c r="J377" s="26" t="str">
        <f>"Yes"</f>
        <v>Yes</v>
      </c>
      <c r="K377" s="26" t="str">
        <f>"No"</f>
        <v>No</v>
      </c>
      <c r="L377" s="26">
        <f>INT(ResourceEffects[[#This Row],[Time Factor]]*TimeInterval/60/60/24)</f>
        <v>0</v>
      </c>
      <c r="M377" s="26">
        <f>INT(ResourceEffects[[#This Row],[Time Factor]]*TimeInterval/60/60)-ResourceEffects[[#This Row],[Days]]*24</f>
        <v>0</v>
      </c>
      <c r="N377" s="26">
        <f>INT(ResourceEffects[[#This Row],[Time Factor]]*TimeInterval/60)-ResourceEffects[[#This Row],[Hours]]*60-ResourceEffects[[#This Row],[Days]]*60*24</f>
        <v>0</v>
      </c>
      <c r="O377" s="26">
        <f>ResourceEffects[[#This Row],[Time Factor]]*TimeInterval-ResourceEffects[[#This Row],[Min]]*60-ResourceEffects[[#This Row],[Hours]]*60*60-ResourceEffects[[#This Row],[Days]]*60*60*24</f>
        <v>10</v>
      </c>
      <c r="P377" s="28">
        <f ca="1">INT(RAND()*999999999)</f>
        <v>746115205</v>
      </c>
      <c r="Q377" s="28">
        <f>_xlfn.XLOOKUP(ResourceEffects[[#This Row],[Protocol Name]],ProtocolNamesCol,ProtocolIds,"")</f>
        <v>21230</v>
      </c>
      <c r="R377" s="28">
        <f>ResourceEffects[[#This Row],[Time Factor]]</f>
        <v>10</v>
      </c>
      <c r="S377" s="28">
        <f>ResourceEffects[[#This Row],[Drone ID]]</f>
        <v>0</v>
      </c>
      <c r="T377" s="28">
        <f>_xlfn.XLOOKUP(ResourceEffects[[#This Row],[Resource Name]],ResourceNames,ResourceIds,"")</f>
        <v>2032</v>
      </c>
      <c r="U377" s="28">
        <f>_xlfn.XLOOKUP(ResourceEffects[[#This Row],[Event Type]],EventTypeNames,EventTypeIds,"")</f>
        <v>1</v>
      </c>
      <c r="V377" s="28">
        <f>IF(ResourceEffects[[#This Row],[Is Local]]="Yes",1,0)</f>
        <v>1</v>
      </c>
      <c r="W377" s="28">
        <f>IF(ResourceEffects[[#This Row],[Is Installed]]="Yes",1,0)</f>
        <v>0</v>
      </c>
      <c r="X377" s="28">
        <f>IF(ResourceEffects[[#This Row],[Status]]="Locked",1,0)</f>
        <v>0</v>
      </c>
      <c r="Y377" s="28">
        <f>IF(ResourceEffects[[#This Row],[event_type]]=1,0,1)</f>
        <v>0</v>
      </c>
      <c r="Z377" s="28">
        <f>IF(ResourceEffects[[#This Row],[Use Abundancies]]="Yes",1,0)</f>
        <v>0</v>
      </c>
      <c r="AA377" s="28">
        <f>ResourceEffects[[#This Row],[∆]]</f>
        <v>1</v>
      </c>
    </row>
    <row r="378" spans="1:27" x14ac:dyDescent="0.3">
      <c r="A378" s="32">
        <v>10</v>
      </c>
      <c r="B378" s="68" t="s">
        <v>138</v>
      </c>
      <c r="C378" s="31" t="s">
        <v>480</v>
      </c>
      <c r="D378" s="26" t="s">
        <v>394</v>
      </c>
      <c r="E378" s="26">
        <v>1</v>
      </c>
      <c r="F378" s="50" t="s">
        <v>387</v>
      </c>
      <c r="G378" s="27" t="s">
        <v>206</v>
      </c>
      <c r="H378" s="26" t="str">
        <f>"No"</f>
        <v>No</v>
      </c>
      <c r="I378" s="26">
        <f>0</f>
        <v>0</v>
      </c>
      <c r="J378" s="26" t="str">
        <f>"Yes"</f>
        <v>Yes</v>
      </c>
      <c r="K378" s="26" t="str">
        <f>"No"</f>
        <v>No</v>
      </c>
      <c r="L378" s="26">
        <f>INT(ResourceEffects[[#This Row],[Time Factor]]*TimeInterval/60/60/24)</f>
        <v>0</v>
      </c>
      <c r="M378" s="26">
        <f>INT(ResourceEffects[[#This Row],[Time Factor]]*TimeInterval/60/60)-ResourceEffects[[#This Row],[Days]]*24</f>
        <v>0</v>
      </c>
      <c r="N378" s="26">
        <f>INT(ResourceEffects[[#This Row],[Time Factor]]*TimeInterval/60)-ResourceEffects[[#This Row],[Hours]]*60-ResourceEffects[[#This Row],[Days]]*60*24</f>
        <v>0</v>
      </c>
      <c r="O378" s="26">
        <f>ResourceEffects[[#This Row],[Time Factor]]*TimeInterval-ResourceEffects[[#This Row],[Min]]*60-ResourceEffects[[#This Row],[Hours]]*60*60-ResourceEffects[[#This Row],[Days]]*60*60*24</f>
        <v>10</v>
      </c>
      <c r="P378" s="28">
        <f ca="1">INT(RAND()*999999999)</f>
        <v>152973153</v>
      </c>
      <c r="Q378" s="28">
        <f>_xlfn.XLOOKUP(ResourceEffects[[#This Row],[Protocol Name]],ProtocolNamesCol,ProtocolIds,"")</f>
        <v>21230</v>
      </c>
      <c r="R378" s="28">
        <f>ResourceEffects[[#This Row],[Time Factor]]</f>
        <v>10</v>
      </c>
      <c r="S378" s="28">
        <f>ResourceEffects[[#This Row],[Drone ID]]</f>
        <v>0</v>
      </c>
      <c r="T378" s="28">
        <f>_xlfn.XLOOKUP(ResourceEffects[[#This Row],[Resource Name]],ResourceNames,ResourceIds,"")</f>
        <v>2041</v>
      </c>
      <c r="U378" s="28">
        <f>_xlfn.XLOOKUP(ResourceEffects[[#This Row],[Event Type]],EventTypeNames,EventTypeIds,"")</f>
        <v>1</v>
      </c>
      <c r="V378" s="28">
        <f>IF(ResourceEffects[[#This Row],[Is Local]]="Yes",1,0)</f>
        <v>1</v>
      </c>
      <c r="W378" s="28">
        <f>IF(ResourceEffects[[#This Row],[Is Installed]]="Yes",1,0)</f>
        <v>0</v>
      </c>
      <c r="X378" s="28">
        <f>IF(ResourceEffects[[#This Row],[Status]]="Locked",1,0)</f>
        <v>0</v>
      </c>
      <c r="Y378" s="28">
        <f>IF(ResourceEffects[[#This Row],[event_type]]=1,0,1)</f>
        <v>0</v>
      </c>
      <c r="Z378" s="28">
        <f>IF(ResourceEffects[[#This Row],[Use Abundancies]]="Yes",1,0)</f>
        <v>0</v>
      </c>
      <c r="AA378" s="28">
        <f>ResourceEffects[[#This Row],[∆]]</f>
        <v>1</v>
      </c>
    </row>
    <row r="379" spans="1:27" x14ac:dyDescent="0.3">
      <c r="A379" s="59">
        <v>0</v>
      </c>
      <c r="B379" s="16" t="s">
        <v>139</v>
      </c>
      <c r="C379" s="31" t="s">
        <v>479</v>
      </c>
      <c r="D379" s="26" t="s">
        <v>395</v>
      </c>
      <c r="E379" s="26">
        <v>1</v>
      </c>
      <c r="F379" s="50" t="s">
        <v>387</v>
      </c>
      <c r="G379" s="27" t="s">
        <v>476</v>
      </c>
      <c r="H379" s="52" t="str">
        <f>"No"</f>
        <v>No</v>
      </c>
      <c r="I379" s="52">
        <f>0</f>
        <v>0</v>
      </c>
      <c r="J379" s="52" t="str">
        <f>"Yes"</f>
        <v>Yes</v>
      </c>
      <c r="K379" s="52" t="str">
        <f>"No"</f>
        <v>No</v>
      </c>
      <c r="L379" s="52">
        <f>INT(ResourceEffects[[#This Row],[Time Factor]]*TimeInterval/60/60/24)</f>
        <v>0</v>
      </c>
      <c r="M379" s="52">
        <f>INT(ResourceEffects[[#This Row],[Time Factor]]*TimeInterval/60/60)-ResourceEffects[[#This Row],[Days]]*24</f>
        <v>0</v>
      </c>
      <c r="N379" s="52">
        <f>INT(ResourceEffects[[#This Row],[Time Factor]]*TimeInterval/60)-ResourceEffects[[#This Row],[Hours]]*60-ResourceEffects[[#This Row],[Days]]*60*24</f>
        <v>0</v>
      </c>
      <c r="O379" s="52">
        <f>ResourceEffects[[#This Row],[Time Factor]]*TimeInterval-ResourceEffects[[#This Row],[Min]]*60-ResourceEffects[[#This Row],[Hours]]*60*60-ResourceEffects[[#This Row],[Days]]*60*60*24</f>
        <v>0</v>
      </c>
      <c r="P379" s="29">
        <f ca="1">INT(RAND()*999999999)</f>
        <v>437217279</v>
      </c>
      <c r="Q379" s="29">
        <f>_xlfn.XLOOKUP(ResourceEffects[[#This Row],[Protocol Name]],ProtocolNamesCol,ProtocolIds,"")</f>
        <v>21300</v>
      </c>
      <c r="R379" s="29">
        <f>ResourceEffects[[#This Row],[Time Factor]]</f>
        <v>0</v>
      </c>
      <c r="S379" s="29">
        <f>ResourceEffects[[#This Row],[Drone ID]]</f>
        <v>0</v>
      </c>
      <c r="T379" s="29">
        <f>_xlfn.XLOOKUP(ResourceEffects[[#This Row],[Resource Name]],ResourceNames,ResourceIds,"")</f>
        <v>5201</v>
      </c>
      <c r="U379" s="29">
        <f>_xlfn.XLOOKUP(ResourceEffects[[#This Row],[Event Type]],EventTypeNames,EventTypeIds,"")</f>
        <v>2</v>
      </c>
      <c r="V379" s="29">
        <f>IF(ResourceEffects[[#This Row],[Is Local]]="Yes",1,0)</f>
        <v>1</v>
      </c>
      <c r="W379" s="29">
        <f>IF(ResourceEffects[[#This Row],[Is Installed]]="Yes",1,0)</f>
        <v>0</v>
      </c>
      <c r="X379" s="29">
        <f>IF(ResourceEffects[[#This Row],[Status]]="Locked",1,0)</f>
        <v>0</v>
      </c>
      <c r="Y379" s="29">
        <f>IF(ResourceEffects[[#This Row],[event_type]]=1,0,1)</f>
        <v>1</v>
      </c>
      <c r="Z379" s="29">
        <f>IF(ResourceEffects[[#This Row],[Use Abundancies]]="Yes",1,0)</f>
        <v>0</v>
      </c>
      <c r="AA379" s="29">
        <f>ResourceEffects[[#This Row],[∆]]</f>
        <v>1</v>
      </c>
    </row>
    <row r="380" spans="1:27" x14ac:dyDescent="0.3">
      <c r="A380" s="59">
        <v>0</v>
      </c>
      <c r="B380" s="16" t="s">
        <v>139</v>
      </c>
      <c r="C380" s="31" t="s">
        <v>479</v>
      </c>
      <c r="D380" s="26" t="s">
        <v>394</v>
      </c>
      <c r="E380" s="26">
        <v>1</v>
      </c>
      <c r="F380" s="50" t="s">
        <v>387</v>
      </c>
      <c r="G380" s="27" t="s">
        <v>476</v>
      </c>
      <c r="H380" s="52" t="str">
        <f>"No"</f>
        <v>No</v>
      </c>
      <c r="I380" s="52">
        <f>0</f>
        <v>0</v>
      </c>
      <c r="J380" s="52" t="str">
        <f>"Yes"</f>
        <v>Yes</v>
      </c>
      <c r="K380" s="52" t="str">
        <f>"No"</f>
        <v>No</v>
      </c>
      <c r="L380" s="52">
        <f>INT(ResourceEffects[[#This Row],[Time Factor]]*TimeInterval/60/60/24)</f>
        <v>0</v>
      </c>
      <c r="M380" s="52">
        <f>INT(ResourceEffects[[#This Row],[Time Factor]]*TimeInterval/60/60)-ResourceEffects[[#This Row],[Days]]*24</f>
        <v>0</v>
      </c>
      <c r="N380" s="52">
        <f>INT(ResourceEffects[[#This Row],[Time Factor]]*TimeInterval/60)-ResourceEffects[[#This Row],[Hours]]*60-ResourceEffects[[#This Row],[Days]]*60*24</f>
        <v>0</v>
      </c>
      <c r="O380" s="52">
        <f>ResourceEffects[[#This Row],[Time Factor]]*TimeInterval-ResourceEffects[[#This Row],[Min]]*60-ResourceEffects[[#This Row],[Hours]]*60*60-ResourceEffects[[#This Row],[Days]]*60*60*24</f>
        <v>0</v>
      </c>
      <c r="P380" s="29">
        <f ca="1">INT(RAND()*999999999)</f>
        <v>136157481</v>
      </c>
      <c r="Q380" s="29">
        <f>_xlfn.XLOOKUP(ResourceEffects[[#This Row],[Protocol Name]],ProtocolNamesCol,ProtocolIds,"")</f>
        <v>21300</v>
      </c>
      <c r="R380" s="29">
        <f>ResourceEffects[[#This Row],[Time Factor]]</f>
        <v>0</v>
      </c>
      <c r="S380" s="29">
        <f>ResourceEffects[[#This Row],[Drone ID]]</f>
        <v>0</v>
      </c>
      <c r="T380" s="29">
        <f>_xlfn.XLOOKUP(ResourceEffects[[#This Row],[Resource Name]],ResourceNames,ResourceIds,"")</f>
        <v>5201</v>
      </c>
      <c r="U380" s="29">
        <f>_xlfn.XLOOKUP(ResourceEffects[[#This Row],[Event Type]],EventTypeNames,EventTypeIds,"")</f>
        <v>1</v>
      </c>
      <c r="V380" s="29">
        <f>IF(ResourceEffects[[#This Row],[Is Local]]="Yes",1,0)</f>
        <v>1</v>
      </c>
      <c r="W380" s="29">
        <f>IF(ResourceEffects[[#This Row],[Is Installed]]="Yes",1,0)</f>
        <v>0</v>
      </c>
      <c r="X380" s="29">
        <f>IF(ResourceEffects[[#This Row],[Status]]="Locked",1,0)</f>
        <v>0</v>
      </c>
      <c r="Y380" s="29">
        <f>IF(ResourceEffects[[#This Row],[event_type]]=1,0,1)</f>
        <v>0</v>
      </c>
      <c r="Z380" s="29">
        <f>IF(ResourceEffects[[#This Row],[Use Abundancies]]="Yes",1,0)</f>
        <v>0</v>
      </c>
      <c r="AA380" s="29">
        <f>ResourceEffects[[#This Row],[∆]]</f>
        <v>1</v>
      </c>
    </row>
    <row r="381" spans="1:27" x14ac:dyDescent="0.3">
      <c r="A381" s="32">
        <v>1</v>
      </c>
      <c r="B381" s="68" t="s">
        <v>139</v>
      </c>
      <c r="C381" s="31" t="s">
        <v>478</v>
      </c>
      <c r="D381" s="26" t="s">
        <v>395</v>
      </c>
      <c r="E381" s="26">
        <v>15</v>
      </c>
      <c r="F381" s="50" t="s">
        <v>387</v>
      </c>
      <c r="G381" s="27" t="s">
        <v>178</v>
      </c>
      <c r="H381" s="26" t="str">
        <f>"No"</f>
        <v>No</v>
      </c>
      <c r="I381" s="26">
        <f>0</f>
        <v>0</v>
      </c>
      <c r="J381" s="26" t="str">
        <f>"Yes"</f>
        <v>Yes</v>
      </c>
      <c r="K381" s="26" t="str">
        <f>"No"</f>
        <v>No</v>
      </c>
      <c r="L381" s="26">
        <f>INT(ResourceEffects[[#This Row],[Time Factor]]*TimeInterval/60/60/24)</f>
        <v>0</v>
      </c>
      <c r="M381" s="26">
        <f>INT(ResourceEffects[[#This Row],[Time Factor]]*TimeInterval/60/60)-ResourceEffects[[#This Row],[Days]]*24</f>
        <v>0</v>
      </c>
      <c r="N381" s="26">
        <f>INT(ResourceEffects[[#This Row],[Time Factor]]*TimeInterval/60)-ResourceEffects[[#This Row],[Hours]]*60-ResourceEffects[[#This Row],[Days]]*60*24</f>
        <v>0</v>
      </c>
      <c r="O381" s="26">
        <f>ResourceEffects[[#This Row],[Time Factor]]*TimeInterval-ResourceEffects[[#This Row],[Min]]*60-ResourceEffects[[#This Row],[Hours]]*60*60-ResourceEffects[[#This Row],[Days]]*60*60*24</f>
        <v>1</v>
      </c>
      <c r="P381" s="28">
        <f ca="1">INT(RAND()*999999999)</f>
        <v>205958667</v>
      </c>
      <c r="Q381" s="28">
        <f>_xlfn.XLOOKUP(ResourceEffects[[#This Row],[Protocol Name]],ProtocolNamesCol,ProtocolIds,"")</f>
        <v>21300</v>
      </c>
      <c r="R381" s="28">
        <f>ResourceEffects[[#This Row],[Time Factor]]</f>
        <v>1</v>
      </c>
      <c r="S381" s="28">
        <f>ResourceEffects[[#This Row],[Drone ID]]</f>
        <v>0</v>
      </c>
      <c r="T381" s="28">
        <f>_xlfn.XLOOKUP(ResourceEffects[[#This Row],[Resource Name]],ResourceNames,ResourceIds,"")</f>
        <v>1300</v>
      </c>
      <c r="U381" s="28">
        <f>_xlfn.XLOOKUP(ResourceEffects[[#This Row],[Event Type]],EventTypeNames,EventTypeIds,"")</f>
        <v>2</v>
      </c>
      <c r="V381" s="28">
        <f>IF(ResourceEffects[[#This Row],[Is Local]]="Yes",1,0)</f>
        <v>1</v>
      </c>
      <c r="W381" s="28">
        <f>IF(ResourceEffects[[#This Row],[Is Installed]]="Yes",1,0)</f>
        <v>0</v>
      </c>
      <c r="X381" s="28">
        <f>IF(ResourceEffects[[#This Row],[Status]]="Locked",1,0)</f>
        <v>0</v>
      </c>
      <c r="Y381" s="28">
        <f>IF(ResourceEffects[[#This Row],[event_type]]=1,0,1)</f>
        <v>1</v>
      </c>
      <c r="Z381" s="28">
        <f>IF(ResourceEffects[[#This Row],[Use Abundancies]]="Yes",1,0)</f>
        <v>0</v>
      </c>
      <c r="AA381" s="28">
        <f>ResourceEffects[[#This Row],[∆]]</f>
        <v>15</v>
      </c>
    </row>
    <row r="382" spans="1:27" x14ac:dyDescent="0.3">
      <c r="A382" s="60">
        <v>2</v>
      </c>
      <c r="B382" s="16" t="s">
        <v>139</v>
      </c>
      <c r="C382" s="61" t="s">
        <v>481</v>
      </c>
      <c r="D382" s="62" t="s">
        <v>395</v>
      </c>
      <c r="E382" s="62">
        <v>1</v>
      </c>
      <c r="F382" s="63" t="s">
        <v>387</v>
      </c>
      <c r="G382" s="64" t="s">
        <v>476</v>
      </c>
      <c r="H382" s="65" t="s">
        <v>429</v>
      </c>
      <c r="I382" s="65">
        <v>0</v>
      </c>
      <c r="J382" s="65" t="s">
        <v>386</v>
      </c>
      <c r="K382" s="65" t="s">
        <v>429</v>
      </c>
      <c r="L382" s="65">
        <v>0</v>
      </c>
      <c r="M382" s="65">
        <v>0</v>
      </c>
      <c r="N382" s="65">
        <v>0</v>
      </c>
      <c r="O382" s="65">
        <v>2</v>
      </c>
      <c r="P382" s="29">
        <f ca="1">INT(RAND()*999999999)</f>
        <v>579024509</v>
      </c>
      <c r="Q382" s="29">
        <f>_xlfn.XLOOKUP(ResourceEffects[[#This Row],[Protocol Name]],ProtocolNamesCol,ProtocolIds,"")</f>
        <v>21300</v>
      </c>
      <c r="R382" s="29">
        <f>ResourceEffects[[#This Row],[Time Factor]]</f>
        <v>2</v>
      </c>
      <c r="S382" s="29">
        <f>ResourceEffects[[#This Row],[Drone ID]]</f>
        <v>0</v>
      </c>
      <c r="T382" s="29">
        <f>_xlfn.XLOOKUP(ResourceEffects[[#This Row],[Resource Name]],ResourceNames,ResourceIds,"")</f>
        <v>5201</v>
      </c>
      <c r="U382" s="29">
        <f>_xlfn.XLOOKUP(ResourceEffects[[#This Row],[Event Type]],EventTypeNames,EventTypeIds,"")</f>
        <v>2</v>
      </c>
      <c r="V382" s="29">
        <f>IF(ResourceEffects[[#This Row],[Is Local]]="Yes",1,0)</f>
        <v>1</v>
      </c>
      <c r="W382" s="29">
        <f>IF(ResourceEffects[[#This Row],[Is Installed]]="Yes",1,0)</f>
        <v>0</v>
      </c>
      <c r="X382" s="29">
        <f>IF(ResourceEffects[[#This Row],[Status]]="Locked",1,0)</f>
        <v>0</v>
      </c>
      <c r="Y382" s="29">
        <f>IF(ResourceEffects[[#This Row],[event_type]]=1,0,1)</f>
        <v>1</v>
      </c>
      <c r="Z382" s="29">
        <f>IF(ResourceEffects[[#This Row],[Use Abundancies]]="Yes",1,0)</f>
        <v>0</v>
      </c>
      <c r="AA382" s="29">
        <f>ResourceEffects[[#This Row],[∆]]</f>
        <v>1</v>
      </c>
    </row>
    <row r="383" spans="1:27" x14ac:dyDescent="0.3">
      <c r="A383" s="59">
        <v>2</v>
      </c>
      <c r="B383" s="16" t="s">
        <v>139</v>
      </c>
      <c r="C383" s="31" t="s">
        <v>481</v>
      </c>
      <c r="D383" s="26" t="s">
        <v>394</v>
      </c>
      <c r="E383" s="26">
        <v>1</v>
      </c>
      <c r="F383" s="50" t="s">
        <v>383</v>
      </c>
      <c r="G383" s="27" t="s">
        <v>476</v>
      </c>
      <c r="H383" s="52" t="s">
        <v>429</v>
      </c>
      <c r="I383" s="52">
        <v>0</v>
      </c>
      <c r="J383" s="52" t="s">
        <v>386</v>
      </c>
      <c r="K383" s="52" t="s">
        <v>429</v>
      </c>
      <c r="L383" s="52">
        <v>0</v>
      </c>
      <c r="M383" s="52">
        <v>0</v>
      </c>
      <c r="N383" s="52">
        <v>0</v>
      </c>
      <c r="O383" s="52">
        <v>2</v>
      </c>
      <c r="P383" s="29">
        <f ca="1">INT(RAND()*999999999)</f>
        <v>751609562</v>
      </c>
      <c r="Q383" s="29">
        <f>_xlfn.XLOOKUP(ResourceEffects[[#This Row],[Protocol Name]],ProtocolNamesCol,ProtocolIds,"")</f>
        <v>21300</v>
      </c>
      <c r="R383" s="29">
        <f>ResourceEffects[[#This Row],[Time Factor]]</f>
        <v>2</v>
      </c>
      <c r="S383" s="29">
        <f>ResourceEffects[[#This Row],[Drone ID]]</f>
        <v>0</v>
      </c>
      <c r="T383" s="29">
        <f>_xlfn.XLOOKUP(ResourceEffects[[#This Row],[Resource Name]],ResourceNames,ResourceIds,"")</f>
        <v>5201</v>
      </c>
      <c r="U383" s="29">
        <f>_xlfn.XLOOKUP(ResourceEffects[[#This Row],[Event Type]],EventTypeNames,EventTypeIds,"")</f>
        <v>1</v>
      </c>
      <c r="V383" s="29">
        <f>IF(ResourceEffects[[#This Row],[Is Local]]="Yes",1,0)</f>
        <v>1</v>
      </c>
      <c r="W383" s="29">
        <f>IF(ResourceEffects[[#This Row],[Is Installed]]="Yes",1,0)</f>
        <v>0</v>
      </c>
      <c r="X383" s="29">
        <f>IF(ResourceEffects[[#This Row],[Status]]="Locked",1,0)</f>
        <v>1</v>
      </c>
      <c r="Y383" s="29">
        <f>IF(ResourceEffects[[#This Row],[event_type]]=1,0,1)</f>
        <v>0</v>
      </c>
      <c r="Z383" s="29">
        <f>IF(ResourceEffects[[#This Row],[Use Abundancies]]="Yes",1,0)</f>
        <v>0</v>
      </c>
      <c r="AA383" s="29">
        <f>ResourceEffects[[#This Row],[∆]]</f>
        <v>1</v>
      </c>
    </row>
    <row r="384" spans="1:27" x14ac:dyDescent="0.3">
      <c r="A384" s="59">
        <v>9</v>
      </c>
      <c r="B384" s="16" t="s">
        <v>139</v>
      </c>
      <c r="C384" s="31" t="s">
        <v>482</v>
      </c>
      <c r="D384" s="26" t="s">
        <v>395</v>
      </c>
      <c r="E384" s="26">
        <v>1</v>
      </c>
      <c r="F384" s="50" t="s">
        <v>383</v>
      </c>
      <c r="G384" s="27" t="s">
        <v>476</v>
      </c>
      <c r="H384" s="52" t="str">
        <f>"No"</f>
        <v>No</v>
      </c>
      <c r="I384" s="52">
        <f>0</f>
        <v>0</v>
      </c>
      <c r="J384" s="52" t="str">
        <f>"Yes"</f>
        <v>Yes</v>
      </c>
      <c r="K384" s="52" t="str">
        <f>"No"</f>
        <v>No</v>
      </c>
      <c r="L384" s="52">
        <f>INT(ResourceEffects[[#This Row],[Time Factor]]*TimeInterval/60/60/24)</f>
        <v>0</v>
      </c>
      <c r="M384" s="52">
        <f>INT(ResourceEffects[[#This Row],[Time Factor]]*TimeInterval/60/60)-ResourceEffects[[#This Row],[Days]]*24</f>
        <v>0</v>
      </c>
      <c r="N384" s="52">
        <f>INT(ResourceEffects[[#This Row],[Time Factor]]*TimeInterval/60)-ResourceEffects[[#This Row],[Hours]]*60-ResourceEffects[[#This Row],[Days]]*60*24</f>
        <v>0</v>
      </c>
      <c r="O384" s="52">
        <f>ResourceEffects[[#This Row],[Time Factor]]*TimeInterval-ResourceEffects[[#This Row],[Min]]*60-ResourceEffects[[#This Row],[Hours]]*60*60-ResourceEffects[[#This Row],[Days]]*60*60*24</f>
        <v>9</v>
      </c>
      <c r="P384" s="29">
        <f ca="1">INT(RAND()*999999999)</f>
        <v>180991537</v>
      </c>
      <c r="Q384" s="29">
        <f>_xlfn.XLOOKUP(ResourceEffects[[#This Row],[Protocol Name]],ProtocolNamesCol,ProtocolIds,"")</f>
        <v>21300</v>
      </c>
      <c r="R384" s="29">
        <f>ResourceEffects[[#This Row],[Time Factor]]</f>
        <v>9</v>
      </c>
      <c r="S384" s="29">
        <f>ResourceEffects[[#This Row],[Drone ID]]</f>
        <v>0</v>
      </c>
      <c r="T384" s="29">
        <f>_xlfn.XLOOKUP(ResourceEffects[[#This Row],[Resource Name]],ResourceNames,ResourceIds,"")</f>
        <v>5201</v>
      </c>
      <c r="U384" s="29">
        <f>_xlfn.XLOOKUP(ResourceEffects[[#This Row],[Event Type]],EventTypeNames,EventTypeIds,"")</f>
        <v>2</v>
      </c>
      <c r="V384" s="29">
        <f>IF(ResourceEffects[[#This Row],[Is Local]]="Yes",1,0)</f>
        <v>1</v>
      </c>
      <c r="W384" s="29">
        <f>IF(ResourceEffects[[#This Row],[Is Installed]]="Yes",1,0)</f>
        <v>0</v>
      </c>
      <c r="X384" s="29">
        <f>IF(ResourceEffects[[#This Row],[Status]]="Locked",1,0)</f>
        <v>1</v>
      </c>
      <c r="Y384" s="29">
        <f>IF(ResourceEffects[[#This Row],[event_type]]=1,0,1)</f>
        <v>1</v>
      </c>
      <c r="Z384" s="29">
        <f>IF(ResourceEffects[[#This Row],[Use Abundancies]]="Yes",1,0)</f>
        <v>0</v>
      </c>
      <c r="AA384" s="29">
        <f>ResourceEffects[[#This Row],[∆]]</f>
        <v>1</v>
      </c>
    </row>
    <row r="385" spans="1:27" x14ac:dyDescent="0.3">
      <c r="A385" s="60">
        <v>9</v>
      </c>
      <c r="B385" s="16" t="s">
        <v>139</v>
      </c>
      <c r="C385" s="61" t="s">
        <v>482</v>
      </c>
      <c r="D385" s="62" t="s">
        <v>394</v>
      </c>
      <c r="E385" s="62">
        <v>1</v>
      </c>
      <c r="F385" s="63" t="s">
        <v>387</v>
      </c>
      <c r="G385" s="64" t="s">
        <v>476</v>
      </c>
      <c r="H385" s="65" t="str">
        <f>"No"</f>
        <v>No</v>
      </c>
      <c r="I385" s="65">
        <f>0</f>
        <v>0</v>
      </c>
      <c r="J385" s="65" t="str">
        <f>"Yes"</f>
        <v>Yes</v>
      </c>
      <c r="K385" s="65" t="str">
        <f>"No"</f>
        <v>No</v>
      </c>
      <c r="L385" s="65">
        <f>INT(ResourceEffects[[#This Row],[Time Factor]]*TimeInterval/60/60/24)</f>
        <v>0</v>
      </c>
      <c r="M385" s="65">
        <f>INT(ResourceEffects[[#This Row],[Time Factor]]*TimeInterval/60/60)-ResourceEffects[[#This Row],[Days]]*24</f>
        <v>0</v>
      </c>
      <c r="N385" s="65">
        <f>INT(ResourceEffects[[#This Row],[Time Factor]]*TimeInterval/60)-ResourceEffects[[#This Row],[Hours]]*60-ResourceEffects[[#This Row],[Days]]*60*24</f>
        <v>0</v>
      </c>
      <c r="O385" s="65">
        <f>ResourceEffects[[#This Row],[Time Factor]]*TimeInterval-ResourceEffects[[#This Row],[Min]]*60-ResourceEffects[[#This Row],[Hours]]*60*60-ResourceEffects[[#This Row],[Days]]*60*60*24</f>
        <v>9</v>
      </c>
      <c r="P385" s="66">
        <f ca="1">INT(RAND()*999999999)</f>
        <v>749871649</v>
      </c>
      <c r="Q385" s="66">
        <f>_xlfn.XLOOKUP(ResourceEffects[[#This Row],[Protocol Name]],ProtocolNamesCol,ProtocolIds,"")</f>
        <v>21300</v>
      </c>
      <c r="R385" s="66">
        <f>ResourceEffects[[#This Row],[Time Factor]]</f>
        <v>9</v>
      </c>
      <c r="S385" s="66">
        <f>ResourceEffects[[#This Row],[Drone ID]]</f>
        <v>0</v>
      </c>
      <c r="T385" s="66">
        <f>_xlfn.XLOOKUP(ResourceEffects[[#This Row],[Resource Name]],ResourceNames,ResourceIds,"")</f>
        <v>5201</v>
      </c>
      <c r="U385" s="66">
        <f>_xlfn.XLOOKUP(ResourceEffects[[#This Row],[Event Type]],EventTypeNames,EventTypeIds,"")</f>
        <v>1</v>
      </c>
      <c r="V385" s="66">
        <f>IF(ResourceEffects[[#This Row],[Is Local]]="Yes",1,0)</f>
        <v>1</v>
      </c>
      <c r="W385" s="66">
        <f>IF(ResourceEffects[[#This Row],[Is Installed]]="Yes",1,0)</f>
        <v>0</v>
      </c>
      <c r="X385" s="66">
        <f>IF(ResourceEffects[[#This Row],[Status]]="Locked",1,0)</f>
        <v>0</v>
      </c>
      <c r="Y385" s="66">
        <f>IF(ResourceEffects[[#This Row],[event_type]]=1,0,1)</f>
        <v>0</v>
      </c>
      <c r="Z385" s="66">
        <f>IF(ResourceEffects[[#This Row],[Use Abundancies]]="Yes",1,0)</f>
        <v>0</v>
      </c>
      <c r="AA385" s="66">
        <f>ResourceEffects[[#This Row],[∆]]</f>
        <v>1</v>
      </c>
    </row>
    <row r="386" spans="1:27" x14ac:dyDescent="0.3">
      <c r="A386" s="32">
        <v>10</v>
      </c>
      <c r="B386" s="68" t="s">
        <v>139</v>
      </c>
      <c r="C386" s="31" t="s">
        <v>480</v>
      </c>
      <c r="D386" s="26" t="s">
        <v>394</v>
      </c>
      <c r="E386" s="26">
        <v>1</v>
      </c>
      <c r="F386" s="50" t="s">
        <v>387</v>
      </c>
      <c r="G386" s="27" t="s">
        <v>192</v>
      </c>
      <c r="H386" s="26" t="str">
        <f>"No"</f>
        <v>No</v>
      </c>
      <c r="I386" s="26">
        <f>0</f>
        <v>0</v>
      </c>
      <c r="J386" s="26" t="str">
        <f>"Yes"</f>
        <v>Yes</v>
      </c>
      <c r="K386" s="26" t="str">
        <f>"No"</f>
        <v>No</v>
      </c>
      <c r="L386" s="26">
        <f>INT(ResourceEffects[[#This Row],[Time Factor]]*TimeInterval/60/60/24)</f>
        <v>0</v>
      </c>
      <c r="M386" s="26">
        <f>INT(ResourceEffects[[#This Row],[Time Factor]]*TimeInterval/60/60)-ResourceEffects[[#This Row],[Days]]*24</f>
        <v>0</v>
      </c>
      <c r="N386" s="26">
        <f>INT(ResourceEffects[[#This Row],[Time Factor]]*TimeInterval/60)-ResourceEffects[[#This Row],[Hours]]*60-ResourceEffects[[#This Row],[Days]]*60*24</f>
        <v>0</v>
      </c>
      <c r="O386" s="26">
        <f>ResourceEffects[[#This Row],[Time Factor]]*TimeInterval-ResourceEffects[[#This Row],[Min]]*60-ResourceEffects[[#This Row],[Hours]]*60*60-ResourceEffects[[#This Row],[Days]]*60*60*24</f>
        <v>10</v>
      </c>
      <c r="P386" s="28">
        <f ca="1">INT(RAND()*999999999)</f>
        <v>769653888</v>
      </c>
      <c r="Q386" s="28">
        <f>_xlfn.XLOOKUP(ResourceEffects[[#This Row],[Protocol Name]],ProtocolNamesCol,ProtocolIds,"")</f>
        <v>21300</v>
      </c>
      <c r="R386" s="28">
        <f>ResourceEffects[[#This Row],[Time Factor]]</f>
        <v>10</v>
      </c>
      <c r="S386" s="28">
        <f>ResourceEffects[[#This Row],[Drone ID]]</f>
        <v>0</v>
      </c>
      <c r="T386" s="28">
        <f>_xlfn.XLOOKUP(ResourceEffects[[#This Row],[Resource Name]],ResourceNames,ResourceIds,"")</f>
        <v>2013</v>
      </c>
      <c r="U386" s="28">
        <f>_xlfn.XLOOKUP(ResourceEffects[[#This Row],[Event Type]],EventTypeNames,EventTypeIds,"")</f>
        <v>1</v>
      </c>
      <c r="V386" s="28">
        <f>IF(ResourceEffects[[#This Row],[Is Local]]="Yes",1,0)</f>
        <v>1</v>
      </c>
      <c r="W386" s="28">
        <f>IF(ResourceEffects[[#This Row],[Is Installed]]="Yes",1,0)</f>
        <v>0</v>
      </c>
      <c r="X386" s="28">
        <f>IF(ResourceEffects[[#This Row],[Status]]="Locked",1,0)</f>
        <v>0</v>
      </c>
      <c r="Y386" s="28">
        <f>IF(ResourceEffects[[#This Row],[event_type]]=1,0,1)</f>
        <v>0</v>
      </c>
      <c r="Z386" s="28">
        <f>IF(ResourceEffects[[#This Row],[Use Abundancies]]="Yes",1,0)</f>
        <v>0</v>
      </c>
      <c r="AA386" s="28">
        <f>ResourceEffects[[#This Row],[∆]]</f>
        <v>1</v>
      </c>
    </row>
    <row r="387" spans="1:27" x14ac:dyDescent="0.3">
      <c r="A387" s="32">
        <v>10</v>
      </c>
      <c r="B387" s="68" t="s">
        <v>139</v>
      </c>
      <c r="C387" s="31" t="s">
        <v>480</v>
      </c>
      <c r="D387" s="26" t="s">
        <v>394</v>
      </c>
      <c r="E387" s="26">
        <v>2</v>
      </c>
      <c r="F387" s="50" t="s">
        <v>387</v>
      </c>
      <c r="G387" s="27" t="s">
        <v>200</v>
      </c>
      <c r="H387" s="26" t="str">
        <f>"No"</f>
        <v>No</v>
      </c>
      <c r="I387" s="26">
        <f>0</f>
        <v>0</v>
      </c>
      <c r="J387" s="26" t="str">
        <f>"Yes"</f>
        <v>Yes</v>
      </c>
      <c r="K387" s="26" t="str">
        <f>"No"</f>
        <v>No</v>
      </c>
      <c r="L387" s="26">
        <f>INT(ResourceEffects[[#This Row],[Time Factor]]*TimeInterval/60/60/24)</f>
        <v>0</v>
      </c>
      <c r="M387" s="26">
        <f>INT(ResourceEffects[[#This Row],[Time Factor]]*TimeInterval/60/60)-ResourceEffects[[#This Row],[Days]]*24</f>
        <v>0</v>
      </c>
      <c r="N387" s="26">
        <f>INT(ResourceEffects[[#This Row],[Time Factor]]*TimeInterval/60)-ResourceEffects[[#This Row],[Hours]]*60-ResourceEffects[[#This Row],[Days]]*60*24</f>
        <v>0</v>
      </c>
      <c r="O387" s="26">
        <f>ResourceEffects[[#This Row],[Time Factor]]*TimeInterval-ResourceEffects[[#This Row],[Min]]*60-ResourceEffects[[#This Row],[Hours]]*60*60-ResourceEffects[[#This Row],[Days]]*60*60*24</f>
        <v>10</v>
      </c>
      <c r="P387" s="28">
        <f ca="1">INT(RAND()*999999999)</f>
        <v>325345261</v>
      </c>
      <c r="Q387" s="28">
        <f>_xlfn.XLOOKUP(ResourceEffects[[#This Row],[Protocol Name]],ProtocolNamesCol,ProtocolIds,"")</f>
        <v>21300</v>
      </c>
      <c r="R387" s="28">
        <f>ResourceEffects[[#This Row],[Time Factor]]</f>
        <v>10</v>
      </c>
      <c r="S387" s="28">
        <f>ResourceEffects[[#This Row],[Drone ID]]</f>
        <v>0</v>
      </c>
      <c r="T387" s="28">
        <f>_xlfn.XLOOKUP(ResourceEffects[[#This Row],[Resource Name]],ResourceNames,ResourceIds,"")</f>
        <v>2031</v>
      </c>
      <c r="U387" s="28">
        <f>_xlfn.XLOOKUP(ResourceEffects[[#This Row],[Event Type]],EventTypeNames,EventTypeIds,"")</f>
        <v>1</v>
      </c>
      <c r="V387" s="28">
        <f>IF(ResourceEffects[[#This Row],[Is Local]]="Yes",1,0)</f>
        <v>1</v>
      </c>
      <c r="W387" s="28">
        <f>IF(ResourceEffects[[#This Row],[Is Installed]]="Yes",1,0)</f>
        <v>0</v>
      </c>
      <c r="X387" s="28">
        <f>IF(ResourceEffects[[#This Row],[Status]]="Locked",1,0)</f>
        <v>0</v>
      </c>
      <c r="Y387" s="28">
        <f>IF(ResourceEffects[[#This Row],[event_type]]=1,0,1)</f>
        <v>0</v>
      </c>
      <c r="Z387" s="28">
        <f>IF(ResourceEffects[[#This Row],[Use Abundancies]]="Yes",1,0)</f>
        <v>0</v>
      </c>
      <c r="AA387" s="28">
        <f>ResourceEffects[[#This Row],[∆]]</f>
        <v>2</v>
      </c>
    </row>
    <row r="388" spans="1:27" x14ac:dyDescent="0.3">
      <c r="A388" s="59">
        <v>0</v>
      </c>
      <c r="B388" s="16" t="s">
        <v>140</v>
      </c>
      <c r="C388" s="31" t="s">
        <v>479</v>
      </c>
      <c r="D388" s="26" t="s">
        <v>395</v>
      </c>
      <c r="E388" s="26">
        <v>1</v>
      </c>
      <c r="F388" s="50" t="s">
        <v>387</v>
      </c>
      <c r="G388" s="27" t="s">
        <v>476</v>
      </c>
      <c r="H388" s="52" t="str">
        <f>"No"</f>
        <v>No</v>
      </c>
      <c r="I388" s="52">
        <f>0</f>
        <v>0</v>
      </c>
      <c r="J388" s="52" t="str">
        <f>"Yes"</f>
        <v>Yes</v>
      </c>
      <c r="K388" s="52" t="str">
        <f>"No"</f>
        <v>No</v>
      </c>
      <c r="L388" s="52">
        <f>INT(ResourceEffects[[#This Row],[Time Factor]]*TimeInterval/60/60/24)</f>
        <v>0</v>
      </c>
      <c r="M388" s="52">
        <f>INT(ResourceEffects[[#This Row],[Time Factor]]*TimeInterval/60/60)-ResourceEffects[[#This Row],[Days]]*24</f>
        <v>0</v>
      </c>
      <c r="N388" s="52">
        <f>INT(ResourceEffects[[#This Row],[Time Factor]]*TimeInterval/60)-ResourceEffects[[#This Row],[Hours]]*60-ResourceEffects[[#This Row],[Days]]*60*24</f>
        <v>0</v>
      </c>
      <c r="O388" s="52">
        <f>ResourceEffects[[#This Row],[Time Factor]]*TimeInterval-ResourceEffects[[#This Row],[Min]]*60-ResourceEffects[[#This Row],[Hours]]*60*60-ResourceEffects[[#This Row],[Days]]*60*60*24</f>
        <v>0</v>
      </c>
      <c r="P388" s="29">
        <f ca="1">INT(RAND()*999999999)</f>
        <v>332872255</v>
      </c>
      <c r="Q388" s="29">
        <f>_xlfn.XLOOKUP(ResourceEffects[[#This Row],[Protocol Name]],ProtocolNamesCol,ProtocolIds,"")</f>
        <v>21310</v>
      </c>
      <c r="R388" s="29">
        <f>ResourceEffects[[#This Row],[Time Factor]]</f>
        <v>0</v>
      </c>
      <c r="S388" s="29">
        <f>ResourceEffects[[#This Row],[Drone ID]]</f>
        <v>0</v>
      </c>
      <c r="T388" s="29">
        <f>_xlfn.XLOOKUP(ResourceEffects[[#This Row],[Resource Name]],ResourceNames,ResourceIds,"")</f>
        <v>5201</v>
      </c>
      <c r="U388" s="29">
        <f>_xlfn.XLOOKUP(ResourceEffects[[#This Row],[Event Type]],EventTypeNames,EventTypeIds,"")</f>
        <v>2</v>
      </c>
      <c r="V388" s="29">
        <f>IF(ResourceEffects[[#This Row],[Is Local]]="Yes",1,0)</f>
        <v>1</v>
      </c>
      <c r="W388" s="29">
        <f>IF(ResourceEffects[[#This Row],[Is Installed]]="Yes",1,0)</f>
        <v>0</v>
      </c>
      <c r="X388" s="29">
        <f>IF(ResourceEffects[[#This Row],[Status]]="Locked",1,0)</f>
        <v>0</v>
      </c>
      <c r="Y388" s="29">
        <f>IF(ResourceEffects[[#This Row],[event_type]]=1,0,1)</f>
        <v>1</v>
      </c>
      <c r="Z388" s="29">
        <f>IF(ResourceEffects[[#This Row],[Use Abundancies]]="Yes",1,0)</f>
        <v>0</v>
      </c>
      <c r="AA388" s="29">
        <f>ResourceEffects[[#This Row],[∆]]</f>
        <v>1</v>
      </c>
    </row>
    <row r="389" spans="1:27" x14ac:dyDescent="0.3">
      <c r="A389" s="59">
        <v>0</v>
      </c>
      <c r="B389" s="16" t="s">
        <v>140</v>
      </c>
      <c r="C389" s="31" t="s">
        <v>479</v>
      </c>
      <c r="D389" s="26" t="s">
        <v>394</v>
      </c>
      <c r="E389" s="26">
        <v>1</v>
      </c>
      <c r="F389" s="50" t="s">
        <v>387</v>
      </c>
      <c r="G389" s="27" t="s">
        <v>476</v>
      </c>
      <c r="H389" s="52" t="str">
        <f>"No"</f>
        <v>No</v>
      </c>
      <c r="I389" s="52">
        <f>0</f>
        <v>0</v>
      </c>
      <c r="J389" s="52" t="str">
        <f>"Yes"</f>
        <v>Yes</v>
      </c>
      <c r="K389" s="52" t="str">
        <f>"No"</f>
        <v>No</v>
      </c>
      <c r="L389" s="52">
        <f>INT(ResourceEffects[[#This Row],[Time Factor]]*TimeInterval/60/60/24)</f>
        <v>0</v>
      </c>
      <c r="M389" s="52">
        <f>INT(ResourceEffects[[#This Row],[Time Factor]]*TimeInterval/60/60)-ResourceEffects[[#This Row],[Days]]*24</f>
        <v>0</v>
      </c>
      <c r="N389" s="52">
        <f>INT(ResourceEffects[[#This Row],[Time Factor]]*TimeInterval/60)-ResourceEffects[[#This Row],[Hours]]*60-ResourceEffects[[#This Row],[Days]]*60*24</f>
        <v>0</v>
      </c>
      <c r="O389" s="52">
        <f>ResourceEffects[[#This Row],[Time Factor]]*TimeInterval-ResourceEffects[[#This Row],[Min]]*60-ResourceEffects[[#This Row],[Hours]]*60*60-ResourceEffects[[#This Row],[Days]]*60*60*24</f>
        <v>0</v>
      </c>
      <c r="P389" s="29">
        <f ca="1">INT(RAND()*999999999)</f>
        <v>494027137</v>
      </c>
      <c r="Q389" s="29">
        <f>_xlfn.XLOOKUP(ResourceEffects[[#This Row],[Protocol Name]],ProtocolNamesCol,ProtocolIds,"")</f>
        <v>21310</v>
      </c>
      <c r="R389" s="29">
        <f>ResourceEffects[[#This Row],[Time Factor]]</f>
        <v>0</v>
      </c>
      <c r="S389" s="29">
        <f>ResourceEffects[[#This Row],[Drone ID]]</f>
        <v>0</v>
      </c>
      <c r="T389" s="29">
        <f>_xlfn.XLOOKUP(ResourceEffects[[#This Row],[Resource Name]],ResourceNames,ResourceIds,"")</f>
        <v>5201</v>
      </c>
      <c r="U389" s="29">
        <f>_xlfn.XLOOKUP(ResourceEffects[[#This Row],[Event Type]],EventTypeNames,EventTypeIds,"")</f>
        <v>1</v>
      </c>
      <c r="V389" s="29">
        <f>IF(ResourceEffects[[#This Row],[Is Local]]="Yes",1,0)</f>
        <v>1</v>
      </c>
      <c r="W389" s="29">
        <f>IF(ResourceEffects[[#This Row],[Is Installed]]="Yes",1,0)</f>
        <v>0</v>
      </c>
      <c r="X389" s="29">
        <f>IF(ResourceEffects[[#This Row],[Status]]="Locked",1,0)</f>
        <v>0</v>
      </c>
      <c r="Y389" s="29">
        <f>IF(ResourceEffects[[#This Row],[event_type]]=1,0,1)</f>
        <v>0</v>
      </c>
      <c r="Z389" s="29">
        <f>IF(ResourceEffects[[#This Row],[Use Abundancies]]="Yes",1,0)</f>
        <v>0</v>
      </c>
      <c r="AA389" s="29">
        <f>ResourceEffects[[#This Row],[∆]]</f>
        <v>1</v>
      </c>
    </row>
    <row r="390" spans="1:27" x14ac:dyDescent="0.3">
      <c r="A390" s="32">
        <v>1</v>
      </c>
      <c r="B390" s="68" t="s">
        <v>140</v>
      </c>
      <c r="C390" s="31" t="s">
        <v>478</v>
      </c>
      <c r="D390" s="26" t="s">
        <v>395</v>
      </c>
      <c r="E390" s="26">
        <v>16</v>
      </c>
      <c r="F390" s="50" t="s">
        <v>387</v>
      </c>
      <c r="G390" s="27" t="s">
        <v>180</v>
      </c>
      <c r="H390" s="26" t="str">
        <f>"No"</f>
        <v>No</v>
      </c>
      <c r="I390" s="26">
        <f>0</f>
        <v>0</v>
      </c>
      <c r="J390" s="26" t="str">
        <f>"Yes"</f>
        <v>Yes</v>
      </c>
      <c r="K390" s="26" t="str">
        <f>"No"</f>
        <v>No</v>
      </c>
      <c r="L390" s="26">
        <f>INT(ResourceEffects[[#This Row],[Time Factor]]*TimeInterval/60/60/24)</f>
        <v>0</v>
      </c>
      <c r="M390" s="26">
        <f>INT(ResourceEffects[[#This Row],[Time Factor]]*TimeInterval/60/60)-ResourceEffects[[#This Row],[Days]]*24</f>
        <v>0</v>
      </c>
      <c r="N390" s="26">
        <f>INT(ResourceEffects[[#This Row],[Time Factor]]*TimeInterval/60)-ResourceEffects[[#This Row],[Hours]]*60-ResourceEffects[[#This Row],[Days]]*60*24</f>
        <v>0</v>
      </c>
      <c r="O390" s="26">
        <f>ResourceEffects[[#This Row],[Time Factor]]*TimeInterval-ResourceEffects[[#This Row],[Min]]*60-ResourceEffects[[#This Row],[Hours]]*60*60-ResourceEffects[[#This Row],[Days]]*60*60*24</f>
        <v>1</v>
      </c>
      <c r="P390" s="28">
        <f ca="1">INT(RAND()*999999999)</f>
        <v>375721094</v>
      </c>
      <c r="Q390" s="28">
        <f>_xlfn.XLOOKUP(ResourceEffects[[#This Row],[Protocol Name]],ProtocolNamesCol,ProtocolIds,"")</f>
        <v>21310</v>
      </c>
      <c r="R390" s="28">
        <f>ResourceEffects[[#This Row],[Time Factor]]</f>
        <v>1</v>
      </c>
      <c r="S390" s="28">
        <f>ResourceEffects[[#This Row],[Drone ID]]</f>
        <v>0</v>
      </c>
      <c r="T390" s="28">
        <f>_xlfn.XLOOKUP(ResourceEffects[[#This Row],[Resource Name]],ResourceNames,ResourceIds,"")</f>
        <v>1310</v>
      </c>
      <c r="U390" s="28">
        <f>_xlfn.XLOOKUP(ResourceEffects[[#This Row],[Event Type]],EventTypeNames,EventTypeIds,"")</f>
        <v>2</v>
      </c>
      <c r="V390" s="28">
        <f>IF(ResourceEffects[[#This Row],[Is Local]]="Yes",1,0)</f>
        <v>1</v>
      </c>
      <c r="W390" s="28">
        <f>IF(ResourceEffects[[#This Row],[Is Installed]]="Yes",1,0)</f>
        <v>0</v>
      </c>
      <c r="X390" s="28">
        <f>IF(ResourceEffects[[#This Row],[Status]]="Locked",1,0)</f>
        <v>0</v>
      </c>
      <c r="Y390" s="28">
        <f>IF(ResourceEffects[[#This Row],[event_type]]=1,0,1)</f>
        <v>1</v>
      </c>
      <c r="Z390" s="28">
        <f>IF(ResourceEffects[[#This Row],[Use Abundancies]]="Yes",1,0)</f>
        <v>0</v>
      </c>
      <c r="AA390" s="28">
        <f>ResourceEffects[[#This Row],[∆]]</f>
        <v>16</v>
      </c>
    </row>
    <row r="391" spans="1:27" x14ac:dyDescent="0.3">
      <c r="A391" s="60">
        <v>2</v>
      </c>
      <c r="B391" s="16" t="s">
        <v>140</v>
      </c>
      <c r="C391" s="61" t="s">
        <v>481</v>
      </c>
      <c r="D391" s="62" t="s">
        <v>395</v>
      </c>
      <c r="E391" s="62">
        <v>1</v>
      </c>
      <c r="F391" s="63" t="s">
        <v>387</v>
      </c>
      <c r="G391" s="64" t="s">
        <v>476</v>
      </c>
      <c r="H391" s="65" t="s">
        <v>429</v>
      </c>
      <c r="I391" s="65">
        <v>0</v>
      </c>
      <c r="J391" s="65" t="s">
        <v>386</v>
      </c>
      <c r="K391" s="65" t="s">
        <v>429</v>
      </c>
      <c r="L391" s="65">
        <v>0</v>
      </c>
      <c r="M391" s="65">
        <v>0</v>
      </c>
      <c r="N391" s="65">
        <v>0</v>
      </c>
      <c r="O391" s="65">
        <v>2</v>
      </c>
      <c r="P391" s="29">
        <f ca="1">INT(RAND()*999999999)</f>
        <v>814885897</v>
      </c>
      <c r="Q391" s="29">
        <f>_xlfn.XLOOKUP(ResourceEffects[[#This Row],[Protocol Name]],ProtocolNamesCol,ProtocolIds,"")</f>
        <v>21310</v>
      </c>
      <c r="R391" s="29">
        <f>ResourceEffects[[#This Row],[Time Factor]]</f>
        <v>2</v>
      </c>
      <c r="S391" s="29">
        <f>ResourceEffects[[#This Row],[Drone ID]]</f>
        <v>0</v>
      </c>
      <c r="T391" s="29">
        <f>_xlfn.XLOOKUP(ResourceEffects[[#This Row],[Resource Name]],ResourceNames,ResourceIds,"")</f>
        <v>5201</v>
      </c>
      <c r="U391" s="29">
        <f>_xlfn.XLOOKUP(ResourceEffects[[#This Row],[Event Type]],EventTypeNames,EventTypeIds,"")</f>
        <v>2</v>
      </c>
      <c r="V391" s="29">
        <f>IF(ResourceEffects[[#This Row],[Is Local]]="Yes",1,0)</f>
        <v>1</v>
      </c>
      <c r="W391" s="29">
        <f>IF(ResourceEffects[[#This Row],[Is Installed]]="Yes",1,0)</f>
        <v>0</v>
      </c>
      <c r="X391" s="29">
        <f>IF(ResourceEffects[[#This Row],[Status]]="Locked",1,0)</f>
        <v>0</v>
      </c>
      <c r="Y391" s="29">
        <f>IF(ResourceEffects[[#This Row],[event_type]]=1,0,1)</f>
        <v>1</v>
      </c>
      <c r="Z391" s="29">
        <f>IF(ResourceEffects[[#This Row],[Use Abundancies]]="Yes",1,0)</f>
        <v>0</v>
      </c>
      <c r="AA391" s="29">
        <f>ResourceEffects[[#This Row],[∆]]</f>
        <v>1</v>
      </c>
    </row>
    <row r="392" spans="1:27" x14ac:dyDescent="0.3">
      <c r="A392" s="59">
        <v>2</v>
      </c>
      <c r="B392" s="16" t="s">
        <v>140</v>
      </c>
      <c r="C392" s="31" t="s">
        <v>481</v>
      </c>
      <c r="D392" s="26" t="s">
        <v>394</v>
      </c>
      <c r="E392" s="26">
        <v>1</v>
      </c>
      <c r="F392" s="50" t="s">
        <v>383</v>
      </c>
      <c r="G392" s="27" t="s">
        <v>476</v>
      </c>
      <c r="H392" s="52" t="s">
        <v>429</v>
      </c>
      <c r="I392" s="52">
        <v>0</v>
      </c>
      <c r="J392" s="52" t="s">
        <v>386</v>
      </c>
      <c r="K392" s="52" t="s">
        <v>429</v>
      </c>
      <c r="L392" s="52">
        <v>0</v>
      </c>
      <c r="M392" s="52">
        <v>0</v>
      </c>
      <c r="N392" s="52">
        <v>0</v>
      </c>
      <c r="O392" s="52">
        <v>2</v>
      </c>
      <c r="P392" s="29">
        <f ca="1">INT(RAND()*999999999)</f>
        <v>617344249</v>
      </c>
      <c r="Q392" s="29">
        <f>_xlfn.XLOOKUP(ResourceEffects[[#This Row],[Protocol Name]],ProtocolNamesCol,ProtocolIds,"")</f>
        <v>21310</v>
      </c>
      <c r="R392" s="29">
        <f>ResourceEffects[[#This Row],[Time Factor]]</f>
        <v>2</v>
      </c>
      <c r="S392" s="29">
        <f>ResourceEffects[[#This Row],[Drone ID]]</f>
        <v>0</v>
      </c>
      <c r="T392" s="29">
        <f>_xlfn.XLOOKUP(ResourceEffects[[#This Row],[Resource Name]],ResourceNames,ResourceIds,"")</f>
        <v>5201</v>
      </c>
      <c r="U392" s="29">
        <f>_xlfn.XLOOKUP(ResourceEffects[[#This Row],[Event Type]],EventTypeNames,EventTypeIds,"")</f>
        <v>1</v>
      </c>
      <c r="V392" s="29">
        <f>IF(ResourceEffects[[#This Row],[Is Local]]="Yes",1,0)</f>
        <v>1</v>
      </c>
      <c r="W392" s="29">
        <f>IF(ResourceEffects[[#This Row],[Is Installed]]="Yes",1,0)</f>
        <v>0</v>
      </c>
      <c r="X392" s="29">
        <f>IF(ResourceEffects[[#This Row],[Status]]="Locked",1,0)</f>
        <v>1</v>
      </c>
      <c r="Y392" s="29">
        <f>IF(ResourceEffects[[#This Row],[event_type]]=1,0,1)</f>
        <v>0</v>
      </c>
      <c r="Z392" s="29">
        <f>IF(ResourceEffects[[#This Row],[Use Abundancies]]="Yes",1,0)</f>
        <v>0</v>
      </c>
      <c r="AA392" s="29">
        <f>ResourceEffects[[#This Row],[∆]]</f>
        <v>1</v>
      </c>
    </row>
    <row r="393" spans="1:27" x14ac:dyDescent="0.3">
      <c r="A393" s="59">
        <v>9</v>
      </c>
      <c r="B393" s="16" t="s">
        <v>140</v>
      </c>
      <c r="C393" s="31" t="s">
        <v>482</v>
      </c>
      <c r="D393" s="26" t="s">
        <v>395</v>
      </c>
      <c r="E393" s="26">
        <v>1</v>
      </c>
      <c r="F393" s="50" t="s">
        <v>383</v>
      </c>
      <c r="G393" s="27" t="s">
        <v>476</v>
      </c>
      <c r="H393" s="52" t="str">
        <f>"No"</f>
        <v>No</v>
      </c>
      <c r="I393" s="52">
        <f>0</f>
        <v>0</v>
      </c>
      <c r="J393" s="52" t="str">
        <f>"Yes"</f>
        <v>Yes</v>
      </c>
      <c r="K393" s="52" t="str">
        <f>"No"</f>
        <v>No</v>
      </c>
      <c r="L393" s="52">
        <f>INT(ResourceEffects[[#This Row],[Time Factor]]*TimeInterval/60/60/24)</f>
        <v>0</v>
      </c>
      <c r="M393" s="52">
        <f>INT(ResourceEffects[[#This Row],[Time Factor]]*TimeInterval/60/60)-ResourceEffects[[#This Row],[Days]]*24</f>
        <v>0</v>
      </c>
      <c r="N393" s="52">
        <f>INT(ResourceEffects[[#This Row],[Time Factor]]*TimeInterval/60)-ResourceEffects[[#This Row],[Hours]]*60-ResourceEffects[[#This Row],[Days]]*60*24</f>
        <v>0</v>
      </c>
      <c r="O393" s="52">
        <f>ResourceEffects[[#This Row],[Time Factor]]*TimeInterval-ResourceEffects[[#This Row],[Min]]*60-ResourceEffects[[#This Row],[Hours]]*60*60-ResourceEffects[[#This Row],[Days]]*60*60*24</f>
        <v>9</v>
      </c>
      <c r="P393" s="29">
        <f ca="1">INT(RAND()*999999999)</f>
        <v>579931739</v>
      </c>
      <c r="Q393" s="29">
        <f>_xlfn.XLOOKUP(ResourceEffects[[#This Row],[Protocol Name]],ProtocolNamesCol,ProtocolIds,"")</f>
        <v>21310</v>
      </c>
      <c r="R393" s="29">
        <f>ResourceEffects[[#This Row],[Time Factor]]</f>
        <v>9</v>
      </c>
      <c r="S393" s="29">
        <f>ResourceEffects[[#This Row],[Drone ID]]</f>
        <v>0</v>
      </c>
      <c r="T393" s="29">
        <f>_xlfn.XLOOKUP(ResourceEffects[[#This Row],[Resource Name]],ResourceNames,ResourceIds,"")</f>
        <v>5201</v>
      </c>
      <c r="U393" s="29">
        <f>_xlfn.XLOOKUP(ResourceEffects[[#This Row],[Event Type]],EventTypeNames,EventTypeIds,"")</f>
        <v>2</v>
      </c>
      <c r="V393" s="29">
        <f>IF(ResourceEffects[[#This Row],[Is Local]]="Yes",1,0)</f>
        <v>1</v>
      </c>
      <c r="W393" s="29">
        <f>IF(ResourceEffects[[#This Row],[Is Installed]]="Yes",1,0)</f>
        <v>0</v>
      </c>
      <c r="X393" s="29">
        <f>IF(ResourceEffects[[#This Row],[Status]]="Locked",1,0)</f>
        <v>1</v>
      </c>
      <c r="Y393" s="29">
        <f>IF(ResourceEffects[[#This Row],[event_type]]=1,0,1)</f>
        <v>1</v>
      </c>
      <c r="Z393" s="29">
        <f>IF(ResourceEffects[[#This Row],[Use Abundancies]]="Yes",1,0)</f>
        <v>0</v>
      </c>
      <c r="AA393" s="29">
        <f>ResourceEffects[[#This Row],[∆]]</f>
        <v>1</v>
      </c>
    </row>
    <row r="394" spans="1:27" x14ac:dyDescent="0.3">
      <c r="A394" s="60">
        <v>9</v>
      </c>
      <c r="B394" s="16" t="s">
        <v>140</v>
      </c>
      <c r="C394" s="61" t="s">
        <v>482</v>
      </c>
      <c r="D394" s="62" t="s">
        <v>394</v>
      </c>
      <c r="E394" s="62">
        <v>1</v>
      </c>
      <c r="F394" s="63" t="s">
        <v>387</v>
      </c>
      <c r="G394" s="64" t="s">
        <v>476</v>
      </c>
      <c r="H394" s="65" t="str">
        <f>"No"</f>
        <v>No</v>
      </c>
      <c r="I394" s="65">
        <f>0</f>
        <v>0</v>
      </c>
      <c r="J394" s="65" t="str">
        <f>"Yes"</f>
        <v>Yes</v>
      </c>
      <c r="K394" s="65" t="str">
        <f>"No"</f>
        <v>No</v>
      </c>
      <c r="L394" s="65">
        <f>INT(ResourceEffects[[#This Row],[Time Factor]]*TimeInterval/60/60/24)</f>
        <v>0</v>
      </c>
      <c r="M394" s="65">
        <f>INT(ResourceEffects[[#This Row],[Time Factor]]*TimeInterval/60/60)-ResourceEffects[[#This Row],[Days]]*24</f>
        <v>0</v>
      </c>
      <c r="N394" s="65">
        <f>INT(ResourceEffects[[#This Row],[Time Factor]]*TimeInterval/60)-ResourceEffects[[#This Row],[Hours]]*60-ResourceEffects[[#This Row],[Days]]*60*24</f>
        <v>0</v>
      </c>
      <c r="O394" s="65">
        <f>ResourceEffects[[#This Row],[Time Factor]]*TimeInterval-ResourceEffects[[#This Row],[Min]]*60-ResourceEffects[[#This Row],[Hours]]*60*60-ResourceEffects[[#This Row],[Days]]*60*60*24</f>
        <v>9</v>
      </c>
      <c r="P394" s="66">
        <f ca="1">INT(RAND()*999999999)</f>
        <v>91297474</v>
      </c>
      <c r="Q394" s="66">
        <f>_xlfn.XLOOKUP(ResourceEffects[[#This Row],[Protocol Name]],ProtocolNamesCol,ProtocolIds,"")</f>
        <v>21310</v>
      </c>
      <c r="R394" s="66">
        <f>ResourceEffects[[#This Row],[Time Factor]]</f>
        <v>9</v>
      </c>
      <c r="S394" s="66">
        <f>ResourceEffects[[#This Row],[Drone ID]]</f>
        <v>0</v>
      </c>
      <c r="T394" s="66">
        <f>_xlfn.XLOOKUP(ResourceEffects[[#This Row],[Resource Name]],ResourceNames,ResourceIds,"")</f>
        <v>5201</v>
      </c>
      <c r="U394" s="66">
        <f>_xlfn.XLOOKUP(ResourceEffects[[#This Row],[Event Type]],EventTypeNames,EventTypeIds,"")</f>
        <v>1</v>
      </c>
      <c r="V394" s="66">
        <f>IF(ResourceEffects[[#This Row],[Is Local]]="Yes",1,0)</f>
        <v>1</v>
      </c>
      <c r="W394" s="66">
        <f>IF(ResourceEffects[[#This Row],[Is Installed]]="Yes",1,0)</f>
        <v>0</v>
      </c>
      <c r="X394" s="66">
        <f>IF(ResourceEffects[[#This Row],[Status]]="Locked",1,0)</f>
        <v>0</v>
      </c>
      <c r="Y394" s="66">
        <f>IF(ResourceEffects[[#This Row],[event_type]]=1,0,1)</f>
        <v>0</v>
      </c>
      <c r="Z394" s="66">
        <f>IF(ResourceEffects[[#This Row],[Use Abundancies]]="Yes",1,0)</f>
        <v>0</v>
      </c>
      <c r="AA394" s="66">
        <f>ResourceEffects[[#This Row],[∆]]</f>
        <v>1</v>
      </c>
    </row>
    <row r="395" spans="1:27" x14ac:dyDescent="0.3">
      <c r="A395" s="32">
        <v>10</v>
      </c>
      <c r="B395" s="68" t="s">
        <v>140</v>
      </c>
      <c r="C395" s="31" t="s">
        <v>480</v>
      </c>
      <c r="D395" s="26" t="s">
        <v>394</v>
      </c>
      <c r="E395" s="26">
        <v>3</v>
      </c>
      <c r="F395" s="50" t="s">
        <v>387</v>
      </c>
      <c r="G395" s="27" t="s">
        <v>188</v>
      </c>
      <c r="H395" s="26" t="str">
        <f>"No"</f>
        <v>No</v>
      </c>
      <c r="I395" s="26">
        <f>0</f>
        <v>0</v>
      </c>
      <c r="J395" s="26" t="str">
        <f>"Yes"</f>
        <v>Yes</v>
      </c>
      <c r="K395" s="26" t="str">
        <f>"No"</f>
        <v>No</v>
      </c>
      <c r="L395" s="26">
        <f>INT(ResourceEffects[[#This Row],[Time Factor]]*TimeInterval/60/60/24)</f>
        <v>0</v>
      </c>
      <c r="M395" s="26">
        <f>INT(ResourceEffects[[#This Row],[Time Factor]]*TimeInterval/60/60)-ResourceEffects[[#This Row],[Days]]*24</f>
        <v>0</v>
      </c>
      <c r="N395" s="26">
        <f>INT(ResourceEffects[[#This Row],[Time Factor]]*TimeInterval/60)-ResourceEffects[[#This Row],[Hours]]*60-ResourceEffects[[#This Row],[Days]]*60*24</f>
        <v>0</v>
      </c>
      <c r="O395" s="26">
        <f>ResourceEffects[[#This Row],[Time Factor]]*TimeInterval-ResourceEffects[[#This Row],[Min]]*60-ResourceEffects[[#This Row],[Hours]]*60*60-ResourceEffects[[#This Row],[Days]]*60*60*24</f>
        <v>10</v>
      </c>
      <c r="P395" s="28">
        <f ca="1">INT(RAND()*999999999)</f>
        <v>163614299</v>
      </c>
      <c r="Q395" s="28">
        <f>_xlfn.XLOOKUP(ResourceEffects[[#This Row],[Protocol Name]],ProtocolNamesCol,ProtocolIds,"")</f>
        <v>21310</v>
      </c>
      <c r="R395" s="28">
        <f>ResourceEffects[[#This Row],[Time Factor]]</f>
        <v>10</v>
      </c>
      <c r="S395" s="28">
        <f>ResourceEffects[[#This Row],[Drone ID]]</f>
        <v>0</v>
      </c>
      <c r="T395" s="28">
        <f>_xlfn.XLOOKUP(ResourceEffects[[#This Row],[Resource Name]],ResourceNames,ResourceIds,"")</f>
        <v>2011</v>
      </c>
      <c r="U395" s="28">
        <f>_xlfn.XLOOKUP(ResourceEffects[[#This Row],[Event Type]],EventTypeNames,EventTypeIds,"")</f>
        <v>1</v>
      </c>
      <c r="V395" s="28">
        <f>IF(ResourceEffects[[#This Row],[Is Local]]="Yes",1,0)</f>
        <v>1</v>
      </c>
      <c r="W395" s="28">
        <f>IF(ResourceEffects[[#This Row],[Is Installed]]="Yes",1,0)</f>
        <v>0</v>
      </c>
      <c r="X395" s="28">
        <f>IF(ResourceEffects[[#This Row],[Status]]="Locked",1,0)</f>
        <v>0</v>
      </c>
      <c r="Y395" s="28">
        <f>IF(ResourceEffects[[#This Row],[event_type]]=1,0,1)</f>
        <v>0</v>
      </c>
      <c r="Z395" s="28">
        <f>IF(ResourceEffects[[#This Row],[Use Abundancies]]="Yes",1,0)</f>
        <v>0</v>
      </c>
      <c r="AA395" s="28">
        <f>ResourceEffects[[#This Row],[∆]]</f>
        <v>3</v>
      </c>
    </row>
    <row r="396" spans="1:27" x14ac:dyDescent="0.3">
      <c r="A396" s="32">
        <v>10</v>
      </c>
      <c r="B396" s="68" t="s">
        <v>140</v>
      </c>
      <c r="C396" s="31" t="s">
        <v>480</v>
      </c>
      <c r="D396" s="26" t="s">
        <v>394</v>
      </c>
      <c r="E396" s="26">
        <v>1</v>
      </c>
      <c r="F396" s="50" t="s">
        <v>387</v>
      </c>
      <c r="G396" s="27" t="s">
        <v>190</v>
      </c>
      <c r="H396" s="26" t="str">
        <f>"No"</f>
        <v>No</v>
      </c>
      <c r="I396" s="26">
        <f>0</f>
        <v>0</v>
      </c>
      <c r="J396" s="26" t="str">
        <f>"Yes"</f>
        <v>Yes</v>
      </c>
      <c r="K396" s="26" t="str">
        <f>"No"</f>
        <v>No</v>
      </c>
      <c r="L396" s="26">
        <f>INT(ResourceEffects[[#This Row],[Time Factor]]*TimeInterval/60/60/24)</f>
        <v>0</v>
      </c>
      <c r="M396" s="26">
        <f>INT(ResourceEffects[[#This Row],[Time Factor]]*TimeInterval/60/60)-ResourceEffects[[#This Row],[Days]]*24</f>
        <v>0</v>
      </c>
      <c r="N396" s="26">
        <f>INT(ResourceEffects[[#This Row],[Time Factor]]*TimeInterval/60)-ResourceEffects[[#This Row],[Hours]]*60-ResourceEffects[[#This Row],[Days]]*60*24</f>
        <v>0</v>
      </c>
      <c r="O396" s="26">
        <f>ResourceEffects[[#This Row],[Time Factor]]*TimeInterval-ResourceEffects[[#This Row],[Min]]*60-ResourceEffects[[#This Row],[Hours]]*60*60-ResourceEffects[[#This Row],[Days]]*60*60*24</f>
        <v>10</v>
      </c>
      <c r="P396" s="28">
        <f ca="1">INT(RAND()*999999999)</f>
        <v>944273698</v>
      </c>
      <c r="Q396" s="28">
        <f>_xlfn.XLOOKUP(ResourceEffects[[#This Row],[Protocol Name]],ProtocolNamesCol,ProtocolIds,"")</f>
        <v>21310</v>
      </c>
      <c r="R396" s="28">
        <f>ResourceEffects[[#This Row],[Time Factor]]</f>
        <v>10</v>
      </c>
      <c r="S396" s="28">
        <f>ResourceEffects[[#This Row],[Drone ID]]</f>
        <v>0</v>
      </c>
      <c r="T396" s="28">
        <f>_xlfn.XLOOKUP(ResourceEffects[[#This Row],[Resource Name]],ResourceNames,ResourceIds,"")</f>
        <v>2012</v>
      </c>
      <c r="U396" s="28">
        <f>_xlfn.XLOOKUP(ResourceEffects[[#This Row],[Event Type]],EventTypeNames,EventTypeIds,"")</f>
        <v>1</v>
      </c>
      <c r="V396" s="28">
        <f>IF(ResourceEffects[[#This Row],[Is Local]]="Yes",1,0)</f>
        <v>1</v>
      </c>
      <c r="W396" s="28">
        <f>IF(ResourceEffects[[#This Row],[Is Installed]]="Yes",1,0)</f>
        <v>0</v>
      </c>
      <c r="X396" s="28">
        <f>IF(ResourceEffects[[#This Row],[Status]]="Locked",1,0)</f>
        <v>0</v>
      </c>
      <c r="Y396" s="28">
        <f>IF(ResourceEffects[[#This Row],[event_type]]=1,0,1)</f>
        <v>0</v>
      </c>
      <c r="Z396" s="28">
        <f>IF(ResourceEffects[[#This Row],[Use Abundancies]]="Yes",1,0)</f>
        <v>0</v>
      </c>
      <c r="AA396" s="28">
        <f>ResourceEffects[[#This Row],[∆]]</f>
        <v>1</v>
      </c>
    </row>
    <row r="397" spans="1:27" x14ac:dyDescent="0.3">
      <c r="A397" s="59">
        <v>0</v>
      </c>
      <c r="B397" s="16" t="s">
        <v>141</v>
      </c>
      <c r="C397" s="31" t="s">
        <v>479</v>
      </c>
      <c r="D397" s="26" t="s">
        <v>395</v>
      </c>
      <c r="E397" s="26">
        <v>1</v>
      </c>
      <c r="F397" s="50" t="s">
        <v>387</v>
      </c>
      <c r="G397" s="27" t="s">
        <v>476</v>
      </c>
      <c r="H397" s="52" t="str">
        <f>"No"</f>
        <v>No</v>
      </c>
      <c r="I397" s="52">
        <f>0</f>
        <v>0</v>
      </c>
      <c r="J397" s="52" t="str">
        <f>"Yes"</f>
        <v>Yes</v>
      </c>
      <c r="K397" s="52" t="str">
        <f>"No"</f>
        <v>No</v>
      </c>
      <c r="L397" s="52">
        <f>INT(ResourceEffects[[#This Row],[Time Factor]]*TimeInterval/60/60/24)</f>
        <v>0</v>
      </c>
      <c r="M397" s="52">
        <f>INT(ResourceEffects[[#This Row],[Time Factor]]*TimeInterval/60/60)-ResourceEffects[[#This Row],[Days]]*24</f>
        <v>0</v>
      </c>
      <c r="N397" s="52">
        <f>INT(ResourceEffects[[#This Row],[Time Factor]]*TimeInterval/60)-ResourceEffects[[#This Row],[Hours]]*60-ResourceEffects[[#This Row],[Days]]*60*24</f>
        <v>0</v>
      </c>
      <c r="O397" s="52">
        <f>ResourceEffects[[#This Row],[Time Factor]]*TimeInterval-ResourceEffects[[#This Row],[Min]]*60-ResourceEffects[[#This Row],[Hours]]*60*60-ResourceEffects[[#This Row],[Days]]*60*60*24</f>
        <v>0</v>
      </c>
      <c r="P397" s="29">
        <f ca="1">INT(RAND()*999999999)</f>
        <v>592685445</v>
      </c>
      <c r="Q397" s="29">
        <f>_xlfn.XLOOKUP(ResourceEffects[[#This Row],[Protocol Name]],ProtocolNamesCol,ProtocolIds,"")</f>
        <v>21320</v>
      </c>
      <c r="R397" s="29">
        <f>ResourceEffects[[#This Row],[Time Factor]]</f>
        <v>0</v>
      </c>
      <c r="S397" s="29">
        <f>ResourceEffects[[#This Row],[Drone ID]]</f>
        <v>0</v>
      </c>
      <c r="T397" s="29">
        <f>_xlfn.XLOOKUP(ResourceEffects[[#This Row],[Resource Name]],ResourceNames,ResourceIds,"")</f>
        <v>5201</v>
      </c>
      <c r="U397" s="29">
        <f>_xlfn.XLOOKUP(ResourceEffects[[#This Row],[Event Type]],EventTypeNames,EventTypeIds,"")</f>
        <v>2</v>
      </c>
      <c r="V397" s="29">
        <f>IF(ResourceEffects[[#This Row],[Is Local]]="Yes",1,0)</f>
        <v>1</v>
      </c>
      <c r="W397" s="29">
        <f>IF(ResourceEffects[[#This Row],[Is Installed]]="Yes",1,0)</f>
        <v>0</v>
      </c>
      <c r="X397" s="29">
        <f>IF(ResourceEffects[[#This Row],[Status]]="Locked",1,0)</f>
        <v>0</v>
      </c>
      <c r="Y397" s="29">
        <f>IF(ResourceEffects[[#This Row],[event_type]]=1,0,1)</f>
        <v>1</v>
      </c>
      <c r="Z397" s="29">
        <f>IF(ResourceEffects[[#This Row],[Use Abundancies]]="Yes",1,0)</f>
        <v>0</v>
      </c>
      <c r="AA397" s="29">
        <f>ResourceEffects[[#This Row],[∆]]</f>
        <v>1</v>
      </c>
    </row>
    <row r="398" spans="1:27" x14ac:dyDescent="0.3">
      <c r="A398" s="59">
        <v>0</v>
      </c>
      <c r="B398" s="16" t="s">
        <v>141</v>
      </c>
      <c r="C398" s="31" t="s">
        <v>479</v>
      </c>
      <c r="D398" s="26" t="s">
        <v>394</v>
      </c>
      <c r="E398" s="26">
        <v>1</v>
      </c>
      <c r="F398" s="50" t="s">
        <v>387</v>
      </c>
      <c r="G398" s="27" t="s">
        <v>476</v>
      </c>
      <c r="H398" s="52" t="str">
        <f>"No"</f>
        <v>No</v>
      </c>
      <c r="I398" s="52">
        <f>0</f>
        <v>0</v>
      </c>
      <c r="J398" s="52" t="str">
        <f>"Yes"</f>
        <v>Yes</v>
      </c>
      <c r="K398" s="52" t="str">
        <f>"No"</f>
        <v>No</v>
      </c>
      <c r="L398" s="52">
        <f>INT(ResourceEffects[[#This Row],[Time Factor]]*TimeInterval/60/60/24)</f>
        <v>0</v>
      </c>
      <c r="M398" s="52">
        <f>INT(ResourceEffects[[#This Row],[Time Factor]]*TimeInterval/60/60)-ResourceEffects[[#This Row],[Days]]*24</f>
        <v>0</v>
      </c>
      <c r="N398" s="52">
        <f>INT(ResourceEffects[[#This Row],[Time Factor]]*TimeInterval/60)-ResourceEffects[[#This Row],[Hours]]*60-ResourceEffects[[#This Row],[Days]]*60*24</f>
        <v>0</v>
      </c>
      <c r="O398" s="52">
        <f>ResourceEffects[[#This Row],[Time Factor]]*TimeInterval-ResourceEffects[[#This Row],[Min]]*60-ResourceEffects[[#This Row],[Hours]]*60*60-ResourceEffects[[#This Row],[Days]]*60*60*24</f>
        <v>0</v>
      </c>
      <c r="P398" s="29">
        <f ca="1">INT(RAND()*999999999)</f>
        <v>868571651</v>
      </c>
      <c r="Q398" s="29">
        <f>_xlfn.XLOOKUP(ResourceEffects[[#This Row],[Protocol Name]],ProtocolNamesCol,ProtocolIds,"")</f>
        <v>21320</v>
      </c>
      <c r="R398" s="29">
        <f>ResourceEffects[[#This Row],[Time Factor]]</f>
        <v>0</v>
      </c>
      <c r="S398" s="29">
        <f>ResourceEffects[[#This Row],[Drone ID]]</f>
        <v>0</v>
      </c>
      <c r="T398" s="29">
        <f>_xlfn.XLOOKUP(ResourceEffects[[#This Row],[Resource Name]],ResourceNames,ResourceIds,"")</f>
        <v>5201</v>
      </c>
      <c r="U398" s="29">
        <f>_xlfn.XLOOKUP(ResourceEffects[[#This Row],[Event Type]],EventTypeNames,EventTypeIds,"")</f>
        <v>1</v>
      </c>
      <c r="V398" s="29">
        <f>IF(ResourceEffects[[#This Row],[Is Local]]="Yes",1,0)</f>
        <v>1</v>
      </c>
      <c r="W398" s="29">
        <f>IF(ResourceEffects[[#This Row],[Is Installed]]="Yes",1,0)</f>
        <v>0</v>
      </c>
      <c r="X398" s="29">
        <f>IF(ResourceEffects[[#This Row],[Status]]="Locked",1,0)</f>
        <v>0</v>
      </c>
      <c r="Y398" s="29">
        <f>IF(ResourceEffects[[#This Row],[event_type]]=1,0,1)</f>
        <v>0</v>
      </c>
      <c r="Z398" s="29">
        <f>IF(ResourceEffects[[#This Row],[Use Abundancies]]="Yes",1,0)</f>
        <v>0</v>
      </c>
      <c r="AA398" s="29">
        <f>ResourceEffects[[#This Row],[∆]]</f>
        <v>1</v>
      </c>
    </row>
    <row r="399" spans="1:27" x14ac:dyDescent="0.3">
      <c r="A399" s="32">
        <v>1</v>
      </c>
      <c r="B399" s="68" t="s">
        <v>141</v>
      </c>
      <c r="C399" s="31" t="s">
        <v>478</v>
      </c>
      <c r="D399" s="26" t="s">
        <v>395</v>
      </c>
      <c r="E399" s="26">
        <v>15</v>
      </c>
      <c r="F399" s="50" t="s">
        <v>387</v>
      </c>
      <c r="G399" s="27" t="s">
        <v>181</v>
      </c>
      <c r="H399" s="26" t="str">
        <f>"No"</f>
        <v>No</v>
      </c>
      <c r="I399" s="26">
        <f>0</f>
        <v>0</v>
      </c>
      <c r="J399" s="26" t="str">
        <f>"Yes"</f>
        <v>Yes</v>
      </c>
      <c r="K399" s="26" t="str">
        <f>"No"</f>
        <v>No</v>
      </c>
      <c r="L399" s="26">
        <f>INT(ResourceEffects[[#This Row],[Time Factor]]*TimeInterval/60/60/24)</f>
        <v>0</v>
      </c>
      <c r="M399" s="26">
        <f>INT(ResourceEffects[[#This Row],[Time Factor]]*TimeInterval/60/60)-ResourceEffects[[#This Row],[Days]]*24</f>
        <v>0</v>
      </c>
      <c r="N399" s="26">
        <f>INT(ResourceEffects[[#This Row],[Time Factor]]*TimeInterval/60)-ResourceEffects[[#This Row],[Hours]]*60-ResourceEffects[[#This Row],[Days]]*60*24</f>
        <v>0</v>
      </c>
      <c r="O399" s="26">
        <f>ResourceEffects[[#This Row],[Time Factor]]*TimeInterval-ResourceEffects[[#This Row],[Min]]*60-ResourceEffects[[#This Row],[Hours]]*60*60-ResourceEffects[[#This Row],[Days]]*60*60*24</f>
        <v>1</v>
      </c>
      <c r="P399" s="28">
        <f ca="1">INT(RAND()*999999999)</f>
        <v>46873491</v>
      </c>
      <c r="Q399" s="28">
        <f>_xlfn.XLOOKUP(ResourceEffects[[#This Row],[Protocol Name]],ProtocolNamesCol,ProtocolIds,"")</f>
        <v>21320</v>
      </c>
      <c r="R399" s="28">
        <f>ResourceEffects[[#This Row],[Time Factor]]</f>
        <v>1</v>
      </c>
      <c r="S399" s="28">
        <f>ResourceEffects[[#This Row],[Drone ID]]</f>
        <v>0</v>
      </c>
      <c r="T399" s="28">
        <f>_xlfn.XLOOKUP(ResourceEffects[[#This Row],[Resource Name]],ResourceNames,ResourceIds,"")</f>
        <v>1320</v>
      </c>
      <c r="U399" s="28">
        <f>_xlfn.XLOOKUP(ResourceEffects[[#This Row],[Event Type]],EventTypeNames,EventTypeIds,"")</f>
        <v>2</v>
      </c>
      <c r="V399" s="28">
        <f>IF(ResourceEffects[[#This Row],[Is Local]]="Yes",1,0)</f>
        <v>1</v>
      </c>
      <c r="W399" s="28">
        <f>IF(ResourceEffects[[#This Row],[Is Installed]]="Yes",1,0)</f>
        <v>0</v>
      </c>
      <c r="X399" s="28">
        <f>IF(ResourceEffects[[#This Row],[Status]]="Locked",1,0)</f>
        <v>0</v>
      </c>
      <c r="Y399" s="28">
        <f>IF(ResourceEffects[[#This Row],[event_type]]=1,0,1)</f>
        <v>1</v>
      </c>
      <c r="Z399" s="28">
        <f>IF(ResourceEffects[[#This Row],[Use Abundancies]]="Yes",1,0)</f>
        <v>0</v>
      </c>
      <c r="AA399" s="28">
        <f>ResourceEffects[[#This Row],[∆]]</f>
        <v>15</v>
      </c>
    </row>
    <row r="400" spans="1:27" x14ac:dyDescent="0.3">
      <c r="A400" s="60">
        <v>2</v>
      </c>
      <c r="B400" s="16" t="s">
        <v>141</v>
      </c>
      <c r="C400" s="61" t="s">
        <v>481</v>
      </c>
      <c r="D400" s="62" t="s">
        <v>395</v>
      </c>
      <c r="E400" s="62">
        <v>1</v>
      </c>
      <c r="F400" s="63" t="s">
        <v>387</v>
      </c>
      <c r="G400" s="64" t="s">
        <v>476</v>
      </c>
      <c r="H400" s="65" t="s">
        <v>429</v>
      </c>
      <c r="I400" s="65">
        <v>0</v>
      </c>
      <c r="J400" s="65" t="s">
        <v>386</v>
      </c>
      <c r="K400" s="65" t="s">
        <v>429</v>
      </c>
      <c r="L400" s="65">
        <v>0</v>
      </c>
      <c r="M400" s="65">
        <v>0</v>
      </c>
      <c r="N400" s="65">
        <v>0</v>
      </c>
      <c r="O400" s="65">
        <v>2</v>
      </c>
      <c r="P400" s="29">
        <f ca="1">INT(RAND()*999999999)</f>
        <v>652295923</v>
      </c>
      <c r="Q400" s="29">
        <f>_xlfn.XLOOKUP(ResourceEffects[[#This Row],[Protocol Name]],ProtocolNamesCol,ProtocolIds,"")</f>
        <v>21320</v>
      </c>
      <c r="R400" s="29">
        <f>ResourceEffects[[#This Row],[Time Factor]]</f>
        <v>2</v>
      </c>
      <c r="S400" s="29">
        <f>ResourceEffects[[#This Row],[Drone ID]]</f>
        <v>0</v>
      </c>
      <c r="T400" s="29">
        <f>_xlfn.XLOOKUP(ResourceEffects[[#This Row],[Resource Name]],ResourceNames,ResourceIds,"")</f>
        <v>5201</v>
      </c>
      <c r="U400" s="29">
        <f>_xlfn.XLOOKUP(ResourceEffects[[#This Row],[Event Type]],EventTypeNames,EventTypeIds,"")</f>
        <v>2</v>
      </c>
      <c r="V400" s="29">
        <f>IF(ResourceEffects[[#This Row],[Is Local]]="Yes",1,0)</f>
        <v>1</v>
      </c>
      <c r="W400" s="29">
        <f>IF(ResourceEffects[[#This Row],[Is Installed]]="Yes",1,0)</f>
        <v>0</v>
      </c>
      <c r="X400" s="29">
        <f>IF(ResourceEffects[[#This Row],[Status]]="Locked",1,0)</f>
        <v>0</v>
      </c>
      <c r="Y400" s="29">
        <f>IF(ResourceEffects[[#This Row],[event_type]]=1,0,1)</f>
        <v>1</v>
      </c>
      <c r="Z400" s="29">
        <f>IF(ResourceEffects[[#This Row],[Use Abundancies]]="Yes",1,0)</f>
        <v>0</v>
      </c>
      <c r="AA400" s="29">
        <f>ResourceEffects[[#This Row],[∆]]</f>
        <v>1</v>
      </c>
    </row>
    <row r="401" spans="1:27" x14ac:dyDescent="0.3">
      <c r="A401" s="59">
        <v>2</v>
      </c>
      <c r="B401" s="16" t="s">
        <v>141</v>
      </c>
      <c r="C401" s="31" t="s">
        <v>481</v>
      </c>
      <c r="D401" s="26" t="s">
        <v>394</v>
      </c>
      <c r="E401" s="26">
        <v>1</v>
      </c>
      <c r="F401" s="50" t="s">
        <v>383</v>
      </c>
      <c r="G401" s="27" t="s">
        <v>476</v>
      </c>
      <c r="H401" s="52" t="s">
        <v>429</v>
      </c>
      <c r="I401" s="52">
        <v>0</v>
      </c>
      <c r="J401" s="52" t="s">
        <v>386</v>
      </c>
      <c r="K401" s="52" t="s">
        <v>429</v>
      </c>
      <c r="L401" s="52">
        <v>0</v>
      </c>
      <c r="M401" s="52">
        <v>0</v>
      </c>
      <c r="N401" s="52">
        <v>0</v>
      </c>
      <c r="O401" s="52">
        <v>2</v>
      </c>
      <c r="P401" s="29">
        <f ca="1">INT(RAND()*999999999)</f>
        <v>109310111</v>
      </c>
      <c r="Q401" s="29">
        <f>_xlfn.XLOOKUP(ResourceEffects[[#This Row],[Protocol Name]],ProtocolNamesCol,ProtocolIds,"")</f>
        <v>21320</v>
      </c>
      <c r="R401" s="29">
        <f>ResourceEffects[[#This Row],[Time Factor]]</f>
        <v>2</v>
      </c>
      <c r="S401" s="29">
        <f>ResourceEffects[[#This Row],[Drone ID]]</f>
        <v>0</v>
      </c>
      <c r="T401" s="29">
        <f>_xlfn.XLOOKUP(ResourceEffects[[#This Row],[Resource Name]],ResourceNames,ResourceIds,"")</f>
        <v>5201</v>
      </c>
      <c r="U401" s="29">
        <f>_xlfn.XLOOKUP(ResourceEffects[[#This Row],[Event Type]],EventTypeNames,EventTypeIds,"")</f>
        <v>1</v>
      </c>
      <c r="V401" s="29">
        <f>IF(ResourceEffects[[#This Row],[Is Local]]="Yes",1,0)</f>
        <v>1</v>
      </c>
      <c r="W401" s="29">
        <f>IF(ResourceEffects[[#This Row],[Is Installed]]="Yes",1,0)</f>
        <v>0</v>
      </c>
      <c r="X401" s="29">
        <f>IF(ResourceEffects[[#This Row],[Status]]="Locked",1,0)</f>
        <v>1</v>
      </c>
      <c r="Y401" s="29">
        <f>IF(ResourceEffects[[#This Row],[event_type]]=1,0,1)</f>
        <v>0</v>
      </c>
      <c r="Z401" s="29">
        <f>IF(ResourceEffects[[#This Row],[Use Abundancies]]="Yes",1,0)</f>
        <v>0</v>
      </c>
      <c r="AA401" s="29">
        <f>ResourceEffects[[#This Row],[∆]]</f>
        <v>1</v>
      </c>
    </row>
    <row r="402" spans="1:27" x14ac:dyDescent="0.3">
      <c r="A402" s="59">
        <v>9</v>
      </c>
      <c r="B402" s="16" t="s">
        <v>141</v>
      </c>
      <c r="C402" s="31" t="s">
        <v>482</v>
      </c>
      <c r="D402" s="26" t="s">
        <v>395</v>
      </c>
      <c r="E402" s="26">
        <v>1</v>
      </c>
      <c r="F402" s="50" t="s">
        <v>383</v>
      </c>
      <c r="G402" s="27" t="s">
        <v>476</v>
      </c>
      <c r="H402" s="52" t="str">
        <f>"No"</f>
        <v>No</v>
      </c>
      <c r="I402" s="52">
        <f>0</f>
        <v>0</v>
      </c>
      <c r="J402" s="52" t="str">
        <f>"Yes"</f>
        <v>Yes</v>
      </c>
      <c r="K402" s="52" t="str">
        <f>"No"</f>
        <v>No</v>
      </c>
      <c r="L402" s="52">
        <f>INT(ResourceEffects[[#This Row],[Time Factor]]*TimeInterval/60/60/24)</f>
        <v>0</v>
      </c>
      <c r="M402" s="52">
        <f>INT(ResourceEffects[[#This Row],[Time Factor]]*TimeInterval/60/60)-ResourceEffects[[#This Row],[Days]]*24</f>
        <v>0</v>
      </c>
      <c r="N402" s="52">
        <f>INT(ResourceEffects[[#This Row],[Time Factor]]*TimeInterval/60)-ResourceEffects[[#This Row],[Hours]]*60-ResourceEffects[[#This Row],[Days]]*60*24</f>
        <v>0</v>
      </c>
      <c r="O402" s="52">
        <f>ResourceEffects[[#This Row],[Time Factor]]*TimeInterval-ResourceEffects[[#This Row],[Min]]*60-ResourceEffects[[#This Row],[Hours]]*60*60-ResourceEffects[[#This Row],[Days]]*60*60*24</f>
        <v>9</v>
      </c>
      <c r="P402" s="29">
        <f ca="1">INT(RAND()*999999999)</f>
        <v>670489032</v>
      </c>
      <c r="Q402" s="29">
        <f>_xlfn.XLOOKUP(ResourceEffects[[#This Row],[Protocol Name]],ProtocolNamesCol,ProtocolIds,"")</f>
        <v>21320</v>
      </c>
      <c r="R402" s="29">
        <f>ResourceEffects[[#This Row],[Time Factor]]</f>
        <v>9</v>
      </c>
      <c r="S402" s="29">
        <f>ResourceEffects[[#This Row],[Drone ID]]</f>
        <v>0</v>
      </c>
      <c r="T402" s="29">
        <f>_xlfn.XLOOKUP(ResourceEffects[[#This Row],[Resource Name]],ResourceNames,ResourceIds,"")</f>
        <v>5201</v>
      </c>
      <c r="U402" s="29">
        <f>_xlfn.XLOOKUP(ResourceEffects[[#This Row],[Event Type]],EventTypeNames,EventTypeIds,"")</f>
        <v>2</v>
      </c>
      <c r="V402" s="29">
        <f>IF(ResourceEffects[[#This Row],[Is Local]]="Yes",1,0)</f>
        <v>1</v>
      </c>
      <c r="W402" s="29">
        <f>IF(ResourceEffects[[#This Row],[Is Installed]]="Yes",1,0)</f>
        <v>0</v>
      </c>
      <c r="X402" s="29">
        <f>IF(ResourceEffects[[#This Row],[Status]]="Locked",1,0)</f>
        <v>1</v>
      </c>
      <c r="Y402" s="29">
        <f>IF(ResourceEffects[[#This Row],[event_type]]=1,0,1)</f>
        <v>1</v>
      </c>
      <c r="Z402" s="29">
        <f>IF(ResourceEffects[[#This Row],[Use Abundancies]]="Yes",1,0)</f>
        <v>0</v>
      </c>
      <c r="AA402" s="29">
        <f>ResourceEffects[[#This Row],[∆]]</f>
        <v>1</v>
      </c>
    </row>
    <row r="403" spans="1:27" x14ac:dyDescent="0.3">
      <c r="A403" s="60">
        <v>9</v>
      </c>
      <c r="B403" s="16" t="s">
        <v>141</v>
      </c>
      <c r="C403" s="61" t="s">
        <v>482</v>
      </c>
      <c r="D403" s="62" t="s">
        <v>394</v>
      </c>
      <c r="E403" s="62">
        <v>1</v>
      </c>
      <c r="F403" s="63" t="s">
        <v>387</v>
      </c>
      <c r="G403" s="64" t="s">
        <v>476</v>
      </c>
      <c r="H403" s="65" t="str">
        <f>"No"</f>
        <v>No</v>
      </c>
      <c r="I403" s="65">
        <f>0</f>
        <v>0</v>
      </c>
      <c r="J403" s="65" t="str">
        <f>"Yes"</f>
        <v>Yes</v>
      </c>
      <c r="K403" s="65" t="str">
        <f>"No"</f>
        <v>No</v>
      </c>
      <c r="L403" s="65">
        <f>INT(ResourceEffects[[#This Row],[Time Factor]]*TimeInterval/60/60/24)</f>
        <v>0</v>
      </c>
      <c r="M403" s="65">
        <f>INT(ResourceEffects[[#This Row],[Time Factor]]*TimeInterval/60/60)-ResourceEffects[[#This Row],[Days]]*24</f>
        <v>0</v>
      </c>
      <c r="N403" s="65">
        <f>INT(ResourceEffects[[#This Row],[Time Factor]]*TimeInterval/60)-ResourceEffects[[#This Row],[Hours]]*60-ResourceEffects[[#This Row],[Days]]*60*24</f>
        <v>0</v>
      </c>
      <c r="O403" s="65">
        <f>ResourceEffects[[#This Row],[Time Factor]]*TimeInterval-ResourceEffects[[#This Row],[Min]]*60-ResourceEffects[[#This Row],[Hours]]*60*60-ResourceEffects[[#This Row],[Days]]*60*60*24</f>
        <v>9</v>
      </c>
      <c r="P403" s="66">
        <f ca="1">INT(RAND()*999999999)</f>
        <v>890127717</v>
      </c>
      <c r="Q403" s="66">
        <f>_xlfn.XLOOKUP(ResourceEffects[[#This Row],[Protocol Name]],ProtocolNamesCol,ProtocolIds,"")</f>
        <v>21320</v>
      </c>
      <c r="R403" s="66">
        <f>ResourceEffects[[#This Row],[Time Factor]]</f>
        <v>9</v>
      </c>
      <c r="S403" s="66">
        <f>ResourceEffects[[#This Row],[Drone ID]]</f>
        <v>0</v>
      </c>
      <c r="T403" s="66">
        <f>_xlfn.XLOOKUP(ResourceEffects[[#This Row],[Resource Name]],ResourceNames,ResourceIds,"")</f>
        <v>5201</v>
      </c>
      <c r="U403" s="66">
        <f>_xlfn.XLOOKUP(ResourceEffects[[#This Row],[Event Type]],EventTypeNames,EventTypeIds,"")</f>
        <v>1</v>
      </c>
      <c r="V403" s="66">
        <f>IF(ResourceEffects[[#This Row],[Is Local]]="Yes",1,0)</f>
        <v>1</v>
      </c>
      <c r="W403" s="66">
        <f>IF(ResourceEffects[[#This Row],[Is Installed]]="Yes",1,0)</f>
        <v>0</v>
      </c>
      <c r="X403" s="66">
        <f>IF(ResourceEffects[[#This Row],[Status]]="Locked",1,0)</f>
        <v>0</v>
      </c>
      <c r="Y403" s="66">
        <f>IF(ResourceEffects[[#This Row],[event_type]]=1,0,1)</f>
        <v>0</v>
      </c>
      <c r="Z403" s="66">
        <f>IF(ResourceEffects[[#This Row],[Use Abundancies]]="Yes",1,0)</f>
        <v>0</v>
      </c>
      <c r="AA403" s="66">
        <f>ResourceEffects[[#This Row],[∆]]</f>
        <v>1</v>
      </c>
    </row>
    <row r="404" spans="1:27" x14ac:dyDescent="0.3">
      <c r="A404" s="32">
        <v>10</v>
      </c>
      <c r="B404" s="68" t="s">
        <v>141</v>
      </c>
      <c r="C404" s="31" t="s">
        <v>480</v>
      </c>
      <c r="D404" s="26" t="s">
        <v>394</v>
      </c>
      <c r="E404" s="26">
        <v>2</v>
      </c>
      <c r="F404" s="50" t="s">
        <v>387</v>
      </c>
      <c r="G404" s="27" t="s">
        <v>188</v>
      </c>
      <c r="H404" s="26" t="str">
        <f>"No"</f>
        <v>No</v>
      </c>
      <c r="I404" s="26">
        <f>0</f>
        <v>0</v>
      </c>
      <c r="J404" s="26" t="str">
        <f>"Yes"</f>
        <v>Yes</v>
      </c>
      <c r="K404" s="26" t="str">
        <f>"No"</f>
        <v>No</v>
      </c>
      <c r="L404" s="26">
        <f>INT(ResourceEffects[[#This Row],[Time Factor]]*TimeInterval/60/60/24)</f>
        <v>0</v>
      </c>
      <c r="M404" s="26">
        <f>INT(ResourceEffects[[#This Row],[Time Factor]]*TimeInterval/60/60)-ResourceEffects[[#This Row],[Days]]*24</f>
        <v>0</v>
      </c>
      <c r="N404" s="26">
        <f>INT(ResourceEffects[[#This Row],[Time Factor]]*TimeInterval/60)-ResourceEffects[[#This Row],[Hours]]*60-ResourceEffects[[#This Row],[Days]]*60*24</f>
        <v>0</v>
      </c>
      <c r="O404" s="26">
        <f>ResourceEffects[[#This Row],[Time Factor]]*TimeInterval-ResourceEffects[[#This Row],[Min]]*60-ResourceEffects[[#This Row],[Hours]]*60*60-ResourceEffects[[#This Row],[Days]]*60*60*24</f>
        <v>10</v>
      </c>
      <c r="P404" s="28">
        <f ca="1">INT(RAND()*999999999)</f>
        <v>189368084</v>
      </c>
      <c r="Q404" s="28">
        <f>_xlfn.XLOOKUP(ResourceEffects[[#This Row],[Protocol Name]],ProtocolNamesCol,ProtocolIds,"")</f>
        <v>21320</v>
      </c>
      <c r="R404" s="28">
        <f>ResourceEffects[[#This Row],[Time Factor]]</f>
        <v>10</v>
      </c>
      <c r="S404" s="28">
        <f>ResourceEffects[[#This Row],[Drone ID]]</f>
        <v>0</v>
      </c>
      <c r="T404" s="28">
        <f>_xlfn.XLOOKUP(ResourceEffects[[#This Row],[Resource Name]],ResourceNames,ResourceIds,"")</f>
        <v>2011</v>
      </c>
      <c r="U404" s="28">
        <f>_xlfn.XLOOKUP(ResourceEffects[[#This Row],[Event Type]],EventTypeNames,EventTypeIds,"")</f>
        <v>1</v>
      </c>
      <c r="V404" s="28">
        <f>IF(ResourceEffects[[#This Row],[Is Local]]="Yes",1,0)</f>
        <v>1</v>
      </c>
      <c r="W404" s="28">
        <f>IF(ResourceEffects[[#This Row],[Is Installed]]="Yes",1,0)</f>
        <v>0</v>
      </c>
      <c r="X404" s="28">
        <f>IF(ResourceEffects[[#This Row],[Status]]="Locked",1,0)</f>
        <v>0</v>
      </c>
      <c r="Y404" s="28">
        <f>IF(ResourceEffects[[#This Row],[event_type]]=1,0,1)</f>
        <v>0</v>
      </c>
      <c r="Z404" s="28">
        <f>IF(ResourceEffects[[#This Row],[Use Abundancies]]="Yes",1,0)</f>
        <v>0</v>
      </c>
      <c r="AA404" s="28">
        <f>ResourceEffects[[#This Row],[∆]]</f>
        <v>2</v>
      </c>
    </row>
    <row r="405" spans="1:27" x14ac:dyDescent="0.3">
      <c r="A405" s="32">
        <v>10</v>
      </c>
      <c r="B405" s="68" t="s">
        <v>141</v>
      </c>
      <c r="C405" s="31" t="s">
        <v>480</v>
      </c>
      <c r="D405" s="26" t="s">
        <v>394</v>
      </c>
      <c r="E405" s="26">
        <v>2</v>
      </c>
      <c r="F405" s="50" t="s">
        <v>387</v>
      </c>
      <c r="G405" s="27" t="s">
        <v>200</v>
      </c>
      <c r="H405" s="26" t="str">
        <f>"No"</f>
        <v>No</v>
      </c>
      <c r="I405" s="26">
        <f>0</f>
        <v>0</v>
      </c>
      <c r="J405" s="26" t="str">
        <f>"Yes"</f>
        <v>Yes</v>
      </c>
      <c r="K405" s="26" t="str">
        <f>"No"</f>
        <v>No</v>
      </c>
      <c r="L405" s="26">
        <f>INT(ResourceEffects[[#This Row],[Time Factor]]*TimeInterval/60/60/24)</f>
        <v>0</v>
      </c>
      <c r="M405" s="26">
        <f>INT(ResourceEffects[[#This Row],[Time Factor]]*TimeInterval/60/60)-ResourceEffects[[#This Row],[Days]]*24</f>
        <v>0</v>
      </c>
      <c r="N405" s="26">
        <f>INT(ResourceEffects[[#This Row],[Time Factor]]*TimeInterval/60)-ResourceEffects[[#This Row],[Hours]]*60-ResourceEffects[[#This Row],[Days]]*60*24</f>
        <v>0</v>
      </c>
      <c r="O405" s="26">
        <f>ResourceEffects[[#This Row],[Time Factor]]*TimeInterval-ResourceEffects[[#This Row],[Min]]*60-ResourceEffects[[#This Row],[Hours]]*60*60-ResourceEffects[[#This Row],[Days]]*60*60*24</f>
        <v>10</v>
      </c>
      <c r="P405" s="28">
        <f ca="1">INT(RAND()*999999999)</f>
        <v>295852866</v>
      </c>
      <c r="Q405" s="28">
        <f>_xlfn.XLOOKUP(ResourceEffects[[#This Row],[Protocol Name]],ProtocolNamesCol,ProtocolIds,"")</f>
        <v>21320</v>
      </c>
      <c r="R405" s="28">
        <f>ResourceEffects[[#This Row],[Time Factor]]</f>
        <v>10</v>
      </c>
      <c r="S405" s="28">
        <f>ResourceEffects[[#This Row],[Drone ID]]</f>
        <v>0</v>
      </c>
      <c r="T405" s="28">
        <f>_xlfn.XLOOKUP(ResourceEffects[[#This Row],[Resource Name]],ResourceNames,ResourceIds,"")</f>
        <v>2031</v>
      </c>
      <c r="U405" s="28">
        <f>_xlfn.XLOOKUP(ResourceEffects[[#This Row],[Event Type]],EventTypeNames,EventTypeIds,"")</f>
        <v>1</v>
      </c>
      <c r="V405" s="28">
        <f>IF(ResourceEffects[[#This Row],[Is Local]]="Yes",1,0)</f>
        <v>1</v>
      </c>
      <c r="W405" s="28">
        <f>IF(ResourceEffects[[#This Row],[Is Installed]]="Yes",1,0)</f>
        <v>0</v>
      </c>
      <c r="X405" s="28">
        <f>IF(ResourceEffects[[#This Row],[Status]]="Locked",1,0)</f>
        <v>0</v>
      </c>
      <c r="Y405" s="28">
        <f>IF(ResourceEffects[[#This Row],[event_type]]=1,0,1)</f>
        <v>0</v>
      </c>
      <c r="Z405" s="28">
        <f>IF(ResourceEffects[[#This Row],[Use Abundancies]]="Yes",1,0)</f>
        <v>0</v>
      </c>
      <c r="AA405" s="28">
        <f>ResourceEffects[[#This Row],[∆]]</f>
        <v>2</v>
      </c>
    </row>
    <row r="406" spans="1:27" x14ac:dyDescent="0.3">
      <c r="A406" s="32">
        <v>10</v>
      </c>
      <c r="B406" s="68" t="s">
        <v>141</v>
      </c>
      <c r="C406" s="31" t="s">
        <v>480</v>
      </c>
      <c r="D406" s="26" t="s">
        <v>394</v>
      </c>
      <c r="E406" s="26">
        <v>1</v>
      </c>
      <c r="F406" s="50" t="s">
        <v>387</v>
      </c>
      <c r="G406" s="27" t="s">
        <v>202</v>
      </c>
      <c r="H406" s="26" t="str">
        <f>"No"</f>
        <v>No</v>
      </c>
      <c r="I406" s="26">
        <f>0</f>
        <v>0</v>
      </c>
      <c r="J406" s="26" t="str">
        <f>"Yes"</f>
        <v>Yes</v>
      </c>
      <c r="K406" s="26" t="str">
        <f>"No"</f>
        <v>No</v>
      </c>
      <c r="L406" s="26">
        <f>INT(ResourceEffects[[#This Row],[Time Factor]]*TimeInterval/60/60/24)</f>
        <v>0</v>
      </c>
      <c r="M406" s="26">
        <f>INT(ResourceEffects[[#This Row],[Time Factor]]*TimeInterval/60/60)-ResourceEffects[[#This Row],[Days]]*24</f>
        <v>0</v>
      </c>
      <c r="N406" s="26">
        <f>INT(ResourceEffects[[#This Row],[Time Factor]]*TimeInterval/60)-ResourceEffects[[#This Row],[Hours]]*60-ResourceEffects[[#This Row],[Days]]*60*24</f>
        <v>0</v>
      </c>
      <c r="O406" s="26">
        <f>ResourceEffects[[#This Row],[Time Factor]]*TimeInterval-ResourceEffects[[#This Row],[Min]]*60-ResourceEffects[[#This Row],[Hours]]*60*60-ResourceEffects[[#This Row],[Days]]*60*60*24</f>
        <v>10</v>
      </c>
      <c r="P406" s="28">
        <f ca="1">INT(RAND()*999999999)</f>
        <v>596229645</v>
      </c>
      <c r="Q406" s="28">
        <f>_xlfn.XLOOKUP(ResourceEffects[[#This Row],[Protocol Name]],ProtocolNamesCol,ProtocolIds,"")</f>
        <v>21320</v>
      </c>
      <c r="R406" s="28">
        <f>ResourceEffects[[#This Row],[Time Factor]]</f>
        <v>10</v>
      </c>
      <c r="S406" s="28">
        <f>ResourceEffects[[#This Row],[Drone ID]]</f>
        <v>0</v>
      </c>
      <c r="T406" s="28">
        <f>_xlfn.XLOOKUP(ResourceEffects[[#This Row],[Resource Name]],ResourceNames,ResourceIds,"")</f>
        <v>2032</v>
      </c>
      <c r="U406" s="28">
        <f>_xlfn.XLOOKUP(ResourceEffects[[#This Row],[Event Type]],EventTypeNames,EventTypeIds,"")</f>
        <v>1</v>
      </c>
      <c r="V406" s="28">
        <f>IF(ResourceEffects[[#This Row],[Is Local]]="Yes",1,0)</f>
        <v>1</v>
      </c>
      <c r="W406" s="28">
        <f>IF(ResourceEffects[[#This Row],[Is Installed]]="Yes",1,0)</f>
        <v>0</v>
      </c>
      <c r="X406" s="28">
        <f>IF(ResourceEffects[[#This Row],[Status]]="Locked",1,0)</f>
        <v>0</v>
      </c>
      <c r="Y406" s="28">
        <f>IF(ResourceEffects[[#This Row],[event_type]]=1,0,1)</f>
        <v>0</v>
      </c>
      <c r="Z406" s="28">
        <f>IF(ResourceEffects[[#This Row],[Use Abundancies]]="Yes",1,0)</f>
        <v>0</v>
      </c>
      <c r="AA406" s="28">
        <f>ResourceEffects[[#This Row],[∆]]</f>
        <v>1</v>
      </c>
    </row>
    <row r="407" spans="1:27" x14ac:dyDescent="0.3">
      <c r="A407" s="59">
        <v>0</v>
      </c>
      <c r="B407" s="16" t="s">
        <v>142</v>
      </c>
      <c r="C407" s="31" t="s">
        <v>479</v>
      </c>
      <c r="D407" s="26" t="s">
        <v>395</v>
      </c>
      <c r="E407" s="26">
        <v>1</v>
      </c>
      <c r="F407" s="50" t="s">
        <v>387</v>
      </c>
      <c r="G407" s="27" t="s">
        <v>476</v>
      </c>
      <c r="H407" s="52" t="str">
        <f>"No"</f>
        <v>No</v>
      </c>
      <c r="I407" s="52">
        <f>0</f>
        <v>0</v>
      </c>
      <c r="J407" s="52" t="str">
        <f>"Yes"</f>
        <v>Yes</v>
      </c>
      <c r="K407" s="52" t="str">
        <f>"No"</f>
        <v>No</v>
      </c>
      <c r="L407" s="52">
        <f>INT(ResourceEffects[[#This Row],[Time Factor]]*TimeInterval/60/60/24)</f>
        <v>0</v>
      </c>
      <c r="M407" s="52">
        <f>INT(ResourceEffects[[#This Row],[Time Factor]]*TimeInterval/60/60)-ResourceEffects[[#This Row],[Days]]*24</f>
        <v>0</v>
      </c>
      <c r="N407" s="52">
        <f>INT(ResourceEffects[[#This Row],[Time Factor]]*TimeInterval/60)-ResourceEffects[[#This Row],[Hours]]*60-ResourceEffects[[#This Row],[Days]]*60*24</f>
        <v>0</v>
      </c>
      <c r="O407" s="52">
        <f>ResourceEffects[[#This Row],[Time Factor]]*TimeInterval-ResourceEffects[[#This Row],[Min]]*60-ResourceEffects[[#This Row],[Hours]]*60*60-ResourceEffects[[#This Row],[Days]]*60*60*24</f>
        <v>0</v>
      </c>
      <c r="P407" s="29">
        <f ca="1">INT(RAND()*999999999)</f>
        <v>465226219</v>
      </c>
      <c r="Q407" s="29">
        <f>_xlfn.XLOOKUP(ResourceEffects[[#This Row],[Protocol Name]],ProtocolNamesCol,ProtocolIds,"")</f>
        <v>21330</v>
      </c>
      <c r="R407" s="29">
        <f>ResourceEffects[[#This Row],[Time Factor]]</f>
        <v>0</v>
      </c>
      <c r="S407" s="29">
        <f>ResourceEffects[[#This Row],[Drone ID]]</f>
        <v>0</v>
      </c>
      <c r="T407" s="29">
        <f>_xlfn.XLOOKUP(ResourceEffects[[#This Row],[Resource Name]],ResourceNames,ResourceIds,"")</f>
        <v>5201</v>
      </c>
      <c r="U407" s="29">
        <f>_xlfn.XLOOKUP(ResourceEffects[[#This Row],[Event Type]],EventTypeNames,EventTypeIds,"")</f>
        <v>2</v>
      </c>
      <c r="V407" s="29">
        <f>IF(ResourceEffects[[#This Row],[Is Local]]="Yes",1,0)</f>
        <v>1</v>
      </c>
      <c r="W407" s="29">
        <f>IF(ResourceEffects[[#This Row],[Is Installed]]="Yes",1,0)</f>
        <v>0</v>
      </c>
      <c r="X407" s="29">
        <f>IF(ResourceEffects[[#This Row],[Status]]="Locked",1,0)</f>
        <v>0</v>
      </c>
      <c r="Y407" s="29">
        <f>IF(ResourceEffects[[#This Row],[event_type]]=1,0,1)</f>
        <v>1</v>
      </c>
      <c r="Z407" s="29">
        <f>IF(ResourceEffects[[#This Row],[Use Abundancies]]="Yes",1,0)</f>
        <v>0</v>
      </c>
      <c r="AA407" s="29">
        <f>ResourceEffects[[#This Row],[∆]]</f>
        <v>1</v>
      </c>
    </row>
    <row r="408" spans="1:27" x14ac:dyDescent="0.3">
      <c r="A408" s="59">
        <v>0</v>
      </c>
      <c r="B408" s="16" t="s">
        <v>142</v>
      </c>
      <c r="C408" s="31" t="s">
        <v>479</v>
      </c>
      <c r="D408" s="26" t="s">
        <v>394</v>
      </c>
      <c r="E408" s="26">
        <v>1</v>
      </c>
      <c r="F408" s="50" t="s">
        <v>387</v>
      </c>
      <c r="G408" s="27" t="s">
        <v>476</v>
      </c>
      <c r="H408" s="52" t="str">
        <f>"No"</f>
        <v>No</v>
      </c>
      <c r="I408" s="52">
        <f>0</f>
        <v>0</v>
      </c>
      <c r="J408" s="52" t="str">
        <f>"Yes"</f>
        <v>Yes</v>
      </c>
      <c r="K408" s="52" t="str">
        <f>"No"</f>
        <v>No</v>
      </c>
      <c r="L408" s="52">
        <f>INT(ResourceEffects[[#This Row],[Time Factor]]*TimeInterval/60/60/24)</f>
        <v>0</v>
      </c>
      <c r="M408" s="52">
        <f>INT(ResourceEffects[[#This Row],[Time Factor]]*TimeInterval/60/60)-ResourceEffects[[#This Row],[Days]]*24</f>
        <v>0</v>
      </c>
      <c r="N408" s="52">
        <f>INT(ResourceEffects[[#This Row],[Time Factor]]*TimeInterval/60)-ResourceEffects[[#This Row],[Hours]]*60-ResourceEffects[[#This Row],[Days]]*60*24</f>
        <v>0</v>
      </c>
      <c r="O408" s="52">
        <f>ResourceEffects[[#This Row],[Time Factor]]*TimeInterval-ResourceEffects[[#This Row],[Min]]*60-ResourceEffects[[#This Row],[Hours]]*60*60-ResourceEffects[[#This Row],[Days]]*60*60*24</f>
        <v>0</v>
      </c>
      <c r="P408" s="29">
        <f ca="1">INT(RAND()*999999999)</f>
        <v>923693401</v>
      </c>
      <c r="Q408" s="29">
        <f>_xlfn.XLOOKUP(ResourceEffects[[#This Row],[Protocol Name]],ProtocolNamesCol,ProtocolIds,"")</f>
        <v>21330</v>
      </c>
      <c r="R408" s="29">
        <f>ResourceEffects[[#This Row],[Time Factor]]</f>
        <v>0</v>
      </c>
      <c r="S408" s="29">
        <f>ResourceEffects[[#This Row],[Drone ID]]</f>
        <v>0</v>
      </c>
      <c r="T408" s="29">
        <f>_xlfn.XLOOKUP(ResourceEffects[[#This Row],[Resource Name]],ResourceNames,ResourceIds,"")</f>
        <v>5201</v>
      </c>
      <c r="U408" s="29">
        <f>_xlfn.XLOOKUP(ResourceEffects[[#This Row],[Event Type]],EventTypeNames,EventTypeIds,"")</f>
        <v>1</v>
      </c>
      <c r="V408" s="29">
        <f>IF(ResourceEffects[[#This Row],[Is Local]]="Yes",1,0)</f>
        <v>1</v>
      </c>
      <c r="W408" s="29">
        <f>IF(ResourceEffects[[#This Row],[Is Installed]]="Yes",1,0)</f>
        <v>0</v>
      </c>
      <c r="X408" s="29">
        <f>IF(ResourceEffects[[#This Row],[Status]]="Locked",1,0)</f>
        <v>0</v>
      </c>
      <c r="Y408" s="29">
        <f>IF(ResourceEffects[[#This Row],[event_type]]=1,0,1)</f>
        <v>0</v>
      </c>
      <c r="Z408" s="29">
        <f>IF(ResourceEffects[[#This Row],[Use Abundancies]]="Yes",1,0)</f>
        <v>0</v>
      </c>
      <c r="AA408" s="29">
        <f>ResourceEffects[[#This Row],[∆]]</f>
        <v>1</v>
      </c>
    </row>
    <row r="409" spans="1:27" x14ac:dyDescent="0.3">
      <c r="A409" s="32">
        <v>1</v>
      </c>
      <c r="B409" s="68" t="s">
        <v>142</v>
      </c>
      <c r="C409" s="31" t="s">
        <v>478</v>
      </c>
      <c r="D409" s="26" t="s">
        <v>395</v>
      </c>
      <c r="E409" s="26">
        <v>9</v>
      </c>
      <c r="F409" s="50" t="s">
        <v>387</v>
      </c>
      <c r="G409" s="27" t="s">
        <v>182</v>
      </c>
      <c r="H409" s="26" t="str">
        <f>"No"</f>
        <v>No</v>
      </c>
      <c r="I409" s="26">
        <f>0</f>
        <v>0</v>
      </c>
      <c r="J409" s="26" t="str">
        <f>"Yes"</f>
        <v>Yes</v>
      </c>
      <c r="K409" s="26" t="str">
        <f>"No"</f>
        <v>No</v>
      </c>
      <c r="L409" s="26">
        <f>INT(ResourceEffects[[#This Row],[Time Factor]]*TimeInterval/60/60/24)</f>
        <v>0</v>
      </c>
      <c r="M409" s="26">
        <f>INT(ResourceEffects[[#This Row],[Time Factor]]*TimeInterval/60/60)-ResourceEffects[[#This Row],[Days]]*24</f>
        <v>0</v>
      </c>
      <c r="N409" s="26">
        <f>INT(ResourceEffects[[#This Row],[Time Factor]]*TimeInterval/60)-ResourceEffects[[#This Row],[Hours]]*60-ResourceEffects[[#This Row],[Days]]*60*24</f>
        <v>0</v>
      </c>
      <c r="O409" s="26">
        <f>ResourceEffects[[#This Row],[Time Factor]]*TimeInterval-ResourceEffects[[#This Row],[Min]]*60-ResourceEffects[[#This Row],[Hours]]*60*60-ResourceEffects[[#This Row],[Days]]*60*60*24</f>
        <v>1</v>
      </c>
      <c r="P409" s="28">
        <f ca="1">INT(RAND()*999999999)</f>
        <v>687051383</v>
      </c>
      <c r="Q409" s="28">
        <f>_xlfn.XLOOKUP(ResourceEffects[[#This Row],[Protocol Name]],ProtocolNamesCol,ProtocolIds,"")</f>
        <v>21330</v>
      </c>
      <c r="R409" s="28">
        <f>ResourceEffects[[#This Row],[Time Factor]]</f>
        <v>1</v>
      </c>
      <c r="S409" s="28">
        <f>ResourceEffects[[#This Row],[Drone ID]]</f>
        <v>0</v>
      </c>
      <c r="T409" s="28">
        <f>_xlfn.XLOOKUP(ResourceEffects[[#This Row],[Resource Name]],ResourceNames,ResourceIds,"")</f>
        <v>1330</v>
      </c>
      <c r="U409" s="28">
        <f>_xlfn.XLOOKUP(ResourceEffects[[#This Row],[Event Type]],EventTypeNames,EventTypeIds,"")</f>
        <v>2</v>
      </c>
      <c r="V409" s="28">
        <f>IF(ResourceEffects[[#This Row],[Is Local]]="Yes",1,0)</f>
        <v>1</v>
      </c>
      <c r="W409" s="28">
        <f>IF(ResourceEffects[[#This Row],[Is Installed]]="Yes",1,0)</f>
        <v>0</v>
      </c>
      <c r="X409" s="28">
        <f>IF(ResourceEffects[[#This Row],[Status]]="Locked",1,0)</f>
        <v>0</v>
      </c>
      <c r="Y409" s="28">
        <f>IF(ResourceEffects[[#This Row],[event_type]]=1,0,1)</f>
        <v>1</v>
      </c>
      <c r="Z409" s="28">
        <f>IF(ResourceEffects[[#This Row],[Use Abundancies]]="Yes",1,0)</f>
        <v>0</v>
      </c>
      <c r="AA409" s="28">
        <f>ResourceEffects[[#This Row],[∆]]</f>
        <v>9</v>
      </c>
    </row>
    <row r="410" spans="1:27" x14ac:dyDescent="0.3">
      <c r="A410" s="60">
        <v>2</v>
      </c>
      <c r="B410" s="16" t="s">
        <v>142</v>
      </c>
      <c r="C410" s="61" t="s">
        <v>481</v>
      </c>
      <c r="D410" s="62" t="s">
        <v>395</v>
      </c>
      <c r="E410" s="62">
        <v>1</v>
      </c>
      <c r="F410" s="63" t="s">
        <v>387</v>
      </c>
      <c r="G410" s="64" t="s">
        <v>476</v>
      </c>
      <c r="H410" s="65" t="s">
        <v>429</v>
      </c>
      <c r="I410" s="65">
        <v>0</v>
      </c>
      <c r="J410" s="65" t="s">
        <v>386</v>
      </c>
      <c r="K410" s="65" t="s">
        <v>429</v>
      </c>
      <c r="L410" s="65">
        <v>0</v>
      </c>
      <c r="M410" s="65">
        <v>0</v>
      </c>
      <c r="N410" s="65">
        <v>0</v>
      </c>
      <c r="O410" s="65">
        <v>2</v>
      </c>
      <c r="P410" s="29">
        <f ca="1">INT(RAND()*999999999)</f>
        <v>148895038</v>
      </c>
      <c r="Q410" s="29">
        <f>_xlfn.XLOOKUP(ResourceEffects[[#This Row],[Protocol Name]],ProtocolNamesCol,ProtocolIds,"")</f>
        <v>21330</v>
      </c>
      <c r="R410" s="29">
        <f>ResourceEffects[[#This Row],[Time Factor]]</f>
        <v>2</v>
      </c>
      <c r="S410" s="29">
        <f>ResourceEffects[[#This Row],[Drone ID]]</f>
        <v>0</v>
      </c>
      <c r="T410" s="29">
        <f>_xlfn.XLOOKUP(ResourceEffects[[#This Row],[Resource Name]],ResourceNames,ResourceIds,"")</f>
        <v>5201</v>
      </c>
      <c r="U410" s="29">
        <f>_xlfn.XLOOKUP(ResourceEffects[[#This Row],[Event Type]],EventTypeNames,EventTypeIds,"")</f>
        <v>2</v>
      </c>
      <c r="V410" s="29">
        <f>IF(ResourceEffects[[#This Row],[Is Local]]="Yes",1,0)</f>
        <v>1</v>
      </c>
      <c r="W410" s="29">
        <f>IF(ResourceEffects[[#This Row],[Is Installed]]="Yes",1,0)</f>
        <v>0</v>
      </c>
      <c r="X410" s="29">
        <f>IF(ResourceEffects[[#This Row],[Status]]="Locked",1,0)</f>
        <v>0</v>
      </c>
      <c r="Y410" s="29">
        <f>IF(ResourceEffects[[#This Row],[event_type]]=1,0,1)</f>
        <v>1</v>
      </c>
      <c r="Z410" s="29">
        <f>IF(ResourceEffects[[#This Row],[Use Abundancies]]="Yes",1,0)</f>
        <v>0</v>
      </c>
      <c r="AA410" s="29">
        <f>ResourceEffects[[#This Row],[∆]]</f>
        <v>1</v>
      </c>
    </row>
    <row r="411" spans="1:27" x14ac:dyDescent="0.3">
      <c r="A411" s="59">
        <v>2</v>
      </c>
      <c r="B411" s="16" t="s">
        <v>142</v>
      </c>
      <c r="C411" s="31" t="s">
        <v>481</v>
      </c>
      <c r="D411" s="26" t="s">
        <v>394</v>
      </c>
      <c r="E411" s="26">
        <v>1</v>
      </c>
      <c r="F411" s="50" t="s">
        <v>383</v>
      </c>
      <c r="G411" s="27" t="s">
        <v>476</v>
      </c>
      <c r="H411" s="52" t="s">
        <v>429</v>
      </c>
      <c r="I411" s="52">
        <v>0</v>
      </c>
      <c r="J411" s="52" t="s">
        <v>386</v>
      </c>
      <c r="K411" s="52" t="s">
        <v>429</v>
      </c>
      <c r="L411" s="52">
        <v>0</v>
      </c>
      <c r="M411" s="52">
        <v>0</v>
      </c>
      <c r="N411" s="52">
        <v>0</v>
      </c>
      <c r="O411" s="52">
        <v>2</v>
      </c>
      <c r="P411" s="29">
        <f ca="1">INT(RAND()*999999999)</f>
        <v>235466233</v>
      </c>
      <c r="Q411" s="29">
        <f>_xlfn.XLOOKUP(ResourceEffects[[#This Row],[Protocol Name]],ProtocolNamesCol,ProtocolIds,"")</f>
        <v>21330</v>
      </c>
      <c r="R411" s="29">
        <f>ResourceEffects[[#This Row],[Time Factor]]</f>
        <v>2</v>
      </c>
      <c r="S411" s="29">
        <f>ResourceEffects[[#This Row],[Drone ID]]</f>
        <v>0</v>
      </c>
      <c r="T411" s="29">
        <f>_xlfn.XLOOKUP(ResourceEffects[[#This Row],[Resource Name]],ResourceNames,ResourceIds,"")</f>
        <v>5201</v>
      </c>
      <c r="U411" s="29">
        <f>_xlfn.XLOOKUP(ResourceEffects[[#This Row],[Event Type]],EventTypeNames,EventTypeIds,"")</f>
        <v>1</v>
      </c>
      <c r="V411" s="29">
        <f>IF(ResourceEffects[[#This Row],[Is Local]]="Yes",1,0)</f>
        <v>1</v>
      </c>
      <c r="W411" s="29">
        <f>IF(ResourceEffects[[#This Row],[Is Installed]]="Yes",1,0)</f>
        <v>0</v>
      </c>
      <c r="X411" s="29">
        <f>IF(ResourceEffects[[#This Row],[Status]]="Locked",1,0)</f>
        <v>1</v>
      </c>
      <c r="Y411" s="29">
        <f>IF(ResourceEffects[[#This Row],[event_type]]=1,0,1)</f>
        <v>0</v>
      </c>
      <c r="Z411" s="29">
        <f>IF(ResourceEffects[[#This Row],[Use Abundancies]]="Yes",1,0)</f>
        <v>0</v>
      </c>
      <c r="AA411" s="29">
        <f>ResourceEffects[[#This Row],[∆]]</f>
        <v>1</v>
      </c>
    </row>
    <row r="412" spans="1:27" x14ac:dyDescent="0.3">
      <c r="A412" s="59">
        <v>9</v>
      </c>
      <c r="B412" s="16" t="s">
        <v>142</v>
      </c>
      <c r="C412" s="31" t="s">
        <v>482</v>
      </c>
      <c r="D412" s="26" t="s">
        <v>395</v>
      </c>
      <c r="E412" s="26">
        <v>1</v>
      </c>
      <c r="F412" s="50" t="s">
        <v>383</v>
      </c>
      <c r="G412" s="27" t="s">
        <v>476</v>
      </c>
      <c r="H412" s="52" t="str">
        <f>"No"</f>
        <v>No</v>
      </c>
      <c r="I412" s="52">
        <f>0</f>
        <v>0</v>
      </c>
      <c r="J412" s="52" t="str">
        <f>"Yes"</f>
        <v>Yes</v>
      </c>
      <c r="K412" s="52" t="str">
        <f>"No"</f>
        <v>No</v>
      </c>
      <c r="L412" s="52">
        <f>INT(ResourceEffects[[#This Row],[Time Factor]]*TimeInterval/60/60/24)</f>
        <v>0</v>
      </c>
      <c r="M412" s="52">
        <f>INT(ResourceEffects[[#This Row],[Time Factor]]*TimeInterval/60/60)-ResourceEffects[[#This Row],[Days]]*24</f>
        <v>0</v>
      </c>
      <c r="N412" s="52">
        <f>INT(ResourceEffects[[#This Row],[Time Factor]]*TimeInterval/60)-ResourceEffects[[#This Row],[Hours]]*60-ResourceEffects[[#This Row],[Days]]*60*24</f>
        <v>0</v>
      </c>
      <c r="O412" s="52">
        <f>ResourceEffects[[#This Row],[Time Factor]]*TimeInterval-ResourceEffects[[#This Row],[Min]]*60-ResourceEffects[[#This Row],[Hours]]*60*60-ResourceEffects[[#This Row],[Days]]*60*60*24</f>
        <v>9</v>
      </c>
      <c r="P412" s="29">
        <f ca="1">INT(RAND()*999999999)</f>
        <v>184234597</v>
      </c>
      <c r="Q412" s="29">
        <f>_xlfn.XLOOKUP(ResourceEffects[[#This Row],[Protocol Name]],ProtocolNamesCol,ProtocolIds,"")</f>
        <v>21330</v>
      </c>
      <c r="R412" s="29">
        <f>ResourceEffects[[#This Row],[Time Factor]]</f>
        <v>9</v>
      </c>
      <c r="S412" s="29">
        <f>ResourceEffects[[#This Row],[Drone ID]]</f>
        <v>0</v>
      </c>
      <c r="T412" s="29">
        <f>_xlfn.XLOOKUP(ResourceEffects[[#This Row],[Resource Name]],ResourceNames,ResourceIds,"")</f>
        <v>5201</v>
      </c>
      <c r="U412" s="29">
        <f>_xlfn.XLOOKUP(ResourceEffects[[#This Row],[Event Type]],EventTypeNames,EventTypeIds,"")</f>
        <v>2</v>
      </c>
      <c r="V412" s="29">
        <f>IF(ResourceEffects[[#This Row],[Is Local]]="Yes",1,0)</f>
        <v>1</v>
      </c>
      <c r="W412" s="29">
        <f>IF(ResourceEffects[[#This Row],[Is Installed]]="Yes",1,0)</f>
        <v>0</v>
      </c>
      <c r="X412" s="29">
        <f>IF(ResourceEffects[[#This Row],[Status]]="Locked",1,0)</f>
        <v>1</v>
      </c>
      <c r="Y412" s="29">
        <f>IF(ResourceEffects[[#This Row],[event_type]]=1,0,1)</f>
        <v>1</v>
      </c>
      <c r="Z412" s="29">
        <f>IF(ResourceEffects[[#This Row],[Use Abundancies]]="Yes",1,0)</f>
        <v>0</v>
      </c>
      <c r="AA412" s="29">
        <f>ResourceEffects[[#This Row],[∆]]</f>
        <v>1</v>
      </c>
    </row>
    <row r="413" spans="1:27" x14ac:dyDescent="0.3">
      <c r="A413" s="60">
        <v>9</v>
      </c>
      <c r="B413" s="16" t="s">
        <v>142</v>
      </c>
      <c r="C413" s="61" t="s">
        <v>482</v>
      </c>
      <c r="D413" s="62" t="s">
        <v>394</v>
      </c>
      <c r="E413" s="62">
        <v>1</v>
      </c>
      <c r="F413" s="63" t="s">
        <v>387</v>
      </c>
      <c r="G413" s="64" t="s">
        <v>476</v>
      </c>
      <c r="H413" s="65" t="str">
        <f>"No"</f>
        <v>No</v>
      </c>
      <c r="I413" s="65">
        <f>0</f>
        <v>0</v>
      </c>
      <c r="J413" s="65" t="str">
        <f>"Yes"</f>
        <v>Yes</v>
      </c>
      <c r="K413" s="65" t="str">
        <f>"No"</f>
        <v>No</v>
      </c>
      <c r="L413" s="65">
        <f>INT(ResourceEffects[[#This Row],[Time Factor]]*TimeInterval/60/60/24)</f>
        <v>0</v>
      </c>
      <c r="M413" s="65">
        <f>INT(ResourceEffects[[#This Row],[Time Factor]]*TimeInterval/60/60)-ResourceEffects[[#This Row],[Days]]*24</f>
        <v>0</v>
      </c>
      <c r="N413" s="65">
        <f>INT(ResourceEffects[[#This Row],[Time Factor]]*TimeInterval/60)-ResourceEffects[[#This Row],[Hours]]*60-ResourceEffects[[#This Row],[Days]]*60*24</f>
        <v>0</v>
      </c>
      <c r="O413" s="65">
        <f>ResourceEffects[[#This Row],[Time Factor]]*TimeInterval-ResourceEffects[[#This Row],[Min]]*60-ResourceEffects[[#This Row],[Hours]]*60*60-ResourceEffects[[#This Row],[Days]]*60*60*24</f>
        <v>9</v>
      </c>
      <c r="P413" s="66">
        <f ca="1">INT(RAND()*999999999)</f>
        <v>945698290</v>
      </c>
      <c r="Q413" s="66">
        <f>_xlfn.XLOOKUP(ResourceEffects[[#This Row],[Protocol Name]],ProtocolNamesCol,ProtocolIds,"")</f>
        <v>21330</v>
      </c>
      <c r="R413" s="66">
        <f>ResourceEffects[[#This Row],[Time Factor]]</f>
        <v>9</v>
      </c>
      <c r="S413" s="66">
        <f>ResourceEffects[[#This Row],[Drone ID]]</f>
        <v>0</v>
      </c>
      <c r="T413" s="66">
        <f>_xlfn.XLOOKUP(ResourceEffects[[#This Row],[Resource Name]],ResourceNames,ResourceIds,"")</f>
        <v>5201</v>
      </c>
      <c r="U413" s="66">
        <f>_xlfn.XLOOKUP(ResourceEffects[[#This Row],[Event Type]],EventTypeNames,EventTypeIds,"")</f>
        <v>1</v>
      </c>
      <c r="V413" s="66">
        <f>IF(ResourceEffects[[#This Row],[Is Local]]="Yes",1,0)</f>
        <v>1</v>
      </c>
      <c r="W413" s="66">
        <f>IF(ResourceEffects[[#This Row],[Is Installed]]="Yes",1,0)</f>
        <v>0</v>
      </c>
      <c r="X413" s="66">
        <f>IF(ResourceEffects[[#This Row],[Status]]="Locked",1,0)</f>
        <v>0</v>
      </c>
      <c r="Y413" s="66">
        <f>IF(ResourceEffects[[#This Row],[event_type]]=1,0,1)</f>
        <v>0</v>
      </c>
      <c r="Z413" s="66">
        <f>IF(ResourceEffects[[#This Row],[Use Abundancies]]="Yes",1,0)</f>
        <v>0</v>
      </c>
      <c r="AA413" s="66">
        <f>ResourceEffects[[#This Row],[∆]]</f>
        <v>1</v>
      </c>
    </row>
    <row r="414" spans="1:27" x14ac:dyDescent="0.3">
      <c r="A414" s="32">
        <v>10</v>
      </c>
      <c r="B414" s="68" t="s">
        <v>142</v>
      </c>
      <c r="C414" s="31" t="s">
        <v>480</v>
      </c>
      <c r="D414" s="26" t="s">
        <v>394</v>
      </c>
      <c r="E414" s="26">
        <v>2</v>
      </c>
      <c r="F414" s="50" t="s">
        <v>387</v>
      </c>
      <c r="G414" s="27" t="s">
        <v>190</v>
      </c>
      <c r="H414" s="26" t="str">
        <f>"No"</f>
        <v>No</v>
      </c>
      <c r="I414" s="26">
        <f>0</f>
        <v>0</v>
      </c>
      <c r="J414" s="26" t="str">
        <f>"Yes"</f>
        <v>Yes</v>
      </c>
      <c r="K414" s="26" t="str">
        <f>"No"</f>
        <v>No</v>
      </c>
      <c r="L414" s="26">
        <f>INT(ResourceEffects[[#This Row],[Time Factor]]*TimeInterval/60/60/24)</f>
        <v>0</v>
      </c>
      <c r="M414" s="26">
        <f>INT(ResourceEffects[[#This Row],[Time Factor]]*TimeInterval/60/60)-ResourceEffects[[#This Row],[Days]]*24</f>
        <v>0</v>
      </c>
      <c r="N414" s="26">
        <f>INT(ResourceEffects[[#This Row],[Time Factor]]*TimeInterval/60)-ResourceEffects[[#This Row],[Hours]]*60-ResourceEffects[[#This Row],[Days]]*60*24</f>
        <v>0</v>
      </c>
      <c r="O414" s="26">
        <f>ResourceEffects[[#This Row],[Time Factor]]*TimeInterval-ResourceEffects[[#This Row],[Min]]*60-ResourceEffects[[#This Row],[Hours]]*60*60-ResourceEffects[[#This Row],[Days]]*60*60*24</f>
        <v>10</v>
      </c>
      <c r="P414" s="28">
        <f ca="1">INT(RAND()*999999999)</f>
        <v>749999874</v>
      </c>
      <c r="Q414" s="28">
        <f>_xlfn.XLOOKUP(ResourceEffects[[#This Row],[Protocol Name]],ProtocolNamesCol,ProtocolIds,"")</f>
        <v>21330</v>
      </c>
      <c r="R414" s="28">
        <f>ResourceEffects[[#This Row],[Time Factor]]</f>
        <v>10</v>
      </c>
      <c r="S414" s="28">
        <f>ResourceEffects[[#This Row],[Drone ID]]</f>
        <v>0</v>
      </c>
      <c r="T414" s="28">
        <f>_xlfn.XLOOKUP(ResourceEffects[[#This Row],[Resource Name]],ResourceNames,ResourceIds,"")</f>
        <v>2012</v>
      </c>
      <c r="U414" s="28">
        <f>_xlfn.XLOOKUP(ResourceEffects[[#This Row],[Event Type]],EventTypeNames,EventTypeIds,"")</f>
        <v>1</v>
      </c>
      <c r="V414" s="28">
        <f>IF(ResourceEffects[[#This Row],[Is Local]]="Yes",1,0)</f>
        <v>1</v>
      </c>
      <c r="W414" s="28">
        <f>IF(ResourceEffects[[#This Row],[Is Installed]]="Yes",1,0)</f>
        <v>0</v>
      </c>
      <c r="X414" s="28">
        <f>IF(ResourceEffects[[#This Row],[Status]]="Locked",1,0)</f>
        <v>0</v>
      </c>
      <c r="Y414" s="28">
        <f>IF(ResourceEffects[[#This Row],[event_type]]=1,0,1)</f>
        <v>0</v>
      </c>
      <c r="Z414" s="28">
        <f>IF(ResourceEffects[[#This Row],[Use Abundancies]]="Yes",1,0)</f>
        <v>0</v>
      </c>
      <c r="AA414" s="28">
        <f>ResourceEffects[[#This Row],[∆]]</f>
        <v>2</v>
      </c>
    </row>
    <row r="415" spans="1:27" x14ac:dyDescent="0.3">
      <c r="A415" s="32">
        <v>10</v>
      </c>
      <c r="B415" s="68" t="s">
        <v>142</v>
      </c>
      <c r="C415" s="31" t="s">
        <v>480</v>
      </c>
      <c r="D415" s="26" t="s">
        <v>394</v>
      </c>
      <c r="E415" s="26">
        <v>1</v>
      </c>
      <c r="F415" s="50" t="s">
        <v>387</v>
      </c>
      <c r="G415" s="27" t="s">
        <v>204</v>
      </c>
      <c r="H415" s="26" t="str">
        <f>"No"</f>
        <v>No</v>
      </c>
      <c r="I415" s="26">
        <f>0</f>
        <v>0</v>
      </c>
      <c r="J415" s="26" t="str">
        <f>"Yes"</f>
        <v>Yes</v>
      </c>
      <c r="K415" s="26" t="str">
        <f>"No"</f>
        <v>No</v>
      </c>
      <c r="L415" s="26">
        <f>INT(ResourceEffects[[#This Row],[Time Factor]]*TimeInterval/60/60/24)</f>
        <v>0</v>
      </c>
      <c r="M415" s="26">
        <f>INT(ResourceEffects[[#This Row],[Time Factor]]*TimeInterval/60/60)-ResourceEffects[[#This Row],[Days]]*24</f>
        <v>0</v>
      </c>
      <c r="N415" s="26">
        <f>INT(ResourceEffects[[#This Row],[Time Factor]]*TimeInterval/60)-ResourceEffects[[#This Row],[Hours]]*60-ResourceEffects[[#This Row],[Days]]*60*24</f>
        <v>0</v>
      </c>
      <c r="O415" s="26">
        <f>ResourceEffects[[#This Row],[Time Factor]]*TimeInterval-ResourceEffects[[#This Row],[Min]]*60-ResourceEffects[[#This Row],[Hours]]*60*60-ResourceEffects[[#This Row],[Days]]*60*60*24</f>
        <v>10</v>
      </c>
      <c r="P415" s="28">
        <f ca="1">INT(RAND()*999999999)</f>
        <v>977103639</v>
      </c>
      <c r="Q415" s="28">
        <f>_xlfn.XLOOKUP(ResourceEffects[[#This Row],[Protocol Name]],ProtocolNamesCol,ProtocolIds,"")</f>
        <v>21330</v>
      </c>
      <c r="R415" s="28">
        <f>ResourceEffects[[#This Row],[Time Factor]]</f>
        <v>10</v>
      </c>
      <c r="S415" s="28">
        <f>ResourceEffects[[#This Row],[Drone ID]]</f>
        <v>0</v>
      </c>
      <c r="T415" s="28">
        <f>_xlfn.XLOOKUP(ResourceEffects[[#This Row],[Resource Name]],ResourceNames,ResourceIds,"")</f>
        <v>2033</v>
      </c>
      <c r="U415" s="28">
        <f>_xlfn.XLOOKUP(ResourceEffects[[#This Row],[Event Type]],EventTypeNames,EventTypeIds,"")</f>
        <v>1</v>
      </c>
      <c r="V415" s="28">
        <f>IF(ResourceEffects[[#This Row],[Is Local]]="Yes",1,0)</f>
        <v>1</v>
      </c>
      <c r="W415" s="28">
        <f>IF(ResourceEffects[[#This Row],[Is Installed]]="Yes",1,0)</f>
        <v>0</v>
      </c>
      <c r="X415" s="28">
        <f>IF(ResourceEffects[[#This Row],[Status]]="Locked",1,0)</f>
        <v>0</v>
      </c>
      <c r="Y415" s="28">
        <f>IF(ResourceEffects[[#This Row],[event_type]]=1,0,1)</f>
        <v>0</v>
      </c>
      <c r="Z415" s="28">
        <f>IF(ResourceEffects[[#This Row],[Use Abundancies]]="Yes",1,0)</f>
        <v>0</v>
      </c>
      <c r="AA415" s="28">
        <f>ResourceEffects[[#This Row],[∆]]</f>
        <v>1</v>
      </c>
    </row>
    <row r="416" spans="1:27" x14ac:dyDescent="0.3">
      <c r="A416" s="59">
        <v>0</v>
      </c>
      <c r="B416" s="16" t="s">
        <v>143</v>
      </c>
      <c r="C416" s="31" t="s">
        <v>479</v>
      </c>
      <c r="D416" s="26" t="s">
        <v>395</v>
      </c>
      <c r="E416" s="26">
        <v>1</v>
      </c>
      <c r="F416" s="50" t="s">
        <v>387</v>
      </c>
      <c r="G416" s="27" t="s">
        <v>476</v>
      </c>
      <c r="H416" s="52" t="str">
        <f>"No"</f>
        <v>No</v>
      </c>
      <c r="I416" s="52">
        <f>0</f>
        <v>0</v>
      </c>
      <c r="J416" s="52" t="str">
        <f>"Yes"</f>
        <v>Yes</v>
      </c>
      <c r="K416" s="52" t="str">
        <f>"No"</f>
        <v>No</v>
      </c>
      <c r="L416" s="52">
        <f>INT(ResourceEffects[[#This Row],[Time Factor]]*TimeInterval/60/60/24)</f>
        <v>0</v>
      </c>
      <c r="M416" s="52">
        <f>INT(ResourceEffects[[#This Row],[Time Factor]]*TimeInterval/60/60)-ResourceEffects[[#This Row],[Days]]*24</f>
        <v>0</v>
      </c>
      <c r="N416" s="52">
        <f>INT(ResourceEffects[[#This Row],[Time Factor]]*TimeInterval/60)-ResourceEffects[[#This Row],[Hours]]*60-ResourceEffects[[#This Row],[Days]]*60*24</f>
        <v>0</v>
      </c>
      <c r="O416" s="52">
        <f>ResourceEffects[[#This Row],[Time Factor]]*TimeInterval-ResourceEffects[[#This Row],[Min]]*60-ResourceEffects[[#This Row],[Hours]]*60*60-ResourceEffects[[#This Row],[Days]]*60*60*24</f>
        <v>0</v>
      </c>
      <c r="P416" s="29">
        <f ca="1">INT(RAND()*999999999)</f>
        <v>730001676</v>
      </c>
      <c r="Q416" s="29">
        <f>_xlfn.XLOOKUP(ResourceEffects[[#This Row],[Protocol Name]],ProtocolNamesCol,ProtocolIds,"")</f>
        <v>21400</v>
      </c>
      <c r="R416" s="29">
        <f>ResourceEffects[[#This Row],[Time Factor]]</f>
        <v>0</v>
      </c>
      <c r="S416" s="29">
        <f>ResourceEffects[[#This Row],[Drone ID]]</f>
        <v>0</v>
      </c>
      <c r="T416" s="29">
        <f>_xlfn.XLOOKUP(ResourceEffects[[#This Row],[Resource Name]],ResourceNames,ResourceIds,"")</f>
        <v>5201</v>
      </c>
      <c r="U416" s="29">
        <f>_xlfn.XLOOKUP(ResourceEffects[[#This Row],[Event Type]],EventTypeNames,EventTypeIds,"")</f>
        <v>2</v>
      </c>
      <c r="V416" s="29">
        <f>IF(ResourceEffects[[#This Row],[Is Local]]="Yes",1,0)</f>
        <v>1</v>
      </c>
      <c r="W416" s="29">
        <f>IF(ResourceEffects[[#This Row],[Is Installed]]="Yes",1,0)</f>
        <v>0</v>
      </c>
      <c r="X416" s="29">
        <f>IF(ResourceEffects[[#This Row],[Status]]="Locked",1,0)</f>
        <v>0</v>
      </c>
      <c r="Y416" s="29">
        <f>IF(ResourceEffects[[#This Row],[event_type]]=1,0,1)</f>
        <v>1</v>
      </c>
      <c r="Z416" s="29">
        <f>IF(ResourceEffects[[#This Row],[Use Abundancies]]="Yes",1,0)</f>
        <v>0</v>
      </c>
      <c r="AA416" s="29">
        <f>ResourceEffects[[#This Row],[∆]]</f>
        <v>1</v>
      </c>
    </row>
    <row r="417" spans="1:27" x14ac:dyDescent="0.3">
      <c r="A417" s="59">
        <v>0</v>
      </c>
      <c r="B417" s="16" t="s">
        <v>143</v>
      </c>
      <c r="C417" s="31" t="s">
        <v>479</v>
      </c>
      <c r="D417" s="26" t="s">
        <v>394</v>
      </c>
      <c r="E417" s="26">
        <v>1</v>
      </c>
      <c r="F417" s="50" t="s">
        <v>387</v>
      </c>
      <c r="G417" s="27" t="s">
        <v>476</v>
      </c>
      <c r="H417" s="52" t="str">
        <f>"No"</f>
        <v>No</v>
      </c>
      <c r="I417" s="52">
        <f>0</f>
        <v>0</v>
      </c>
      <c r="J417" s="52" t="str">
        <f>"Yes"</f>
        <v>Yes</v>
      </c>
      <c r="K417" s="52" t="str">
        <f>"No"</f>
        <v>No</v>
      </c>
      <c r="L417" s="52">
        <f>INT(ResourceEffects[[#This Row],[Time Factor]]*TimeInterval/60/60/24)</f>
        <v>0</v>
      </c>
      <c r="M417" s="52">
        <f>INT(ResourceEffects[[#This Row],[Time Factor]]*TimeInterval/60/60)-ResourceEffects[[#This Row],[Days]]*24</f>
        <v>0</v>
      </c>
      <c r="N417" s="52">
        <f>INT(ResourceEffects[[#This Row],[Time Factor]]*TimeInterval/60)-ResourceEffects[[#This Row],[Hours]]*60-ResourceEffects[[#This Row],[Days]]*60*24</f>
        <v>0</v>
      </c>
      <c r="O417" s="52">
        <f>ResourceEffects[[#This Row],[Time Factor]]*TimeInterval-ResourceEffects[[#This Row],[Min]]*60-ResourceEffects[[#This Row],[Hours]]*60*60-ResourceEffects[[#This Row],[Days]]*60*60*24</f>
        <v>0</v>
      </c>
      <c r="P417" s="29">
        <f ca="1">INT(RAND()*999999999)</f>
        <v>312380245</v>
      </c>
      <c r="Q417" s="29">
        <f>_xlfn.XLOOKUP(ResourceEffects[[#This Row],[Protocol Name]],ProtocolNamesCol,ProtocolIds,"")</f>
        <v>21400</v>
      </c>
      <c r="R417" s="29">
        <f>ResourceEffects[[#This Row],[Time Factor]]</f>
        <v>0</v>
      </c>
      <c r="S417" s="29">
        <f>ResourceEffects[[#This Row],[Drone ID]]</f>
        <v>0</v>
      </c>
      <c r="T417" s="29">
        <f>_xlfn.XLOOKUP(ResourceEffects[[#This Row],[Resource Name]],ResourceNames,ResourceIds,"")</f>
        <v>5201</v>
      </c>
      <c r="U417" s="29">
        <f>_xlfn.XLOOKUP(ResourceEffects[[#This Row],[Event Type]],EventTypeNames,EventTypeIds,"")</f>
        <v>1</v>
      </c>
      <c r="V417" s="29">
        <f>IF(ResourceEffects[[#This Row],[Is Local]]="Yes",1,0)</f>
        <v>1</v>
      </c>
      <c r="W417" s="29">
        <f>IF(ResourceEffects[[#This Row],[Is Installed]]="Yes",1,0)</f>
        <v>0</v>
      </c>
      <c r="X417" s="29">
        <f>IF(ResourceEffects[[#This Row],[Status]]="Locked",1,0)</f>
        <v>0</v>
      </c>
      <c r="Y417" s="29">
        <f>IF(ResourceEffects[[#This Row],[event_type]]=1,0,1)</f>
        <v>0</v>
      </c>
      <c r="Z417" s="29">
        <f>IF(ResourceEffects[[#This Row],[Use Abundancies]]="Yes",1,0)</f>
        <v>0</v>
      </c>
      <c r="AA417" s="29">
        <f>ResourceEffects[[#This Row],[∆]]</f>
        <v>1</v>
      </c>
    </row>
    <row r="418" spans="1:27" x14ac:dyDescent="0.3">
      <c r="A418" s="32">
        <v>1</v>
      </c>
      <c r="B418" s="68" t="s">
        <v>143</v>
      </c>
      <c r="C418" s="31" t="s">
        <v>478</v>
      </c>
      <c r="D418" s="26" t="s">
        <v>395</v>
      </c>
      <c r="E418" s="26">
        <v>15</v>
      </c>
      <c r="F418" s="50" t="s">
        <v>387</v>
      </c>
      <c r="G418" s="27" t="s">
        <v>183</v>
      </c>
      <c r="H418" s="26" t="str">
        <f>"No"</f>
        <v>No</v>
      </c>
      <c r="I418" s="26">
        <f>0</f>
        <v>0</v>
      </c>
      <c r="J418" s="26" t="str">
        <f>"Yes"</f>
        <v>Yes</v>
      </c>
      <c r="K418" s="26" t="str">
        <f>"No"</f>
        <v>No</v>
      </c>
      <c r="L418" s="26">
        <f>INT(ResourceEffects[[#This Row],[Time Factor]]*TimeInterval/60/60/24)</f>
        <v>0</v>
      </c>
      <c r="M418" s="26">
        <f>INT(ResourceEffects[[#This Row],[Time Factor]]*TimeInterval/60/60)-ResourceEffects[[#This Row],[Days]]*24</f>
        <v>0</v>
      </c>
      <c r="N418" s="26">
        <f>INT(ResourceEffects[[#This Row],[Time Factor]]*TimeInterval/60)-ResourceEffects[[#This Row],[Hours]]*60-ResourceEffects[[#This Row],[Days]]*60*24</f>
        <v>0</v>
      </c>
      <c r="O418" s="26">
        <f>ResourceEffects[[#This Row],[Time Factor]]*TimeInterval-ResourceEffects[[#This Row],[Min]]*60-ResourceEffects[[#This Row],[Hours]]*60*60-ResourceEffects[[#This Row],[Days]]*60*60*24</f>
        <v>1</v>
      </c>
      <c r="P418" s="28">
        <f ca="1">INT(RAND()*999999999)</f>
        <v>244116770</v>
      </c>
      <c r="Q418" s="28">
        <f>_xlfn.XLOOKUP(ResourceEffects[[#This Row],[Protocol Name]],ProtocolNamesCol,ProtocolIds,"")</f>
        <v>21400</v>
      </c>
      <c r="R418" s="28">
        <f>ResourceEffects[[#This Row],[Time Factor]]</f>
        <v>1</v>
      </c>
      <c r="S418" s="28">
        <f>ResourceEffects[[#This Row],[Drone ID]]</f>
        <v>0</v>
      </c>
      <c r="T418" s="28">
        <f>_xlfn.XLOOKUP(ResourceEffects[[#This Row],[Resource Name]],ResourceNames,ResourceIds,"")</f>
        <v>1400</v>
      </c>
      <c r="U418" s="28">
        <f>_xlfn.XLOOKUP(ResourceEffects[[#This Row],[Event Type]],EventTypeNames,EventTypeIds,"")</f>
        <v>2</v>
      </c>
      <c r="V418" s="28">
        <f>IF(ResourceEffects[[#This Row],[Is Local]]="Yes",1,0)</f>
        <v>1</v>
      </c>
      <c r="W418" s="28">
        <f>IF(ResourceEffects[[#This Row],[Is Installed]]="Yes",1,0)</f>
        <v>0</v>
      </c>
      <c r="X418" s="28">
        <f>IF(ResourceEffects[[#This Row],[Status]]="Locked",1,0)</f>
        <v>0</v>
      </c>
      <c r="Y418" s="28">
        <f>IF(ResourceEffects[[#This Row],[event_type]]=1,0,1)</f>
        <v>1</v>
      </c>
      <c r="Z418" s="28">
        <f>IF(ResourceEffects[[#This Row],[Use Abundancies]]="Yes",1,0)</f>
        <v>0</v>
      </c>
      <c r="AA418" s="28">
        <f>ResourceEffects[[#This Row],[∆]]</f>
        <v>15</v>
      </c>
    </row>
    <row r="419" spans="1:27" x14ac:dyDescent="0.3">
      <c r="A419" s="60">
        <v>2</v>
      </c>
      <c r="B419" s="16" t="s">
        <v>143</v>
      </c>
      <c r="C419" s="61" t="s">
        <v>481</v>
      </c>
      <c r="D419" s="62" t="s">
        <v>395</v>
      </c>
      <c r="E419" s="62">
        <v>1</v>
      </c>
      <c r="F419" s="63" t="s">
        <v>387</v>
      </c>
      <c r="G419" s="64" t="s">
        <v>476</v>
      </c>
      <c r="H419" s="65" t="s">
        <v>429</v>
      </c>
      <c r="I419" s="65">
        <v>0</v>
      </c>
      <c r="J419" s="65" t="s">
        <v>386</v>
      </c>
      <c r="K419" s="65" t="s">
        <v>429</v>
      </c>
      <c r="L419" s="65">
        <v>0</v>
      </c>
      <c r="M419" s="65">
        <v>0</v>
      </c>
      <c r="N419" s="65">
        <v>0</v>
      </c>
      <c r="O419" s="65">
        <v>2</v>
      </c>
      <c r="P419" s="29">
        <f ca="1">INT(RAND()*999999999)</f>
        <v>360744958</v>
      </c>
      <c r="Q419" s="29">
        <f>_xlfn.XLOOKUP(ResourceEffects[[#This Row],[Protocol Name]],ProtocolNamesCol,ProtocolIds,"")</f>
        <v>21400</v>
      </c>
      <c r="R419" s="29">
        <f>ResourceEffects[[#This Row],[Time Factor]]</f>
        <v>2</v>
      </c>
      <c r="S419" s="29">
        <f>ResourceEffects[[#This Row],[Drone ID]]</f>
        <v>0</v>
      </c>
      <c r="T419" s="29">
        <f>_xlfn.XLOOKUP(ResourceEffects[[#This Row],[Resource Name]],ResourceNames,ResourceIds,"")</f>
        <v>5201</v>
      </c>
      <c r="U419" s="29">
        <f>_xlfn.XLOOKUP(ResourceEffects[[#This Row],[Event Type]],EventTypeNames,EventTypeIds,"")</f>
        <v>2</v>
      </c>
      <c r="V419" s="29">
        <f>IF(ResourceEffects[[#This Row],[Is Local]]="Yes",1,0)</f>
        <v>1</v>
      </c>
      <c r="W419" s="29">
        <f>IF(ResourceEffects[[#This Row],[Is Installed]]="Yes",1,0)</f>
        <v>0</v>
      </c>
      <c r="X419" s="29">
        <f>IF(ResourceEffects[[#This Row],[Status]]="Locked",1,0)</f>
        <v>0</v>
      </c>
      <c r="Y419" s="29">
        <f>IF(ResourceEffects[[#This Row],[event_type]]=1,0,1)</f>
        <v>1</v>
      </c>
      <c r="Z419" s="29">
        <f>IF(ResourceEffects[[#This Row],[Use Abundancies]]="Yes",1,0)</f>
        <v>0</v>
      </c>
      <c r="AA419" s="29">
        <f>ResourceEffects[[#This Row],[∆]]</f>
        <v>1</v>
      </c>
    </row>
    <row r="420" spans="1:27" x14ac:dyDescent="0.3">
      <c r="A420" s="59">
        <v>2</v>
      </c>
      <c r="B420" s="16" t="s">
        <v>143</v>
      </c>
      <c r="C420" s="31" t="s">
        <v>481</v>
      </c>
      <c r="D420" s="26" t="s">
        <v>394</v>
      </c>
      <c r="E420" s="26">
        <v>1</v>
      </c>
      <c r="F420" s="50" t="s">
        <v>383</v>
      </c>
      <c r="G420" s="27" t="s">
        <v>476</v>
      </c>
      <c r="H420" s="52" t="s">
        <v>429</v>
      </c>
      <c r="I420" s="52">
        <v>0</v>
      </c>
      <c r="J420" s="52" t="s">
        <v>386</v>
      </c>
      <c r="K420" s="52" t="s">
        <v>429</v>
      </c>
      <c r="L420" s="52">
        <v>0</v>
      </c>
      <c r="M420" s="52">
        <v>0</v>
      </c>
      <c r="N420" s="52">
        <v>0</v>
      </c>
      <c r="O420" s="52">
        <v>2</v>
      </c>
      <c r="P420" s="29">
        <f ca="1">INT(RAND()*999999999)</f>
        <v>585925131</v>
      </c>
      <c r="Q420" s="29">
        <f>_xlfn.XLOOKUP(ResourceEffects[[#This Row],[Protocol Name]],ProtocolNamesCol,ProtocolIds,"")</f>
        <v>21400</v>
      </c>
      <c r="R420" s="29">
        <f>ResourceEffects[[#This Row],[Time Factor]]</f>
        <v>2</v>
      </c>
      <c r="S420" s="29">
        <f>ResourceEffects[[#This Row],[Drone ID]]</f>
        <v>0</v>
      </c>
      <c r="T420" s="29">
        <f>_xlfn.XLOOKUP(ResourceEffects[[#This Row],[Resource Name]],ResourceNames,ResourceIds,"")</f>
        <v>5201</v>
      </c>
      <c r="U420" s="29">
        <f>_xlfn.XLOOKUP(ResourceEffects[[#This Row],[Event Type]],EventTypeNames,EventTypeIds,"")</f>
        <v>1</v>
      </c>
      <c r="V420" s="29">
        <f>IF(ResourceEffects[[#This Row],[Is Local]]="Yes",1,0)</f>
        <v>1</v>
      </c>
      <c r="W420" s="29">
        <f>IF(ResourceEffects[[#This Row],[Is Installed]]="Yes",1,0)</f>
        <v>0</v>
      </c>
      <c r="X420" s="29">
        <f>IF(ResourceEffects[[#This Row],[Status]]="Locked",1,0)</f>
        <v>1</v>
      </c>
      <c r="Y420" s="29">
        <f>IF(ResourceEffects[[#This Row],[event_type]]=1,0,1)</f>
        <v>0</v>
      </c>
      <c r="Z420" s="29">
        <f>IF(ResourceEffects[[#This Row],[Use Abundancies]]="Yes",1,0)</f>
        <v>0</v>
      </c>
      <c r="AA420" s="29">
        <f>ResourceEffects[[#This Row],[∆]]</f>
        <v>1</v>
      </c>
    </row>
    <row r="421" spans="1:27" x14ac:dyDescent="0.3">
      <c r="A421" s="59">
        <v>9</v>
      </c>
      <c r="B421" s="16" t="s">
        <v>143</v>
      </c>
      <c r="C421" s="31" t="s">
        <v>482</v>
      </c>
      <c r="D421" s="26" t="s">
        <v>395</v>
      </c>
      <c r="E421" s="26">
        <v>1</v>
      </c>
      <c r="F421" s="50" t="s">
        <v>383</v>
      </c>
      <c r="G421" s="27" t="s">
        <v>476</v>
      </c>
      <c r="H421" s="52" t="str">
        <f>"No"</f>
        <v>No</v>
      </c>
      <c r="I421" s="52">
        <f>0</f>
        <v>0</v>
      </c>
      <c r="J421" s="52" t="str">
        <f>"Yes"</f>
        <v>Yes</v>
      </c>
      <c r="K421" s="52" t="str">
        <f>"No"</f>
        <v>No</v>
      </c>
      <c r="L421" s="52">
        <f>INT(ResourceEffects[[#This Row],[Time Factor]]*TimeInterval/60/60/24)</f>
        <v>0</v>
      </c>
      <c r="M421" s="52">
        <f>INT(ResourceEffects[[#This Row],[Time Factor]]*TimeInterval/60/60)-ResourceEffects[[#This Row],[Days]]*24</f>
        <v>0</v>
      </c>
      <c r="N421" s="52">
        <f>INT(ResourceEffects[[#This Row],[Time Factor]]*TimeInterval/60)-ResourceEffects[[#This Row],[Hours]]*60-ResourceEffects[[#This Row],[Days]]*60*24</f>
        <v>0</v>
      </c>
      <c r="O421" s="52">
        <f>ResourceEffects[[#This Row],[Time Factor]]*TimeInterval-ResourceEffects[[#This Row],[Min]]*60-ResourceEffects[[#This Row],[Hours]]*60*60-ResourceEffects[[#This Row],[Days]]*60*60*24</f>
        <v>9</v>
      </c>
      <c r="P421" s="29">
        <f ca="1">INT(RAND()*999999999)</f>
        <v>219997824</v>
      </c>
      <c r="Q421" s="29">
        <f>_xlfn.XLOOKUP(ResourceEffects[[#This Row],[Protocol Name]],ProtocolNamesCol,ProtocolIds,"")</f>
        <v>21400</v>
      </c>
      <c r="R421" s="29">
        <f>ResourceEffects[[#This Row],[Time Factor]]</f>
        <v>9</v>
      </c>
      <c r="S421" s="29">
        <f>ResourceEffects[[#This Row],[Drone ID]]</f>
        <v>0</v>
      </c>
      <c r="T421" s="29">
        <f>_xlfn.XLOOKUP(ResourceEffects[[#This Row],[Resource Name]],ResourceNames,ResourceIds,"")</f>
        <v>5201</v>
      </c>
      <c r="U421" s="29">
        <f>_xlfn.XLOOKUP(ResourceEffects[[#This Row],[Event Type]],EventTypeNames,EventTypeIds,"")</f>
        <v>2</v>
      </c>
      <c r="V421" s="29">
        <f>IF(ResourceEffects[[#This Row],[Is Local]]="Yes",1,0)</f>
        <v>1</v>
      </c>
      <c r="W421" s="29">
        <f>IF(ResourceEffects[[#This Row],[Is Installed]]="Yes",1,0)</f>
        <v>0</v>
      </c>
      <c r="X421" s="29">
        <f>IF(ResourceEffects[[#This Row],[Status]]="Locked",1,0)</f>
        <v>1</v>
      </c>
      <c r="Y421" s="29">
        <f>IF(ResourceEffects[[#This Row],[event_type]]=1,0,1)</f>
        <v>1</v>
      </c>
      <c r="Z421" s="29">
        <f>IF(ResourceEffects[[#This Row],[Use Abundancies]]="Yes",1,0)</f>
        <v>0</v>
      </c>
      <c r="AA421" s="29">
        <f>ResourceEffects[[#This Row],[∆]]</f>
        <v>1</v>
      </c>
    </row>
    <row r="422" spans="1:27" x14ac:dyDescent="0.3">
      <c r="A422" s="60">
        <v>9</v>
      </c>
      <c r="B422" s="16" t="s">
        <v>143</v>
      </c>
      <c r="C422" s="61" t="s">
        <v>482</v>
      </c>
      <c r="D422" s="62" t="s">
        <v>394</v>
      </c>
      <c r="E422" s="62">
        <v>1</v>
      </c>
      <c r="F422" s="63" t="s">
        <v>387</v>
      </c>
      <c r="G422" s="64" t="s">
        <v>476</v>
      </c>
      <c r="H422" s="65" t="str">
        <f>"No"</f>
        <v>No</v>
      </c>
      <c r="I422" s="65">
        <f>0</f>
        <v>0</v>
      </c>
      <c r="J422" s="65" t="str">
        <f>"Yes"</f>
        <v>Yes</v>
      </c>
      <c r="K422" s="65" t="str">
        <f>"No"</f>
        <v>No</v>
      </c>
      <c r="L422" s="65">
        <f>INT(ResourceEffects[[#This Row],[Time Factor]]*TimeInterval/60/60/24)</f>
        <v>0</v>
      </c>
      <c r="M422" s="65">
        <f>INT(ResourceEffects[[#This Row],[Time Factor]]*TimeInterval/60/60)-ResourceEffects[[#This Row],[Days]]*24</f>
        <v>0</v>
      </c>
      <c r="N422" s="65">
        <f>INT(ResourceEffects[[#This Row],[Time Factor]]*TimeInterval/60)-ResourceEffects[[#This Row],[Hours]]*60-ResourceEffects[[#This Row],[Days]]*60*24</f>
        <v>0</v>
      </c>
      <c r="O422" s="65">
        <f>ResourceEffects[[#This Row],[Time Factor]]*TimeInterval-ResourceEffects[[#This Row],[Min]]*60-ResourceEffects[[#This Row],[Hours]]*60*60-ResourceEffects[[#This Row],[Days]]*60*60*24</f>
        <v>9</v>
      </c>
      <c r="P422" s="66">
        <f ca="1">INT(RAND()*999999999)</f>
        <v>208597011</v>
      </c>
      <c r="Q422" s="66">
        <f>_xlfn.XLOOKUP(ResourceEffects[[#This Row],[Protocol Name]],ProtocolNamesCol,ProtocolIds,"")</f>
        <v>21400</v>
      </c>
      <c r="R422" s="66">
        <f>ResourceEffects[[#This Row],[Time Factor]]</f>
        <v>9</v>
      </c>
      <c r="S422" s="66">
        <f>ResourceEffects[[#This Row],[Drone ID]]</f>
        <v>0</v>
      </c>
      <c r="T422" s="66">
        <f>_xlfn.XLOOKUP(ResourceEffects[[#This Row],[Resource Name]],ResourceNames,ResourceIds,"")</f>
        <v>5201</v>
      </c>
      <c r="U422" s="66">
        <f>_xlfn.XLOOKUP(ResourceEffects[[#This Row],[Event Type]],EventTypeNames,EventTypeIds,"")</f>
        <v>1</v>
      </c>
      <c r="V422" s="66">
        <f>IF(ResourceEffects[[#This Row],[Is Local]]="Yes",1,0)</f>
        <v>1</v>
      </c>
      <c r="W422" s="66">
        <f>IF(ResourceEffects[[#This Row],[Is Installed]]="Yes",1,0)</f>
        <v>0</v>
      </c>
      <c r="X422" s="66">
        <f>IF(ResourceEffects[[#This Row],[Status]]="Locked",1,0)</f>
        <v>0</v>
      </c>
      <c r="Y422" s="66">
        <f>IF(ResourceEffects[[#This Row],[event_type]]=1,0,1)</f>
        <v>0</v>
      </c>
      <c r="Z422" s="66">
        <f>IF(ResourceEffects[[#This Row],[Use Abundancies]]="Yes",1,0)</f>
        <v>0</v>
      </c>
      <c r="AA422" s="66">
        <f>ResourceEffects[[#This Row],[∆]]</f>
        <v>1</v>
      </c>
    </row>
    <row r="423" spans="1:27" x14ac:dyDescent="0.3">
      <c r="A423" s="32">
        <v>10</v>
      </c>
      <c r="B423" s="68" t="s">
        <v>143</v>
      </c>
      <c r="C423" s="31" t="s">
        <v>480</v>
      </c>
      <c r="D423" s="26" t="s">
        <v>394</v>
      </c>
      <c r="E423" s="26">
        <v>1</v>
      </c>
      <c r="F423" s="50" t="s">
        <v>387</v>
      </c>
      <c r="G423" s="27" t="s">
        <v>200</v>
      </c>
      <c r="H423" s="26" t="str">
        <f>"No"</f>
        <v>No</v>
      </c>
      <c r="I423" s="26">
        <f>0</f>
        <v>0</v>
      </c>
      <c r="J423" s="26" t="str">
        <f>"Yes"</f>
        <v>Yes</v>
      </c>
      <c r="K423" s="26" t="str">
        <f>"No"</f>
        <v>No</v>
      </c>
      <c r="L423" s="26">
        <f>INT(ResourceEffects[[#This Row],[Time Factor]]*TimeInterval/60/60/24)</f>
        <v>0</v>
      </c>
      <c r="M423" s="26">
        <f>INT(ResourceEffects[[#This Row],[Time Factor]]*TimeInterval/60/60)-ResourceEffects[[#This Row],[Days]]*24</f>
        <v>0</v>
      </c>
      <c r="N423" s="26">
        <f>INT(ResourceEffects[[#This Row],[Time Factor]]*TimeInterval/60)-ResourceEffects[[#This Row],[Hours]]*60-ResourceEffects[[#This Row],[Days]]*60*24</f>
        <v>0</v>
      </c>
      <c r="O423" s="26">
        <f>ResourceEffects[[#This Row],[Time Factor]]*TimeInterval-ResourceEffects[[#This Row],[Min]]*60-ResourceEffects[[#This Row],[Hours]]*60*60-ResourceEffects[[#This Row],[Days]]*60*60*24</f>
        <v>10</v>
      </c>
      <c r="P423" s="28">
        <f ca="1">INT(RAND()*999999999)</f>
        <v>977543056</v>
      </c>
      <c r="Q423" s="28">
        <f>_xlfn.XLOOKUP(ResourceEffects[[#This Row],[Protocol Name]],ProtocolNamesCol,ProtocolIds,"")</f>
        <v>21400</v>
      </c>
      <c r="R423" s="28">
        <f>ResourceEffects[[#This Row],[Time Factor]]</f>
        <v>10</v>
      </c>
      <c r="S423" s="28">
        <f>ResourceEffects[[#This Row],[Drone ID]]</f>
        <v>0</v>
      </c>
      <c r="T423" s="28">
        <f>_xlfn.XLOOKUP(ResourceEffects[[#This Row],[Resource Name]],ResourceNames,ResourceIds,"")</f>
        <v>2031</v>
      </c>
      <c r="U423" s="28">
        <f>_xlfn.XLOOKUP(ResourceEffects[[#This Row],[Event Type]],EventTypeNames,EventTypeIds,"")</f>
        <v>1</v>
      </c>
      <c r="V423" s="28">
        <f>IF(ResourceEffects[[#This Row],[Is Local]]="Yes",1,0)</f>
        <v>1</v>
      </c>
      <c r="W423" s="28">
        <f>IF(ResourceEffects[[#This Row],[Is Installed]]="Yes",1,0)</f>
        <v>0</v>
      </c>
      <c r="X423" s="28">
        <f>IF(ResourceEffects[[#This Row],[Status]]="Locked",1,0)</f>
        <v>0</v>
      </c>
      <c r="Y423" s="28">
        <f>IF(ResourceEffects[[#This Row],[event_type]]=1,0,1)</f>
        <v>0</v>
      </c>
      <c r="Z423" s="28">
        <f>IF(ResourceEffects[[#This Row],[Use Abundancies]]="Yes",1,0)</f>
        <v>0</v>
      </c>
      <c r="AA423" s="28">
        <f>ResourceEffects[[#This Row],[∆]]</f>
        <v>1</v>
      </c>
    </row>
    <row r="424" spans="1:27" x14ac:dyDescent="0.3">
      <c r="A424" s="32">
        <v>10</v>
      </c>
      <c r="B424" s="68" t="s">
        <v>143</v>
      </c>
      <c r="C424" s="31" t="s">
        <v>480</v>
      </c>
      <c r="D424" s="26" t="s">
        <v>394</v>
      </c>
      <c r="E424" s="26">
        <v>1</v>
      </c>
      <c r="F424" s="50" t="s">
        <v>387</v>
      </c>
      <c r="G424" s="27" t="s">
        <v>202</v>
      </c>
      <c r="H424" s="26" t="str">
        <f>"No"</f>
        <v>No</v>
      </c>
      <c r="I424" s="26">
        <f>0</f>
        <v>0</v>
      </c>
      <c r="J424" s="26" t="str">
        <f>"Yes"</f>
        <v>Yes</v>
      </c>
      <c r="K424" s="26" t="str">
        <f>"No"</f>
        <v>No</v>
      </c>
      <c r="L424" s="26">
        <f>INT(ResourceEffects[[#This Row],[Time Factor]]*TimeInterval/60/60/24)</f>
        <v>0</v>
      </c>
      <c r="M424" s="26">
        <f>INT(ResourceEffects[[#This Row],[Time Factor]]*TimeInterval/60/60)-ResourceEffects[[#This Row],[Days]]*24</f>
        <v>0</v>
      </c>
      <c r="N424" s="26">
        <f>INT(ResourceEffects[[#This Row],[Time Factor]]*TimeInterval/60)-ResourceEffects[[#This Row],[Hours]]*60-ResourceEffects[[#This Row],[Days]]*60*24</f>
        <v>0</v>
      </c>
      <c r="O424" s="26">
        <f>ResourceEffects[[#This Row],[Time Factor]]*TimeInterval-ResourceEffects[[#This Row],[Min]]*60-ResourceEffects[[#This Row],[Hours]]*60*60-ResourceEffects[[#This Row],[Days]]*60*60*24</f>
        <v>10</v>
      </c>
      <c r="P424" s="28">
        <f ca="1">INT(RAND()*999999999)</f>
        <v>586383578</v>
      </c>
      <c r="Q424" s="28">
        <f>_xlfn.XLOOKUP(ResourceEffects[[#This Row],[Protocol Name]],ProtocolNamesCol,ProtocolIds,"")</f>
        <v>21400</v>
      </c>
      <c r="R424" s="28">
        <f>ResourceEffects[[#This Row],[Time Factor]]</f>
        <v>10</v>
      </c>
      <c r="S424" s="28">
        <f>ResourceEffects[[#This Row],[Drone ID]]</f>
        <v>0</v>
      </c>
      <c r="T424" s="28">
        <f>_xlfn.XLOOKUP(ResourceEffects[[#This Row],[Resource Name]],ResourceNames,ResourceIds,"")</f>
        <v>2032</v>
      </c>
      <c r="U424" s="28">
        <f>_xlfn.XLOOKUP(ResourceEffects[[#This Row],[Event Type]],EventTypeNames,EventTypeIds,"")</f>
        <v>1</v>
      </c>
      <c r="V424" s="28">
        <f>IF(ResourceEffects[[#This Row],[Is Local]]="Yes",1,0)</f>
        <v>1</v>
      </c>
      <c r="W424" s="28">
        <f>IF(ResourceEffects[[#This Row],[Is Installed]]="Yes",1,0)</f>
        <v>0</v>
      </c>
      <c r="X424" s="28">
        <f>IF(ResourceEffects[[#This Row],[Status]]="Locked",1,0)</f>
        <v>0</v>
      </c>
      <c r="Y424" s="28">
        <f>IF(ResourceEffects[[#This Row],[event_type]]=1,0,1)</f>
        <v>0</v>
      </c>
      <c r="Z424" s="28">
        <f>IF(ResourceEffects[[#This Row],[Use Abundancies]]="Yes",1,0)</f>
        <v>0</v>
      </c>
      <c r="AA424" s="28">
        <f>ResourceEffects[[#This Row],[∆]]</f>
        <v>1</v>
      </c>
    </row>
    <row r="425" spans="1:27" x14ac:dyDescent="0.3">
      <c r="A425" s="32">
        <v>10</v>
      </c>
      <c r="B425" s="68" t="s">
        <v>143</v>
      </c>
      <c r="C425" s="31" t="s">
        <v>480</v>
      </c>
      <c r="D425" s="26" t="s">
        <v>394</v>
      </c>
      <c r="E425" s="26">
        <v>1</v>
      </c>
      <c r="F425" s="50" t="s">
        <v>387</v>
      </c>
      <c r="G425" s="27" t="s">
        <v>204</v>
      </c>
      <c r="H425" s="26" t="str">
        <f>"No"</f>
        <v>No</v>
      </c>
      <c r="I425" s="26">
        <f>0</f>
        <v>0</v>
      </c>
      <c r="J425" s="26" t="str">
        <f>"Yes"</f>
        <v>Yes</v>
      </c>
      <c r="K425" s="26" t="str">
        <f>"No"</f>
        <v>No</v>
      </c>
      <c r="L425" s="26">
        <f>INT(ResourceEffects[[#This Row],[Time Factor]]*TimeInterval/60/60/24)</f>
        <v>0</v>
      </c>
      <c r="M425" s="26">
        <f>INT(ResourceEffects[[#This Row],[Time Factor]]*TimeInterval/60/60)-ResourceEffects[[#This Row],[Days]]*24</f>
        <v>0</v>
      </c>
      <c r="N425" s="26">
        <f>INT(ResourceEffects[[#This Row],[Time Factor]]*TimeInterval/60)-ResourceEffects[[#This Row],[Hours]]*60-ResourceEffects[[#This Row],[Days]]*60*24</f>
        <v>0</v>
      </c>
      <c r="O425" s="26">
        <f>ResourceEffects[[#This Row],[Time Factor]]*TimeInterval-ResourceEffects[[#This Row],[Min]]*60-ResourceEffects[[#This Row],[Hours]]*60*60-ResourceEffects[[#This Row],[Days]]*60*60*24</f>
        <v>10</v>
      </c>
      <c r="P425" s="28">
        <f ca="1">INT(RAND()*999999999)</f>
        <v>729438905</v>
      </c>
      <c r="Q425" s="28">
        <f>_xlfn.XLOOKUP(ResourceEffects[[#This Row],[Protocol Name]],ProtocolNamesCol,ProtocolIds,"")</f>
        <v>21400</v>
      </c>
      <c r="R425" s="28">
        <f>ResourceEffects[[#This Row],[Time Factor]]</f>
        <v>10</v>
      </c>
      <c r="S425" s="28">
        <f>ResourceEffects[[#This Row],[Drone ID]]</f>
        <v>0</v>
      </c>
      <c r="T425" s="28">
        <f>_xlfn.XLOOKUP(ResourceEffects[[#This Row],[Resource Name]],ResourceNames,ResourceIds,"")</f>
        <v>2033</v>
      </c>
      <c r="U425" s="28">
        <f>_xlfn.XLOOKUP(ResourceEffects[[#This Row],[Event Type]],EventTypeNames,EventTypeIds,"")</f>
        <v>1</v>
      </c>
      <c r="V425" s="28">
        <f>IF(ResourceEffects[[#This Row],[Is Local]]="Yes",1,0)</f>
        <v>1</v>
      </c>
      <c r="W425" s="28">
        <f>IF(ResourceEffects[[#This Row],[Is Installed]]="Yes",1,0)</f>
        <v>0</v>
      </c>
      <c r="X425" s="28">
        <f>IF(ResourceEffects[[#This Row],[Status]]="Locked",1,0)</f>
        <v>0</v>
      </c>
      <c r="Y425" s="28">
        <f>IF(ResourceEffects[[#This Row],[event_type]]=1,0,1)</f>
        <v>0</v>
      </c>
      <c r="Z425" s="28">
        <f>IF(ResourceEffects[[#This Row],[Use Abundancies]]="Yes",1,0)</f>
        <v>0</v>
      </c>
      <c r="AA425" s="28">
        <f>ResourceEffects[[#This Row],[∆]]</f>
        <v>1</v>
      </c>
    </row>
    <row r="426" spans="1:27" x14ac:dyDescent="0.3">
      <c r="A426" s="59">
        <v>0</v>
      </c>
      <c r="B426" s="16" t="s">
        <v>144</v>
      </c>
      <c r="C426" s="31" t="s">
        <v>479</v>
      </c>
      <c r="D426" s="26" t="s">
        <v>395</v>
      </c>
      <c r="E426" s="26">
        <v>1</v>
      </c>
      <c r="F426" s="50" t="s">
        <v>387</v>
      </c>
      <c r="G426" s="27" t="s">
        <v>476</v>
      </c>
      <c r="H426" s="52" t="str">
        <f>"No"</f>
        <v>No</v>
      </c>
      <c r="I426" s="52">
        <f>0</f>
        <v>0</v>
      </c>
      <c r="J426" s="52" t="str">
        <f>"Yes"</f>
        <v>Yes</v>
      </c>
      <c r="K426" s="52" t="str">
        <f>"No"</f>
        <v>No</v>
      </c>
      <c r="L426" s="52">
        <f>INT(ResourceEffects[[#This Row],[Time Factor]]*TimeInterval/60/60/24)</f>
        <v>0</v>
      </c>
      <c r="M426" s="52">
        <f>INT(ResourceEffects[[#This Row],[Time Factor]]*TimeInterval/60/60)-ResourceEffects[[#This Row],[Days]]*24</f>
        <v>0</v>
      </c>
      <c r="N426" s="52">
        <f>INT(ResourceEffects[[#This Row],[Time Factor]]*TimeInterval/60)-ResourceEffects[[#This Row],[Hours]]*60-ResourceEffects[[#This Row],[Days]]*60*24</f>
        <v>0</v>
      </c>
      <c r="O426" s="52">
        <f>ResourceEffects[[#This Row],[Time Factor]]*TimeInterval-ResourceEffects[[#This Row],[Min]]*60-ResourceEffects[[#This Row],[Hours]]*60*60-ResourceEffects[[#This Row],[Days]]*60*60*24</f>
        <v>0</v>
      </c>
      <c r="P426" s="29">
        <f ca="1">INT(RAND()*999999999)</f>
        <v>391176618</v>
      </c>
      <c r="Q426" s="29">
        <f>_xlfn.XLOOKUP(ResourceEffects[[#This Row],[Protocol Name]],ProtocolNamesCol,ProtocolIds,"")</f>
        <v>21410</v>
      </c>
      <c r="R426" s="29">
        <f>ResourceEffects[[#This Row],[Time Factor]]</f>
        <v>0</v>
      </c>
      <c r="S426" s="29">
        <f>ResourceEffects[[#This Row],[Drone ID]]</f>
        <v>0</v>
      </c>
      <c r="T426" s="29">
        <f>_xlfn.XLOOKUP(ResourceEffects[[#This Row],[Resource Name]],ResourceNames,ResourceIds,"")</f>
        <v>5201</v>
      </c>
      <c r="U426" s="29">
        <f>_xlfn.XLOOKUP(ResourceEffects[[#This Row],[Event Type]],EventTypeNames,EventTypeIds,"")</f>
        <v>2</v>
      </c>
      <c r="V426" s="29">
        <f>IF(ResourceEffects[[#This Row],[Is Local]]="Yes",1,0)</f>
        <v>1</v>
      </c>
      <c r="W426" s="29">
        <f>IF(ResourceEffects[[#This Row],[Is Installed]]="Yes",1,0)</f>
        <v>0</v>
      </c>
      <c r="X426" s="29">
        <f>IF(ResourceEffects[[#This Row],[Status]]="Locked",1,0)</f>
        <v>0</v>
      </c>
      <c r="Y426" s="29">
        <f>IF(ResourceEffects[[#This Row],[event_type]]=1,0,1)</f>
        <v>1</v>
      </c>
      <c r="Z426" s="29">
        <f>IF(ResourceEffects[[#This Row],[Use Abundancies]]="Yes",1,0)</f>
        <v>0</v>
      </c>
      <c r="AA426" s="29">
        <f>ResourceEffects[[#This Row],[∆]]</f>
        <v>1</v>
      </c>
    </row>
    <row r="427" spans="1:27" x14ac:dyDescent="0.3">
      <c r="A427" s="59">
        <v>0</v>
      </c>
      <c r="B427" s="16" t="s">
        <v>144</v>
      </c>
      <c r="C427" s="31" t="s">
        <v>479</v>
      </c>
      <c r="D427" s="26" t="s">
        <v>394</v>
      </c>
      <c r="E427" s="26">
        <v>1</v>
      </c>
      <c r="F427" s="50" t="s">
        <v>387</v>
      </c>
      <c r="G427" s="27" t="s">
        <v>476</v>
      </c>
      <c r="H427" s="52" t="str">
        <f>"No"</f>
        <v>No</v>
      </c>
      <c r="I427" s="52">
        <f>0</f>
        <v>0</v>
      </c>
      <c r="J427" s="52" t="str">
        <f>"Yes"</f>
        <v>Yes</v>
      </c>
      <c r="K427" s="52" t="str">
        <f>"No"</f>
        <v>No</v>
      </c>
      <c r="L427" s="52">
        <f>INT(ResourceEffects[[#This Row],[Time Factor]]*TimeInterval/60/60/24)</f>
        <v>0</v>
      </c>
      <c r="M427" s="52">
        <f>INT(ResourceEffects[[#This Row],[Time Factor]]*TimeInterval/60/60)-ResourceEffects[[#This Row],[Days]]*24</f>
        <v>0</v>
      </c>
      <c r="N427" s="52">
        <f>INT(ResourceEffects[[#This Row],[Time Factor]]*TimeInterval/60)-ResourceEffects[[#This Row],[Hours]]*60-ResourceEffects[[#This Row],[Days]]*60*24</f>
        <v>0</v>
      </c>
      <c r="O427" s="52">
        <f>ResourceEffects[[#This Row],[Time Factor]]*TimeInterval-ResourceEffects[[#This Row],[Min]]*60-ResourceEffects[[#This Row],[Hours]]*60*60-ResourceEffects[[#This Row],[Days]]*60*60*24</f>
        <v>0</v>
      </c>
      <c r="P427" s="29">
        <f ca="1">INT(RAND()*999999999)</f>
        <v>570392662</v>
      </c>
      <c r="Q427" s="29">
        <f>_xlfn.XLOOKUP(ResourceEffects[[#This Row],[Protocol Name]],ProtocolNamesCol,ProtocolIds,"")</f>
        <v>21410</v>
      </c>
      <c r="R427" s="29">
        <f>ResourceEffects[[#This Row],[Time Factor]]</f>
        <v>0</v>
      </c>
      <c r="S427" s="29">
        <f>ResourceEffects[[#This Row],[Drone ID]]</f>
        <v>0</v>
      </c>
      <c r="T427" s="29">
        <f>_xlfn.XLOOKUP(ResourceEffects[[#This Row],[Resource Name]],ResourceNames,ResourceIds,"")</f>
        <v>5201</v>
      </c>
      <c r="U427" s="29">
        <f>_xlfn.XLOOKUP(ResourceEffects[[#This Row],[Event Type]],EventTypeNames,EventTypeIds,"")</f>
        <v>1</v>
      </c>
      <c r="V427" s="29">
        <f>IF(ResourceEffects[[#This Row],[Is Local]]="Yes",1,0)</f>
        <v>1</v>
      </c>
      <c r="W427" s="29">
        <f>IF(ResourceEffects[[#This Row],[Is Installed]]="Yes",1,0)</f>
        <v>0</v>
      </c>
      <c r="X427" s="29">
        <f>IF(ResourceEffects[[#This Row],[Status]]="Locked",1,0)</f>
        <v>0</v>
      </c>
      <c r="Y427" s="29">
        <f>IF(ResourceEffects[[#This Row],[event_type]]=1,0,1)</f>
        <v>0</v>
      </c>
      <c r="Z427" s="29">
        <f>IF(ResourceEffects[[#This Row],[Use Abundancies]]="Yes",1,0)</f>
        <v>0</v>
      </c>
      <c r="AA427" s="29">
        <f>ResourceEffects[[#This Row],[∆]]</f>
        <v>1</v>
      </c>
    </row>
    <row r="428" spans="1:27" x14ac:dyDescent="0.3">
      <c r="A428" s="32">
        <v>1</v>
      </c>
      <c r="B428" s="68" t="s">
        <v>144</v>
      </c>
      <c r="C428" s="31" t="s">
        <v>478</v>
      </c>
      <c r="D428" s="26" t="s">
        <v>395</v>
      </c>
      <c r="E428" s="26">
        <v>16</v>
      </c>
      <c r="F428" s="50" t="s">
        <v>387</v>
      </c>
      <c r="G428" s="27" t="s">
        <v>185</v>
      </c>
      <c r="H428" s="26" t="str">
        <f>"No"</f>
        <v>No</v>
      </c>
      <c r="I428" s="26">
        <f>0</f>
        <v>0</v>
      </c>
      <c r="J428" s="26" t="str">
        <f>"Yes"</f>
        <v>Yes</v>
      </c>
      <c r="K428" s="26" t="str">
        <f>"No"</f>
        <v>No</v>
      </c>
      <c r="L428" s="26">
        <f>INT(ResourceEffects[[#This Row],[Time Factor]]*TimeInterval/60/60/24)</f>
        <v>0</v>
      </c>
      <c r="M428" s="26">
        <f>INT(ResourceEffects[[#This Row],[Time Factor]]*TimeInterval/60/60)-ResourceEffects[[#This Row],[Days]]*24</f>
        <v>0</v>
      </c>
      <c r="N428" s="26">
        <f>INT(ResourceEffects[[#This Row],[Time Factor]]*TimeInterval/60)-ResourceEffects[[#This Row],[Hours]]*60-ResourceEffects[[#This Row],[Days]]*60*24</f>
        <v>0</v>
      </c>
      <c r="O428" s="26">
        <f>ResourceEffects[[#This Row],[Time Factor]]*TimeInterval-ResourceEffects[[#This Row],[Min]]*60-ResourceEffects[[#This Row],[Hours]]*60*60-ResourceEffects[[#This Row],[Days]]*60*60*24</f>
        <v>1</v>
      </c>
      <c r="P428" s="28">
        <f ca="1">INT(RAND()*999999999)</f>
        <v>860491491</v>
      </c>
      <c r="Q428" s="28">
        <f>_xlfn.XLOOKUP(ResourceEffects[[#This Row],[Protocol Name]],ProtocolNamesCol,ProtocolIds,"")</f>
        <v>21410</v>
      </c>
      <c r="R428" s="28">
        <f>ResourceEffects[[#This Row],[Time Factor]]</f>
        <v>1</v>
      </c>
      <c r="S428" s="28">
        <f>ResourceEffects[[#This Row],[Drone ID]]</f>
        <v>0</v>
      </c>
      <c r="T428" s="28">
        <f>_xlfn.XLOOKUP(ResourceEffects[[#This Row],[Resource Name]],ResourceNames,ResourceIds,"")</f>
        <v>1410</v>
      </c>
      <c r="U428" s="28">
        <f>_xlfn.XLOOKUP(ResourceEffects[[#This Row],[Event Type]],EventTypeNames,EventTypeIds,"")</f>
        <v>2</v>
      </c>
      <c r="V428" s="28">
        <f>IF(ResourceEffects[[#This Row],[Is Local]]="Yes",1,0)</f>
        <v>1</v>
      </c>
      <c r="W428" s="28">
        <f>IF(ResourceEffects[[#This Row],[Is Installed]]="Yes",1,0)</f>
        <v>0</v>
      </c>
      <c r="X428" s="28">
        <f>IF(ResourceEffects[[#This Row],[Status]]="Locked",1,0)</f>
        <v>0</v>
      </c>
      <c r="Y428" s="28">
        <f>IF(ResourceEffects[[#This Row],[event_type]]=1,0,1)</f>
        <v>1</v>
      </c>
      <c r="Z428" s="28">
        <f>IF(ResourceEffects[[#This Row],[Use Abundancies]]="Yes",1,0)</f>
        <v>0</v>
      </c>
      <c r="AA428" s="28">
        <f>ResourceEffects[[#This Row],[∆]]</f>
        <v>16</v>
      </c>
    </row>
    <row r="429" spans="1:27" x14ac:dyDescent="0.3">
      <c r="A429" s="60">
        <v>2</v>
      </c>
      <c r="B429" s="16" t="s">
        <v>144</v>
      </c>
      <c r="C429" s="61" t="s">
        <v>481</v>
      </c>
      <c r="D429" s="62" t="s">
        <v>395</v>
      </c>
      <c r="E429" s="62">
        <v>1</v>
      </c>
      <c r="F429" s="63" t="s">
        <v>387</v>
      </c>
      <c r="G429" s="64" t="s">
        <v>476</v>
      </c>
      <c r="H429" s="65" t="s">
        <v>429</v>
      </c>
      <c r="I429" s="65">
        <v>0</v>
      </c>
      <c r="J429" s="65" t="s">
        <v>386</v>
      </c>
      <c r="K429" s="65" t="s">
        <v>429</v>
      </c>
      <c r="L429" s="65">
        <v>0</v>
      </c>
      <c r="M429" s="65">
        <v>0</v>
      </c>
      <c r="N429" s="65">
        <v>0</v>
      </c>
      <c r="O429" s="65">
        <v>2</v>
      </c>
      <c r="P429" s="29">
        <f ca="1">INT(RAND()*999999999)</f>
        <v>303317700</v>
      </c>
      <c r="Q429" s="29">
        <f>_xlfn.XLOOKUP(ResourceEffects[[#This Row],[Protocol Name]],ProtocolNamesCol,ProtocolIds,"")</f>
        <v>21410</v>
      </c>
      <c r="R429" s="29">
        <f>ResourceEffects[[#This Row],[Time Factor]]</f>
        <v>2</v>
      </c>
      <c r="S429" s="29">
        <f>ResourceEffects[[#This Row],[Drone ID]]</f>
        <v>0</v>
      </c>
      <c r="T429" s="29">
        <f>_xlfn.XLOOKUP(ResourceEffects[[#This Row],[Resource Name]],ResourceNames,ResourceIds,"")</f>
        <v>5201</v>
      </c>
      <c r="U429" s="29">
        <f>_xlfn.XLOOKUP(ResourceEffects[[#This Row],[Event Type]],EventTypeNames,EventTypeIds,"")</f>
        <v>2</v>
      </c>
      <c r="V429" s="29">
        <f>IF(ResourceEffects[[#This Row],[Is Local]]="Yes",1,0)</f>
        <v>1</v>
      </c>
      <c r="W429" s="29">
        <f>IF(ResourceEffects[[#This Row],[Is Installed]]="Yes",1,0)</f>
        <v>0</v>
      </c>
      <c r="X429" s="29">
        <f>IF(ResourceEffects[[#This Row],[Status]]="Locked",1,0)</f>
        <v>0</v>
      </c>
      <c r="Y429" s="29">
        <f>IF(ResourceEffects[[#This Row],[event_type]]=1,0,1)</f>
        <v>1</v>
      </c>
      <c r="Z429" s="29">
        <f>IF(ResourceEffects[[#This Row],[Use Abundancies]]="Yes",1,0)</f>
        <v>0</v>
      </c>
      <c r="AA429" s="29">
        <f>ResourceEffects[[#This Row],[∆]]</f>
        <v>1</v>
      </c>
    </row>
    <row r="430" spans="1:27" x14ac:dyDescent="0.3">
      <c r="A430" s="59">
        <v>2</v>
      </c>
      <c r="B430" s="16" t="s">
        <v>144</v>
      </c>
      <c r="C430" s="31" t="s">
        <v>481</v>
      </c>
      <c r="D430" s="26" t="s">
        <v>394</v>
      </c>
      <c r="E430" s="26">
        <v>1</v>
      </c>
      <c r="F430" s="50" t="s">
        <v>383</v>
      </c>
      <c r="G430" s="27" t="s">
        <v>476</v>
      </c>
      <c r="H430" s="52" t="s">
        <v>429</v>
      </c>
      <c r="I430" s="52">
        <v>0</v>
      </c>
      <c r="J430" s="52" t="s">
        <v>386</v>
      </c>
      <c r="K430" s="52" t="s">
        <v>429</v>
      </c>
      <c r="L430" s="52">
        <v>0</v>
      </c>
      <c r="M430" s="52">
        <v>0</v>
      </c>
      <c r="N430" s="52">
        <v>0</v>
      </c>
      <c r="O430" s="52">
        <v>2</v>
      </c>
      <c r="P430" s="29">
        <f ca="1">INT(RAND()*999999999)</f>
        <v>254952472</v>
      </c>
      <c r="Q430" s="29">
        <f>_xlfn.XLOOKUP(ResourceEffects[[#This Row],[Protocol Name]],ProtocolNamesCol,ProtocolIds,"")</f>
        <v>21410</v>
      </c>
      <c r="R430" s="29">
        <f>ResourceEffects[[#This Row],[Time Factor]]</f>
        <v>2</v>
      </c>
      <c r="S430" s="29">
        <f>ResourceEffects[[#This Row],[Drone ID]]</f>
        <v>0</v>
      </c>
      <c r="T430" s="29">
        <f>_xlfn.XLOOKUP(ResourceEffects[[#This Row],[Resource Name]],ResourceNames,ResourceIds,"")</f>
        <v>5201</v>
      </c>
      <c r="U430" s="29">
        <f>_xlfn.XLOOKUP(ResourceEffects[[#This Row],[Event Type]],EventTypeNames,EventTypeIds,"")</f>
        <v>1</v>
      </c>
      <c r="V430" s="29">
        <f>IF(ResourceEffects[[#This Row],[Is Local]]="Yes",1,0)</f>
        <v>1</v>
      </c>
      <c r="W430" s="29">
        <f>IF(ResourceEffects[[#This Row],[Is Installed]]="Yes",1,0)</f>
        <v>0</v>
      </c>
      <c r="X430" s="29">
        <f>IF(ResourceEffects[[#This Row],[Status]]="Locked",1,0)</f>
        <v>1</v>
      </c>
      <c r="Y430" s="29">
        <f>IF(ResourceEffects[[#This Row],[event_type]]=1,0,1)</f>
        <v>0</v>
      </c>
      <c r="Z430" s="29">
        <f>IF(ResourceEffects[[#This Row],[Use Abundancies]]="Yes",1,0)</f>
        <v>0</v>
      </c>
      <c r="AA430" s="29">
        <f>ResourceEffects[[#This Row],[∆]]</f>
        <v>1</v>
      </c>
    </row>
    <row r="431" spans="1:27" x14ac:dyDescent="0.3">
      <c r="A431" s="59">
        <v>9</v>
      </c>
      <c r="B431" s="16" t="s">
        <v>144</v>
      </c>
      <c r="C431" s="31" t="s">
        <v>482</v>
      </c>
      <c r="D431" s="26" t="s">
        <v>395</v>
      </c>
      <c r="E431" s="26">
        <v>1</v>
      </c>
      <c r="F431" s="50" t="s">
        <v>383</v>
      </c>
      <c r="G431" s="27" t="s">
        <v>476</v>
      </c>
      <c r="H431" s="52" t="str">
        <f>"No"</f>
        <v>No</v>
      </c>
      <c r="I431" s="52">
        <f>0</f>
        <v>0</v>
      </c>
      <c r="J431" s="52" t="str">
        <f>"Yes"</f>
        <v>Yes</v>
      </c>
      <c r="K431" s="52" t="str">
        <f>"No"</f>
        <v>No</v>
      </c>
      <c r="L431" s="52">
        <f>INT(ResourceEffects[[#This Row],[Time Factor]]*TimeInterval/60/60/24)</f>
        <v>0</v>
      </c>
      <c r="M431" s="52">
        <f>INT(ResourceEffects[[#This Row],[Time Factor]]*TimeInterval/60/60)-ResourceEffects[[#This Row],[Days]]*24</f>
        <v>0</v>
      </c>
      <c r="N431" s="52">
        <f>INT(ResourceEffects[[#This Row],[Time Factor]]*TimeInterval/60)-ResourceEffects[[#This Row],[Hours]]*60-ResourceEffects[[#This Row],[Days]]*60*24</f>
        <v>0</v>
      </c>
      <c r="O431" s="52">
        <f>ResourceEffects[[#This Row],[Time Factor]]*TimeInterval-ResourceEffects[[#This Row],[Min]]*60-ResourceEffects[[#This Row],[Hours]]*60*60-ResourceEffects[[#This Row],[Days]]*60*60*24</f>
        <v>9</v>
      </c>
      <c r="P431" s="29">
        <f ca="1">INT(RAND()*999999999)</f>
        <v>333799314</v>
      </c>
      <c r="Q431" s="29">
        <f>_xlfn.XLOOKUP(ResourceEffects[[#This Row],[Protocol Name]],ProtocolNamesCol,ProtocolIds,"")</f>
        <v>21410</v>
      </c>
      <c r="R431" s="29">
        <f>ResourceEffects[[#This Row],[Time Factor]]</f>
        <v>9</v>
      </c>
      <c r="S431" s="29">
        <f>ResourceEffects[[#This Row],[Drone ID]]</f>
        <v>0</v>
      </c>
      <c r="T431" s="29">
        <f>_xlfn.XLOOKUP(ResourceEffects[[#This Row],[Resource Name]],ResourceNames,ResourceIds,"")</f>
        <v>5201</v>
      </c>
      <c r="U431" s="29">
        <f>_xlfn.XLOOKUP(ResourceEffects[[#This Row],[Event Type]],EventTypeNames,EventTypeIds,"")</f>
        <v>2</v>
      </c>
      <c r="V431" s="29">
        <f>IF(ResourceEffects[[#This Row],[Is Local]]="Yes",1,0)</f>
        <v>1</v>
      </c>
      <c r="W431" s="29">
        <f>IF(ResourceEffects[[#This Row],[Is Installed]]="Yes",1,0)</f>
        <v>0</v>
      </c>
      <c r="X431" s="29">
        <f>IF(ResourceEffects[[#This Row],[Status]]="Locked",1,0)</f>
        <v>1</v>
      </c>
      <c r="Y431" s="29">
        <f>IF(ResourceEffects[[#This Row],[event_type]]=1,0,1)</f>
        <v>1</v>
      </c>
      <c r="Z431" s="29">
        <f>IF(ResourceEffects[[#This Row],[Use Abundancies]]="Yes",1,0)</f>
        <v>0</v>
      </c>
      <c r="AA431" s="29">
        <f>ResourceEffects[[#This Row],[∆]]</f>
        <v>1</v>
      </c>
    </row>
    <row r="432" spans="1:27" x14ac:dyDescent="0.3">
      <c r="A432" s="60">
        <v>9</v>
      </c>
      <c r="B432" s="16" t="s">
        <v>144</v>
      </c>
      <c r="C432" s="61" t="s">
        <v>482</v>
      </c>
      <c r="D432" s="62" t="s">
        <v>394</v>
      </c>
      <c r="E432" s="62">
        <v>1</v>
      </c>
      <c r="F432" s="63" t="s">
        <v>387</v>
      </c>
      <c r="G432" s="64" t="s">
        <v>476</v>
      </c>
      <c r="H432" s="65" t="str">
        <f>"No"</f>
        <v>No</v>
      </c>
      <c r="I432" s="65">
        <f>0</f>
        <v>0</v>
      </c>
      <c r="J432" s="65" t="str">
        <f>"Yes"</f>
        <v>Yes</v>
      </c>
      <c r="K432" s="65" t="str">
        <f>"No"</f>
        <v>No</v>
      </c>
      <c r="L432" s="65">
        <f>INT(ResourceEffects[[#This Row],[Time Factor]]*TimeInterval/60/60/24)</f>
        <v>0</v>
      </c>
      <c r="M432" s="65">
        <f>INT(ResourceEffects[[#This Row],[Time Factor]]*TimeInterval/60/60)-ResourceEffects[[#This Row],[Days]]*24</f>
        <v>0</v>
      </c>
      <c r="N432" s="65">
        <f>INT(ResourceEffects[[#This Row],[Time Factor]]*TimeInterval/60)-ResourceEffects[[#This Row],[Hours]]*60-ResourceEffects[[#This Row],[Days]]*60*24</f>
        <v>0</v>
      </c>
      <c r="O432" s="65">
        <f>ResourceEffects[[#This Row],[Time Factor]]*TimeInterval-ResourceEffects[[#This Row],[Min]]*60-ResourceEffects[[#This Row],[Hours]]*60*60-ResourceEffects[[#This Row],[Days]]*60*60*24</f>
        <v>9</v>
      </c>
      <c r="P432" s="66">
        <f ca="1">INT(RAND()*999999999)</f>
        <v>185429973</v>
      </c>
      <c r="Q432" s="66">
        <f>_xlfn.XLOOKUP(ResourceEffects[[#This Row],[Protocol Name]],ProtocolNamesCol,ProtocolIds,"")</f>
        <v>21410</v>
      </c>
      <c r="R432" s="66">
        <f>ResourceEffects[[#This Row],[Time Factor]]</f>
        <v>9</v>
      </c>
      <c r="S432" s="66">
        <f>ResourceEffects[[#This Row],[Drone ID]]</f>
        <v>0</v>
      </c>
      <c r="T432" s="66">
        <f>_xlfn.XLOOKUP(ResourceEffects[[#This Row],[Resource Name]],ResourceNames,ResourceIds,"")</f>
        <v>5201</v>
      </c>
      <c r="U432" s="66">
        <f>_xlfn.XLOOKUP(ResourceEffects[[#This Row],[Event Type]],EventTypeNames,EventTypeIds,"")</f>
        <v>1</v>
      </c>
      <c r="V432" s="66">
        <f>IF(ResourceEffects[[#This Row],[Is Local]]="Yes",1,0)</f>
        <v>1</v>
      </c>
      <c r="W432" s="66">
        <f>IF(ResourceEffects[[#This Row],[Is Installed]]="Yes",1,0)</f>
        <v>0</v>
      </c>
      <c r="X432" s="66">
        <f>IF(ResourceEffects[[#This Row],[Status]]="Locked",1,0)</f>
        <v>0</v>
      </c>
      <c r="Y432" s="66">
        <f>IF(ResourceEffects[[#This Row],[event_type]]=1,0,1)</f>
        <v>0</v>
      </c>
      <c r="Z432" s="66">
        <f>IF(ResourceEffects[[#This Row],[Use Abundancies]]="Yes",1,0)</f>
        <v>0</v>
      </c>
      <c r="AA432" s="66">
        <f>ResourceEffects[[#This Row],[∆]]</f>
        <v>1</v>
      </c>
    </row>
    <row r="433" spans="1:27" x14ac:dyDescent="0.3">
      <c r="A433" s="32">
        <v>10</v>
      </c>
      <c r="B433" s="68" t="s">
        <v>144</v>
      </c>
      <c r="C433" s="31" t="s">
        <v>480</v>
      </c>
      <c r="D433" s="26" t="s">
        <v>394</v>
      </c>
      <c r="E433" s="26">
        <v>1</v>
      </c>
      <c r="F433" s="50" t="s">
        <v>387</v>
      </c>
      <c r="G433" s="27" t="s">
        <v>190</v>
      </c>
      <c r="H433" s="26" t="str">
        <f>"No"</f>
        <v>No</v>
      </c>
      <c r="I433" s="26">
        <f>0</f>
        <v>0</v>
      </c>
      <c r="J433" s="26" t="str">
        <f>"Yes"</f>
        <v>Yes</v>
      </c>
      <c r="K433" s="26" t="str">
        <f>"No"</f>
        <v>No</v>
      </c>
      <c r="L433" s="26">
        <f>INT(ResourceEffects[[#This Row],[Time Factor]]*TimeInterval/60/60/24)</f>
        <v>0</v>
      </c>
      <c r="M433" s="26">
        <f>INT(ResourceEffects[[#This Row],[Time Factor]]*TimeInterval/60/60)-ResourceEffects[[#This Row],[Days]]*24</f>
        <v>0</v>
      </c>
      <c r="N433" s="26">
        <f>INT(ResourceEffects[[#This Row],[Time Factor]]*TimeInterval/60)-ResourceEffects[[#This Row],[Hours]]*60-ResourceEffects[[#This Row],[Days]]*60*24</f>
        <v>0</v>
      </c>
      <c r="O433" s="26">
        <f>ResourceEffects[[#This Row],[Time Factor]]*TimeInterval-ResourceEffects[[#This Row],[Min]]*60-ResourceEffects[[#This Row],[Hours]]*60*60-ResourceEffects[[#This Row],[Days]]*60*60*24</f>
        <v>10</v>
      </c>
      <c r="P433" s="28">
        <f ca="1">INT(RAND()*999999999)</f>
        <v>686238775</v>
      </c>
      <c r="Q433" s="28">
        <f>_xlfn.XLOOKUP(ResourceEffects[[#This Row],[Protocol Name]],ProtocolNamesCol,ProtocolIds,"")</f>
        <v>21410</v>
      </c>
      <c r="R433" s="28">
        <f>ResourceEffects[[#This Row],[Time Factor]]</f>
        <v>10</v>
      </c>
      <c r="S433" s="28">
        <f>ResourceEffects[[#This Row],[Drone ID]]</f>
        <v>0</v>
      </c>
      <c r="T433" s="28">
        <f>_xlfn.XLOOKUP(ResourceEffects[[#This Row],[Resource Name]],ResourceNames,ResourceIds,"")</f>
        <v>2012</v>
      </c>
      <c r="U433" s="28">
        <f>_xlfn.XLOOKUP(ResourceEffects[[#This Row],[Event Type]],EventTypeNames,EventTypeIds,"")</f>
        <v>1</v>
      </c>
      <c r="V433" s="28">
        <f>IF(ResourceEffects[[#This Row],[Is Local]]="Yes",1,0)</f>
        <v>1</v>
      </c>
      <c r="W433" s="28">
        <f>IF(ResourceEffects[[#This Row],[Is Installed]]="Yes",1,0)</f>
        <v>0</v>
      </c>
      <c r="X433" s="28">
        <f>IF(ResourceEffects[[#This Row],[Status]]="Locked",1,0)</f>
        <v>0</v>
      </c>
      <c r="Y433" s="28">
        <f>IF(ResourceEffects[[#This Row],[event_type]]=1,0,1)</f>
        <v>0</v>
      </c>
      <c r="Z433" s="28">
        <f>IF(ResourceEffects[[#This Row],[Use Abundancies]]="Yes",1,0)</f>
        <v>0</v>
      </c>
      <c r="AA433" s="28">
        <f>ResourceEffects[[#This Row],[∆]]</f>
        <v>1</v>
      </c>
    </row>
    <row r="434" spans="1:27" x14ac:dyDescent="0.3">
      <c r="A434" s="32">
        <v>10</v>
      </c>
      <c r="B434" s="68" t="s">
        <v>144</v>
      </c>
      <c r="C434" s="31" t="s">
        <v>480</v>
      </c>
      <c r="D434" s="26" t="s">
        <v>394</v>
      </c>
      <c r="E434" s="26">
        <v>1</v>
      </c>
      <c r="F434" s="50" t="s">
        <v>387</v>
      </c>
      <c r="G434" s="27" t="s">
        <v>192</v>
      </c>
      <c r="H434" s="26" t="str">
        <f>"No"</f>
        <v>No</v>
      </c>
      <c r="I434" s="26">
        <f>0</f>
        <v>0</v>
      </c>
      <c r="J434" s="26" t="str">
        <f>"Yes"</f>
        <v>Yes</v>
      </c>
      <c r="K434" s="26" t="str">
        <f>"No"</f>
        <v>No</v>
      </c>
      <c r="L434" s="26">
        <f>INT(ResourceEffects[[#This Row],[Time Factor]]*TimeInterval/60/60/24)</f>
        <v>0</v>
      </c>
      <c r="M434" s="26">
        <f>INT(ResourceEffects[[#This Row],[Time Factor]]*TimeInterval/60/60)-ResourceEffects[[#This Row],[Days]]*24</f>
        <v>0</v>
      </c>
      <c r="N434" s="26">
        <f>INT(ResourceEffects[[#This Row],[Time Factor]]*TimeInterval/60)-ResourceEffects[[#This Row],[Hours]]*60-ResourceEffects[[#This Row],[Days]]*60*24</f>
        <v>0</v>
      </c>
      <c r="O434" s="26">
        <f>ResourceEffects[[#This Row],[Time Factor]]*TimeInterval-ResourceEffects[[#This Row],[Min]]*60-ResourceEffects[[#This Row],[Hours]]*60*60-ResourceEffects[[#This Row],[Days]]*60*60*24</f>
        <v>10</v>
      </c>
      <c r="P434" s="28">
        <f ca="1">INT(RAND()*999999999)</f>
        <v>950646822</v>
      </c>
      <c r="Q434" s="28">
        <f>_xlfn.XLOOKUP(ResourceEffects[[#This Row],[Protocol Name]],ProtocolNamesCol,ProtocolIds,"")</f>
        <v>21410</v>
      </c>
      <c r="R434" s="28">
        <f>ResourceEffects[[#This Row],[Time Factor]]</f>
        <v>10</v>
      </c>
      <c r="S434" s="28">
        <f>ResourceEffects[[#This Row],[Drone ID]]</f>
        <v>0</v>
      </c>
      <c r="T434" s="28">
        <f>_xlfn.XLOOKUP(ResourceEffects[[#This Row],[Resource Name]],ResourceNames,ResourceIds,"")</f>
        <v>2013</v>
      </c>
      <c r="U434" s="28">
        <f>_xlfn.XLOOKUP(ResourceEffects[[#This Row],[Event Type]],EventTypeNames,EventTypeIds,"")</f>
        <v>1</v>
      </c>
      <c r="V434" s="28">
        <f>IF(ResourceEffects[[#This Row],[Is Local]]="Yes",1,0)</f>
        <v>1</v>
      </c>
      <c r="W434" s="28">
        <f>IF(ResourceEffects[[#This Row],[Is Installed]]="Yes",1,0)</f>
        <v>0</v>
      </c>
      <c r="X434" s="28">
        <f>IF(ResourceEffects[[#This Row],[Status]]="Locked",1,0)</f>
        <v>0</v>
      </c>
      <c r="Y434" s="28">
        <f>IF(ResourceEffects[[#This Row],[event_type]]=1,0,1)</f>
        <v>0</v>
      </c>
      <c r="Z434" s="28">
        <f>IF(ResourceEffects[[#This Row],[Use Abundancies]]="Yes",1,0)</f>
        <v>0</v>
      </c>
      <c r="AA434" s="28">
        <f>ResourceEffects[[#This Row],[∆]]</f>
        <v>1</v>
      </c>
    </row>
    <row r="435" spans="1:27" x14ac:dyDescent="0.3">
      <c r="A435" s="32">
        <v>10</v>
      </c>
      <c r="B435" s="68" t="s">
        <v>144</v>
      </c>
      <c r="C435" s="31" t="s">
        <v>480</v>
      </c>
      <c r="D435" s="26" t="s">
        <v>394</v>
      </c>
      <c r="E435" s="26">
        <v>2</v>
      </c>
      <c r="F435" s="50" t="s">
        <v>387</v>
      </c>
      <c r="G435" s="27" t="s">
        <v>200</v>
      </c>
      <c r="H435" s="26" t="str">
        <f>"No"</f>
        <v>No</v>
      </c>
      <c r="I435" s="26">
        <f>0</f>
        <v>0</v>
      </c>
      <c r="J435" s="26" t="str">
        <f>"Yes"</f>
        <v>Yes</v>
      </c>
      <c r="K435" s="26" t="str">
        <f>"No"</f>
        <v>No</v>
      </c>
      <c r="L435" s="26">
        <f>INT(ResourceEffects[[#This Row],[Time Factor]]*TimeInterval/60/60/24)</f>
        <v>0</v>
      </c>
      <c r="M435" s="26">
        <f>INT(ResourceEffects[[#This Row],[Time Factor]]*TimeInterval/60/60)-ResourceEffects[[#This Row],[Days]]*24</f>
        <v>0</v>
      </c>
      <c r="N435" s="26">
        <f>INT(ResourceEffects[[#This Row],[Time Factor]]*TimeInterval/60)-ResourceEffects[[#This Row],[Hours]]*60-ResourceEffects[[#This Row],[Days]]*60*24</f>
        <v>0</v>
      </c>
      <c r="O435" s="26">
        <f>ResourceEffects[[#This Row],[Time Factor]]*TimeInterval-ResourceEffects[[#This Row],[Min]]*60-ResourceEffects[[#This Row],[Hours]]*60*60-ResourceEffects[[#This Row],[Days]]*60*60*24</f>
        <v>10</v>
      </c>
      <c r="P435" s="28">
        <f ca="1">INT(RAND()*999999999)</f>
        <v>846780735</v>
      </c>
      <c r="Q435" s="28">
        <f>_xlfn.XLOOKUP(ResourceEffects[[#This Row],[Protocol Name]],ProtocolNamesCol,ProtocolIds,"")</f>
        <v>21410</v>
      </c>
      <c r="R435" s="28">
        <f>ResourceEffects[[#This Row],[Time Factor]]</f>
        <v>10</v>
      </c>
      <c r="S435" s="28">
        <f>ResourceEffects[[#This Row],[Drone ID]]</f>
        <v>0</v>
      </c>
      <c r="T435" s="28">
        <f>_xlfn.XLOOKUP(ResourceEffects[[#This Row],[Resource Name]],ResourceNames,ResourceIds,"")</f>
        <v>2031</v>
      </c>
      <c r="U435" s="28">
        <f>_xlfn.XLOOKUP(ResourceEffects[[#This Row],[Event Type]],EventTypeNames,EventTypeIds,"")</f>
        <v>1</v>
      </c>
      <c r="V435" s="28">
        <f>IF(ResourceEffects[[#This Row],[Is Local]]="Yes",1,0)</f>
        <v>1</v>
      </c>
      <c r="W435" s="28">
        <f>IF(ResourceEffects[[#This Row],[Is Installed]]="Yes",1,0)</f>
        <v>0</v>
      </c>
      <c r="X435" s="28">
        <f>IF(ResourceEffects[[#This Row],[Status]]="Locked",1,0)</f>
        <v>0</v>
      </c>
      <c r="Y435" s="28">
        <f>IF(ResourceEffects[[#This Row],[event_type]]=1,0,1)</f>
        <v>0</v>
      </c>
      <c r="Z435" s="28">
        <f>IF(ResourceEffects[[#This Row],[Use Abundancies]]="Yes",1,0)</f>
        <v>0</v>
      </c>
      <c r="AA435" s="28">
        <f>ResourceEffects[[#This Row],[∆]]</f>
        <v>2</v>
      </c>
    </row>
    <row r="436" spans="1:27" x14ac:dyDescent="0.3">
      <c r="A436" s="59">
        <v>0</v>
      </c>
      <c r="B436" s="16" t="s">
        <v>145</v>
      </c>
      <c r="C436" s="31" t="s">
        <v>479</v>
      </c>
      <c r="D436" s="26" t="s">
        <v>395</v>
      </c>
      <c r="E436" s="26">
        <v>1</v>
      </c>
      <c r="F436" s="50" t="s">
        <v>387</v>
      </c>
      <c r="G436" s="27" t="s">
        <v>476</v>
      </c>
      <c r="H436" s="52" t="str">
        <f>"No"</f>
        <v>No</v>
      </c>
      <c r="I436" s="52">
        <f>0</f>
        <v>0</v>
      </c>
      <c r="J436" s="52" t="str">
        <f>"Yes"</f>
        <v>Yes</v>
      </c>
      <c r="K436" s="52" t="str">
        <f>"No"</f>
        <v>No</v>
      </c>
      <c r="L436" s="52">
        <f>INT(ResourceEffects[[#This Row],[Time Factor]]*TimeInterval/60/60/24)</f>
        <v>0</v>
      </c>
      <c r="M436" s="52">
        <f>INT(ResourceEffects[[#This Row],[Time Factor]]*TimeInterval/60/60)-ResourceEffects[[#This Row],[Days]]*24</f>
        <v>0</v>
      </c>
      <c r="N436" s="52">
        <f>INT(ResourceEffects[[#This Row],[Time Factor]]*TimeInterval/60)-ResourceEffects[[#This Row],[Hours]]*60-ResourceEffects[[#This Row],[Days]]*60*24</f>
        <v>0</v>
      </c>
      <c r="O436" s="52">
        <f>ResourceEffects[[#This Row],[Time Factor]]*TimeInterval-ResourceEffects[[#This Row],[Min]]*60-ResourceEffects[[#This Row],[Hours]]*60*60-ResourceEffects[[#This Row],[Days]]*60*60*24</f>
        <v>0</v>
      </c>
      <c r="P436" s="29">
        <f ca="1">INT(RAND()*999999999)</f>
        <v>155795871</v>
      </c>
      <c r="Q436" s="29">
        <f>_xlfn.XLOOKUP(ResourceEffects[[#This Row],[Protocol Name]],ProtocolNamesCol,ProtocolIds,"")</f>
        <v>21420</v>
      </c>
      <c r="R436" s="29">
        <f>ResourceEffects[[#This Row],[Time Factor]]</f>
        <v>0</v>
      </c>
      <c r="S436" s="29">
        <f>ResourceEffects[[#This Row],[Drone ID]]</f>
        <v>0</v>
      </c>
      <c r="T436" s="29">
        <f>_xlfn.XLOOKUP(ResourceEffects[[#This Row],[Resource Name]],ResourceNames,ResourceIds,"")</f>
        <v>5201</v>
      </c>
      <c r="U436" s="29">
        <f>_xlfn.XLOOKUP(ResourceEffects[[#This Row],[Event Type]],EventTypeNames,EventTypeIds,"")</f>
        <v>2</v>
      </c>
      <c r="V436" s="29">
        <f>IF(ResourceEffects[[#This Row],[Is Local]]="Yes",1,0)</f>
        <v>1</v>
      </c>
      <c r="W436" s="29">
        <f>IF(ResourceEffects[[#This Row],[Is Installed]]="Yes",1,0)</f>
        <v>0</v>
      </c>
      <c r="X436" s="29">
        <f>IF(ResourceEffects[[#This Row],[Status]]="Locked",1,0)</f>
        <v>0</v>
      </c>
      <c r="Y436" s="29">
        <f>IF(ResourceEffects[[#This Row],[event_type]]=1,0,1)</f>
        <v>1</v>
      </c>
      <c r="Z436" s="29">
        <f>IF(ResourceEffects[[#This Row],[Use Abundancies]]="Yes",1,0)</f>
        <v>0</v>
      </c>
      <c r="AA436" s="29">
        <f>ResourceEffects[[#This Row],[∆]]</f>
        <v>1</v>
      </c>
    </row>
    <row r="437" spans="1:27" x14ac:dyDescent="0.3">
      <c r="A437" s="59">
        <v>0</v>
      </c>
      <c r="B437" s="16" t="s">
        <v>145</v>
      </c>
      <c r="C437" s="31" t="s">
        <v>479</v>
      </c>
      <c r="D437" s="26" t="s">
        <v>394</v>
      </c>
      <c r="E437" s="26">
        <v>1</v>
      </c>
      <c r="F437" s="50" t="s">
        <v>387</v>
      </c>
      <c r="G437" s="27" t="s">
        <v>476</v>
      </c>
      <c r="H437" s="52" t="str">
        <f>"No"</f>
        <v>No</v>
      </c>
      <c r="I437" s="52">
        <f>0</f>
        <v>0</v>
      </c>
      <c r="J437" s="52" t="str">
        <f>"Yes"</f>
        <v>Yes</v>
      </c>
      <c r="K437" s="52" t="str">
        <f>"No"</f>
        <v>No</v>
      </c>
      <c r="L437" s="52">
        <f>INT(ResourceEffects[[#This Row],[Time Factor]]*TimeInterval/60/60/24)</f>
        <v>0</v>
      </c>
      <c r="M437" s="52">
        <f>INT(ResourceEffects[[#This Row],[Time Factor]]*TimeInterval/60/60)-ResourceEffects[[#This Row],[Days]]*24</f>
        <v>0</v>
      </c>
      <c r="N437" s="52">
        <f>INT(ResourceEffects[[#This Row],[Time Factor]]*TimeInterval/60)-ResourceEffects[[#This Row],[Hours]]*60-ResourceEffects[[#This Row],[Days]]*60*24</f>
        <v>0</v>
      </c>
      <c r="O437" s="52">
        <f>ResourceEffects[[#This Row],[Time Factor]]*TimeInterval-ResourceEffects[[#This Row],[Min]]*60-ResourceEffects[[#This Row],[Hours]]*60*60-ResourceEffects[[#This Row],[Days]]*60*60*24</f>
        <v>0</v>
      </c>
      <c r="P437" s="29">
        <f ca="1">INT(RAND()*999999999)</f>
        <v>92087778</v>
      </c>
      <c r="Q437" s="29">
        <f>_xlfn.XLOOKUP(ResourceEffects[[#This Row],[Protocol Name]],ProtocolNamesCol,ProtocolIds,"")</f>
        <v>21420</v>
      </c>
      <c r="R437" s="29">
        <f>ResourceEffects[[#This Row],[Time Factor]]</f>
        <v>0</v>
      </c>
      <c r="S437" s="29">
        <f>ResourceEffects[[#This Row],[Drone ID]]</f>
        <v>0</v>
      </c>
      <c r="T437" s="29">
        <f>_xlfn.XLOOKUP(ResourceEffects[[#This Row],[Resource Name]],ResourceNames,ResourceIds,"")</f>
        <v>5201</v>
      </c>
      <c r="U437" s="29">
        <f>_xlfn.XLOOKUP(ResourceEffects[[#This Row],[Event Type]],EventTypeNames,EventTypeIds,"")</f>
        <v>1</v>
      </c>
      <c r="V437" s="29">
        <f>IF(ResourceEffects[[#This Row],[Is Local]]="Yes",1,0)</f>
        <v>1</v>
      </c>
      <c r="W437" s="29">
        <f>IF(ResourceEffects[[#This Row],[Is Installed]]="Yes",1,0)</f>
        <v>0</v>
      </c>
      <c r="X437" s="29">
        <f>IF(ResourceEffects[[#This Row],[Status]]="Locked",1,0)</f>
        <v>0</v>
      </c>
      <c r="Y437" s="29">
        <f>IF(ResourceEffects[[#This Row],[event_type]]=1,0,1)</f>
        <v>0</v>
      </c>
      <c r="Z437" s="29">
        <f>IF(ResourceEffects[[#This Row],[Use Abundancies]]="Yes",1,0)</f>
        <v>0</v>
      </c>
      <c r="AA437" s="29">
        <f>ResourceEffects[[#This Row],[∆]]</f>
        <v>1</v>
      </c>
    </row>
    <row r="438" spans="1:27" x14ac:dyDescent="0.3">
      <c r="A438" s="32">
        <v>1</v>
      </c>
      <c r="B438" s="68" t="s">
        <v>145</v>
      </c>
      <c r="C438" s="31" t="s">
        <v>478</v>
      </c>
      <c r="D438" s="26" t="s">
        <v>395</v>
      </c>
      <c r="E438" s="26">
        <v>15</v>
      </c>
      <c r="F438" s="50" t="s">
        <v>387</v>
      </c>
      <c r="G438" s="27" t="s">
        <v>186</v>
      </c>
      <c r="H438" s="26" t="str">
        <f>"No"</f>
        <v>No</v>
      </c>
      <c r="I438" s="26">
        <f>0</f>
        <v>0</v>
      </c>
      <c r="J438" s="26" t="str">
        <f>"Yes"</f>
        <v>Yes</v>
      </c>
      <c r="K438" s="26" t="str">
        <f>"No"</f>
        <v>No</v>
      </c>
      <c r="L438" s="26">
        <f>INT(ResourceEffects[[#This Row],[Time Factor]]*TimeInterval/60/60/24)</f>
        <v>0</v>
      </c>
      <c r="M438" s="26">
        <f>INT(ResourceEffects[[#This Row],[Time Factor]]*TimeInterval/60/60)-ResourceEffects[[#This Row],[Days]]*24</f>
        <v>0</v>
      </c>
      <c r="N438" s="26">
        <f>INT(ResourceEffects[[#This Row],[Time Factor]]*TimeInterval/60)-ResourceEffects[[#This Row],[Hours]]*60-ResourceEffects[[#This Row],[Days]]*60*24</f>
        <v>0</v>
      </c>
      <c r="O438" s="26">
        <f>ResourceEffects[[#This Row],[Time Factor]]*TimeInterval-ResourceEffects[[#This Row],[Min]]*60-ResourceEffects[[#This Row],[Hours]]*60*60-ResourceEffects[[#This Row],[Days]]*60*60*24</f>
        <v>1</v>
      </c>
      <c r="P438" s="28">
        <f ca="1">INT(RAND()*999999999)</f>
        <v>327169507</v>
      </c>
      <c r="Q438" s="28">
        <f>_xlfn.XLOOKUP(ResourceEffects[[#This Row],[Protocol Name]],ProtocolNamesCol,ProtocolIds,"")</f>
        <v>21420</v>
      </c>
      <c r="R438" s="28">
        <f>ResourceEffects[[#This Row],[Time Factor]]</f>
        <v>1</v>
      </c>
      <c r="S438" s="28">
        <f>ResourceEffects[[#This Row],[Drone ID]]</f>
        <v>0</v>
      </c>
      <c r="T438" s="28">
        <f>_xlfn.XLOOKUP(ResourceEffects[[#This Row],[Resource Name]],ResourceNames,ResourceIds,"")</f>
        <v>1420</v>
      </c>
      <c r="U438" s="28">
        <f>_xlfn.XLOOKUP(ResourceEffects[[#This Row],[Event Type]],EventTypeNames,EventTypeIds,"")</f>
        <v>2</v>
      </c>
      <c r="V438" s="28">
        <f>IF(ResourceEffects[[#This Row],[Is Local]]="Yes",1,0)</f>
        <v>1</v>
      </c>
      <c r="W438" s="28">
        <f>IF(ResourceEffects[[#This Row],[Is Installed]]="Yes",1,0)</f>
        <v>0</v>
      </c>
      <c r="X438" s="28">
        <f>IF(ResourceEffects[[#This Row],[Status]]="Locked",1,0)</f>
        <v>0</v>
      </c>
      <c r="Y438" s="28">
        <f>IF(ResourceEffects[[#This Row],[event_type]]=1,0,1)</f>
        <v>1</v>
      </c>
      <c r="Z438" s="28">
        <f>IF(ResourceEffects[[#This Row],[Use Abundancies]]="Yes",1,0)</f>
        <v>0</v>
      </c>
      <c r="AA438" s="28">
        <f>ResourceEffects[[#This Row],[∆]]</f>
        <v>15</v>
      </c>
    </row>
    <row r="439" spans="1:27" x14ac:dyDescent="0.3">
      <c r="A439" s="60">
        <v>2</v>
      </c>
      <c r="B439" s="16" t="s">
        <v>145</v>
      </c>
      <c r="C439" s="61" t="s">
        <v>481</v>
      </c>
      <c r="D439" s="62" t="s">
        <v>395</v>
      </c>
      <c r="E439" s="62">
        <v>1</v>
      </c>
      <c r="F439" s="63" t="s">
        <v>387</v>
      </c>
      <c r="G439" s="64" t="s">
        <v>476</v>
      </c>
      <c r="H439" s="65" t="s">
        <v>429</v>
      </c>
      <c r="I439" s="65">
        <v>0</v>
      </c>
      <c r="J439" s="65" t="s">
        <v>386</v>
      </c>
      <c r="K439" s="65" t="s">
        <v>429</v>
      </c>
      <c r="L439" s="65">
        <v>0</v>
      </c>
      <c r="M439" s="65">
        <v>0</v>
      </c>
      <c r="N439" s="65">
        <v>0</v>
      </c>
      <c r="O439" s="65">
        <v>2</v>
      </c>
      <c r="P439" s="29">
        <f ca="1">INT(RAND()*999999999)</f>
        <v>269967057</v>
      </c>
      <c r="Q439" s="29">
        <f>_xlfn.XLOOKUP(ResourceEffects[[#This Row],[Protocol Name]],ProtocolNamesCol,ProtocolIds,"")</f>
        <v>21420</v>
      </c>
      <c r="R439" s="29">
        <f>ResourceEffects[[#This Row],[Time Factor]]</f>
        <v>2</v>
      </c>
      <c r="S439" s="29">
        <f>ResourceEffects[[#This Row],[Drone ID]]</f>
        <v>0</v>
      </c>
      <c r="T439" s="29">
        <f>_xlfn.XLOOKUP(ResourceEffects[[#This Row],[Resource Name]],ResourceNames,ResourceIds,"")</f>
        <v>5201</v>
      </c>
      <c r="U439" s="29">
        <f>_xlfn.XLOOKUP(ResourceEffects[[#This Row],[Event Type]],EventTypeNames,EventTypeIds,"")</f>
        <v>2</v>
      </c>
      <c r="V439" s="29">
        <f>IF(ResourceEffects[[#This Row],[Is Local]]="Yes",1,0)</f>
        <v>1</v>
      </c>
      <c r="W439" s="29">
        <f>IF(ResourceEffects[[#This Row],[Is Installed]]="Yes",1,0)</f>
        <v>0</v>
      </c>
      <c r="X439" s="29">
        <f>IF(ResourceEffects[[#This Row],[Status]]="Locked",1,0)</f>
        <v>0</v>
      </c>
      <c r="Y439" s="29">
        <f>IF(ResourceEffects[[#This Row],[event_type]]=1,0,1)</f>
        <v>1</v>
      </c>
      <c r="Z439" s="29">
        <f>IF(ResourceEffects[[#This Row],[Use Abundancies]]="Yes",1,0)</f>
        <v>0</v>
      </c>
      <c r="AA439" s="29">
        <f>ResourceEffects[[#This Row],[∆]]</f>
        <v>1</v>
      </c>
    </row>
    <row r="440" spans="1:27" x14ac:dyDescent="0.3">
      <c r="A440" s="59">
        <v>2</v>
      </c>
      <c r="B440" s="16" t="s">
        <v>145</v>
      </c>
      <c r="C440" s="31" t="s">
        <v>481</v>
      </c>
      <c r="D440" s="26" t="s">
        <v>394</v>
      </c>
      <c r="E440" s="26">
        <v>1</v>
      </c>
      <c r="F440" s="50" t="s">
        <v>383</v>
      </c>
      <c r="G440" s="27" t="s">
        <v>476</v>
      </c>
      <c r="H440" s="52" t="s">
        <v>429</v>
      </c>
      <c r="I440" s="52">
        <v>0</v>
      </c>
      <c r="J440" s="52" t="s">
        <v>386</v>
      </c>
      <c r="K440" s="52" t="s">
        <v>429</v>
      </c>
      <c r="L440" s="52">
        <v>0</v>
      </c>
      <c r="M440" s="52">
        <v>0</v>
      </c>
      <c r="N440" s="52">
        <v>0</v>
      </c>
      <c r="O440" s="52">
        <v>2</v>
      </c>
      <c r="P440" s="29">
        <f ca="1">INT(RAND()*999999999)</f>
        <v>842551143</v>
      </c>
      <c r="Q440" s="29">
        <f>_xlfn.XLOOKUP(ResourceEffects[[#This Row],[Protocol Name]],ProtocolNamesCol,ProtocolIds,"")</f>
        <v>21420</v>
      </c>
      <c r="R440" s="29">
        <f>ResourceEffects[[#This Row],[Time Factor]]</f>
        <v>2</v>
      </c>
      <c r="S440" s="29">
        <f>ResourceEffects[[#This Row],[Drone ID]]</f>
        <v>0</v>
      </c>
      <c r="T440" s="29">
        <f>_xlfn.XLOOKUP(ResourceEffects[[#This Row],[Resource Name]],ResourceNames,ResourceIds,"")</f>
        <v>5201</v>
      </c>
      <c r="U440" s="29">
        <f>_xlfn.XLOOKUP(ResourceEffects[[#This Row],[Event Type]],EventTypeNames,EventTypeIds,"")</f>
        <v>1</v>
      </c>
      <c r="V440" s="29">
        <f>IF(ResourceEffects[[#This Row],[Is Local]]="Yes",1,0)</f>
        <v>1</v>
      </c>
      <c r="W440" s="29">
        <f>IF(ResourceEffects[[#This Row],[Is Installed]]="Yes",1,0)</f>
        <v>0</v>
      </c>
      <c r="X440" s="29">
        <f>IF(ResourceEffects[[#This Row],[Status]]="Locked",1,0)</f>
        <v>1</v>
      </c>
      <c r="Y440" s="29">
        <f>IF(ResourceEffects[[#This Row],[event_type]]=1,0,1)</f>
        <v>0</v>
      </c>
      <c r="Z440" s="29">
        <f>IF(ResourceEffects[[#This Row],[Use Abundancies]]="Yes",1,0)</f>
        <v>0</v>
      </c>
      <c r="AA440" s="29">
        <f>ResourceEffects[[#This Row],[∆]]</f>
        <v>1</v>
      </c>
    </row>
    <row r="441" spans="1:27" x14ac:dyDescent="0.3">
      <c r="A441" s="59">
        <v>9</v>
      </c>
      <c r="B441" s="16" t="s">
        <v>145</v>
      </c>
      <c r="C441" s="31" t="s">
        <v>482</v>
      </c>
      <c r="D441" s="26" t="s">
        <v>395</v>
      </c>
      <c r="E441" s="26">
        <v>1</v>
      </c>
      <c r="F441" s="50" t="s">
        <v>383</v>
      </c>
      <c r="G441" s="27" t="s">
        <v>476</v>
      </c>
      <c r="H441" s="52" t="str">
        <f>"No"</f>
        <v>No</v>
      </c>
      <c r="I441" s="52">
        <f>0</f>
        <v>0</v>
      </c>
      <c r="J441" s="52" t="str">
        <f>"Yes"</f>
        <v>Yes</v>
      </c>
      <c r="K441" s="52" t="str">
        <f>"No"</f>
        <v>No</v>
      </c>
      <c r="L441" s="52">
        <f>INT(ResourceEffects[[#This Row],[Time Factor]]*TimeInterval/60/60/24)</f>
        <v>0</v>
      </c>
      <c r="M441" s="52">
        <f>INT(ResourceEffects[[#This Row],[Time Factor]]*TimeInterval/60/60)-ResourceEffects[[#This Row],[Days]]*24</f>
        <v>0</v>
      </c>
      <c r="N441" s="52">
        <f>INT(ResourceEffects[[#This Row],[Time Factor]]*TimeInterval/60)-ResourceEffects[[#This Row],[Hours]]*60-ResourceEffects[[#This Row],[Days]]*60*24</f>
        <v>0</v>
      </c>
      <c r="O441" s="52">
        <f>ResourceEffects[[#This Row],[Time Factor]]*TimeInterval-ResourceEffects[[#This Row],[Min]]*60-ResourceEffects[[#This Row],[Hours]]*60*60-ResourceEffects[[#This Row],[Days]]*60*60*24</f>
        <v>9</v>
      </c>
      <c r="P441" s="29">
        <f ca="1">INT(RAND()*999999999)</f>
        <v>997744856</v>
      </c>
      <c r="Q441" s="29">
        <f>_xlfn.XLOOKUP(ResourceEffects[[#This Row],[Protocol Name]],ProtocolNamesCol,ProtocolIds,"")</f>
        <v>21420</v>
      </c>
      <c r="R441" s="29">
        <f>ResourceEffects[[#This Row],[Time Factor]]</f>
        <v>9</v>
      </c>
      <c r="S441" s="29">
        <f>ResourceEffects[[#This Row],[Drone ID]]</f>
        <v>0</v>
      </c>
      <c r="T441" s="29">
        <f>_xlfn.XLOOKUP(ResourceEffects[[#This Row],[Resource Name]],ResourceNames,ResourceIds,"")</f>
        <v>5201</v>
      </c>
      <c r="U441" s="29">
        <f>_xlfn.XLOOKUP(ResourceEffects[[#This Row],[Event Type]],EventTypeNames,EventTypeIds,"")</f>
        <v>2</v>
      </c>
      <c r="V441" s="29">
        <f>IF(ResourceEffects[[#This Row],[Is Local]]="Yes",1,0)</f>
        <v>1</v>
      </c>
      <c r="W441" s="29">
        <f>IF(ResourceEffects[[#This Row],[Is Installed]]="Yes",1,0)</f>
        <v>0</v>
      </c>
      <c r="X441" s="29">
        <f>IF(ResourceEffects[[#This Row],[Status]]="Locked",1,0)</f>
        <v>1</v>
      </c>
      <c r="Y441" s="29">
        <f>IF(ResourceEffects[[#This Row],[event_type]]=1,0,1)</f>
        <v>1</v>
      </c>
      <c r="Z441" s="29">
        <f>IF(ResourceEffects[[#This Row],[Use Abundancies]]="Yes",1,0)</f>
        <v>0</v>
      </c>
      <c r="AA441" s="29">
        <f>ResourceEffects[[#This Row],[∆]]</f>
        <v>1</v>
      </c>
    </row>
    <row r="442" spans="1:27" x14ac:dyDescent="0.3">
      <c r="A442" s="60">
        <v>9</v>
      </c>
      <c r="B442" s="16" t="s">
        <v>145</v>
      </c>
      <c r="C442" s="61" t="s">
        <v>482</v>
      </c>
      <c r="D442" s="62" t="s">
        <v>394</v>
      </c>
      <c r="E442" s="62">
        <v>1</v>
      </c>
      <c r="F442" s="63" t="s">
        <v>387</v>
      </c>
      <c r="G442" s="64" t="s">
        <v>476</v>
      </c>
      <c r="H442" s="65" t="str">
        <f>"No"</f>
        <v>No</v>
      </c>
      <c r="I442" s="65">
        <f>0</f>
        <v>0</v>
      </c>
      <c r="J442" s="65" t="str">
        <f>"Yes"</f>
        <v>Yes</v>
      </c>
      <c r="K442" s="65" t="str">
        <f>"No"</f>
        <v>No</v>
      </c>
      <c r="L442" s="65">
        <f>INT(ResourceEffects[[#This Row],[Time Factor]]*TimeInterval/60/60/24)</f>
        <v>0</v>
      </c>
      <c r="M442" s="65">
        <f>INT(ResourceEffects[[#This Row],[Time Factor]]*TimeInterval/60/60)-ResourceEffects[[#This Row],[Days]]*24</f>
        <v>0</v>
      </c>
      <c r="N442" s="65">
        <f>INT(ResourceEffects[[#This Row],[Time Factor]]*TimeInterval/60)-ResourceEffects[[#This Row],[Hours]]*60-ResourceEffects[[#This Row],[Days]]*60*24</f>
        <v>0</v>
      </c>
      <c r="O442" s="65">
        <f>ResourceEffects[[#This Row],[Time Factor]]*TimeInterval-ResourceEffects[[#This Row],[Min]]*60-ResourceEffects[[#This Row],[Hours]]*60*60-ResourceEffects[[#This Row],[Days]]*60*60*24</f>
        <v>9</v>
      </c>
      <c r="P442" s="66">
        <f ca="1">INT(RAND()*999999999)</f>
        <v>217572444</v>
      </c>
      <c r="Q442" s="66">
        <f>_xlfn.XLOOKUP(ResourceEffects[[#This Row],[Protocol Name]],ProtocolNamesCol,ProtocolIds,"")</f>
        <v>21420</v>
      </c>
      <c r="R442" s="66">
        <f>ResourceEffects[[#This Row],[Time Factor]]</f>
        <v>9</v>
      </c>
      <c r="S442" s="66">
        <f>ResourceEffects[[#This Row],[Drone ID]]</f>
        <v>0</v>
      </c>
      <c r="T442" s="66">
        <f>_xlfn.XLOOKUP(ResourceEffects[[#This Row],[Resource Name]],ResourceNames,ResourceIds,"")</f>
        <v>5201</v>
      </c>
      <c r="U442" s="66">
        <f>_xlfn.XLOOKUP(ResourceEffects[[#This Row],[Event Type]],EventTypeNames,EventTypeIds,"")</f>
        <v>1</v>
      </c>
      <c r="V442" s="66">
        <f>IF(ResourceEffects[[#This Row],[Is Local]]="Yes",1,0)</f>
        <v>1</v>
      </c>
      <c r="W442" s="66">
        <f>IF(ResourceEffects[[#This Row],[Is Installed]]="Yes",1,0)</f>
        <v>0</v>
      </c>
      <c r="X442" s="66">
        <f>IF(ResourceEffects[[#This Row],[Status]]="Locked",1,0)</f>
        <v>0</v>
      </c>
      <c r="Y442" s="66">
        <f>IF(ResourceEffects[[#This Row],[event_type]]=1,0,1)</f>
        <v>0</v>
      </c>
      <c r="Z442" s="66">
        <f>IF(ResourceEffects[[#This Row],[Use Abundancies]]="Yes",1,0)</f>
        <v>0</v>
      </c>
      <c r="AA442" s="66">
        <f>ResourceEffects[[#This Row],[∆]]</f>
        <v>1</v>
      </c>
    </row>
    <row r="443" spans="1:27" x14ac:dyDescent="0.3">
      <c r="A443" s="32">
        <v>10</v>
      </c>
      <c r="B443" s="68" t="s">
        <v>145</v>
      </c>
      <c r="C443" s="31" t="s">
        <v>480</v>
      </c>
      <c r="D443" s="26" t="s">
        <v>394</v>
      </c>
      <c r="E443" s="26">
        <v>2</v>
      </c>
      <c r="F443" s="50" t="s">
        <v>387</v>
      </c>
      <c r="G443" s="27" t="s">
        <v>188</v>
      </c>
      <c r="H443" s="26" t="str">
        <f>"No"</f>
        <v>No</v>
      </c>
      <c r="I443" s="26">
        <f>0</f>
        <v>0</v>
      </c>
      <c r="J443" s="26" t="str">
        <f>"Yes"</f>
        <v>Yes</v>
      </c>
      <c r="K443" s="26" t="str">
        <f>"No"</f>
        <v>No</v>
      </c>
      <c r="L443" s="26">
        <f>INT(ResourceEffects[[#This Row],[Time Factor]]*TimeInterval/60/60/24)</f>
        <v>0</v>
      </c>
      <c r="M443" s="26">
        <f>INT(ResourceEffects[[#This Row],[Time Factor]]*TimeInterval/60/60)-ResourceEffects[[#This Row],[Days]]*24</f>
        <v>0</v>
      </c>
      <c r="N443" s="26">
        <f>INT(ResourceEffects[[#This Row],[Time Factor]]*TimeInterval/60)-ResourceEffects[[#This Row],[Hours]]*60-ResourceEffects[[#This Row],[Days]]*60*24</f>
        <v>0</v>
      </c>
      <c r="O443" s="26">
        <f>ResourceEffects[[#This Row],[Time Factor]]*TimeInterval-ResourceEffects[[#This Row],[Min]]*60-ResourceEffects[[#This Row],[Hours]]*60*60-ResourceEffects[[#This Row],[Days]]*60*60*24</f>
        <v>10</v>
      </c>
      <c r="P443" s="28">
        <f ca="1">INT(RAND()*999999999)</f>
        <v>289576098</v>
      </c>
      <c r="Q443" s="28">
        <f>_xlfn.XLOOKUP(ResourceEffects[[#This Row],[Protocol Name]],ProtocolNamesCol,ProtocolIds,"")</f>
        <v>21420</v>
      </c>
      <c r="R443" s="28">
        <f>ResourceEffects[[#This Row],[Time Factor]]</f>
        <v>10</v>
      </c>
      <c r="S443" s="28">
        <f>ResourceEffects[[#This Row],[Drone ID]]</f>
        <v>0</v>
      </c>
      <c r="T443" s="28">
        <f>_xlfn.XLOOKUP(ResourceEffects[[#This Row],[Resource Name]],ResourceNames,ResourceIds,"")</f>
        <v>2011</v>
      </c>
      <c r="U443" s="28">
        <f>_xlfn.XLOOKUP(ResourceEffects[[#This Row],[Event Type]],EventTypeNames,EventTypeIds,"")</f>
        <v>1</v>
      </c>
      <c r="V443" s="28">
        <f>IF(ResourceEffects[[#This Row],[Is Local]]="Yes",1,0)</f>
        <v>1</v>
      </c>
      <c r="W443" s="28">
        <f>IF(ResourceEffects[[#This Row],[Is Installed]]="Yes",1,0)</f>
        <v>0</v>
      </c>
      <c r="X443" s="28">
        <f>IF(ResourceEffects[[#This Row],[Status]]="Locked",1,0)</f>
        <v>0</v>
      </c>
      <c r="Y443" s="28">
        <f>IF(ResourceEffects[[#This Row],[event_type]]=1,0,1)</f>
        <v>0</v>
      </c>
      <c r="Z443" s="28">
        <f>IF(ResourceEffects[[#This Row],[Use Abundancies]]="Yes",1,0)</f>
        <v>0</v>
      </c>
      <c r="AA443" s="28">
        <f>ResourceEffects[[#This Row],[∆]]</f>
        <v>2</v>
      </c>
    </row>
    <row r="444" spans="1:27" x14ac:dyDescent="0.3">
      <c r="A444" s="32">
        <v>10</v>
      </c>
      <c r="B444" s="68" t="s">
        <v>145</v>
      </c>
      <c r="C444" s="31" t="s">
        <v>480</v>
      </c>
      <c r="D444" s="26" t="s">
        <v>394</v>
      </c>
      <c r="E444" s="26">
        <v>2</v>
      </c>
      <c r="F444" s="50" t="s">
        <v>387</v>
      </c>
      <c r="G444" s="27" t="s">
        <v>190</v>
      </c>
      <c r="H444" s="26" t="str">
        <f>"No"</f>
        <v>No</v>
      </c>
      <c r="I444" s="26">
        <f>0</f>
        <v>0</v>
      </c>
      <c r="J444" s="26" t="str">
        <f>"Yes"</f>
        <v>Yes</v>
      </c>
      <c r="K444" s="26" t="str">
        <f>"No"</f>
        <v>No</v>
      </c>
      <c r="L444" s="26">
        <f>INT(ResourceEffects[[#This Row],[Time Factor]]*TimeInterval/60/60/24)</f>
        <v>0</v>
      </c>
      <c r="M444" s="26">
        <f>INT(ResourceEffects[[#This Row],[Time Factor]]*TimeInterval/60/60)-ResourceEffects[[#This Row],[Days]]*24</f>
        <v>0</v>
      </c>
      <c r="N444" s="26">
        <f>INT(ResourceEffects[[#This Row],[Time Factor]]*TimeInterval/60)-ResourceEffects[[#This Row],[Hours]]*60-ResourceEffects[[#This Row],[Days]]*60*24</f>
        <v>0</v>
      </c>
      <c r="O444" s="26">
        <f>ResourceEffects[[#This Row],[Time Factor]]*TimeInterval-ResourceEffects[[#This Row],[Min]]*60-ResourceEffects[[#This Row],[Hours]]*60*60-ResourceEffects[[#This Row],[Days]]*60*60*24</f>
        <v>10</v>
      </c>
      <c r="P444" s="28">
        <f ca="1">INT(RAND()*999999999)</f>
        <v>794530687</v>
      </c>
      <c r="Q444" s="28">
        <f>_xlfn.XLOOKUP(ResourceEffects[[#This Row],[Protocol Name]],ProtocolNamesCol,ProtocolIds,"")</f>
        <v>21420</v>
      </c>
      <c r="R444" s="28">
        <f>ResourceEffects[[#This Row],[Time Factor]]</f>
        <v>10</v>
      </c>
      <c r="S444" s="28">
        <f>ResourceEffects[[#This Row],[Drone ID]]</f>
        <v>0</v>
      </c>
      <c r="T444" s="28">
        <f>_xlfn.XLOOKUP(ResourceEffects[[#This Row],[Resource Name]],ResourceNames,ResourceIds,"")</f>
        <v>2012</v>
      </c>
      <c r="U444" s="28">
        <f>_xlfn.XLOOKUP(ResourceEffects[[#This Row],[Event Type]],EventTypeNames,EventTypeIds,"")</f>
        <v>1</v>
      </c>
      <c r="V444" s="28">
        <f>IF(ResourceEffects[[#This Row],[Is Local]]="Yes",1,0)</f>
        <v>1</v>
      </c>
      <c r="W444" s="28">
        <f>IF(ResourceEffects[[#This Row],[Is Installed]]="Yes",1,0)</f>
        <v>0</v>
      </c>
      <c r="X444" s="28">
        <f>IF(ResourceEffects[[#This Row],[Status]]="Locked",1,0)</f>
        <v>0</v>
      </c>
      <c r="Y444" s="28">
        <f>IF(ResourceEffects[[#This Row],[event_type]]=1,0,1)</f>
        <v>0</v>
      </c>
      <c r="Z444" s="28">
        <f>IF(ResourceEffects[[#This Row],[Use Abundancies]]="Yes",1,0)</f>
        <v>0</v>
      </c>
      <c r="AA444" s="28">
        <f>ResourceEffects[[#This Row],[∆]]</f>
        <v>2</v>
      </c>
    </row>
    <row r="445" spans="1:27" x14ac:dyDescent="0.3">
      <c r="A445" s="32">
        <v>10</v>
      </c>
      <c r="B445" s="68" t="s">
        <v>145</v>
      </c>
      <c r="C445" s="31" t="s">
        <v>480</v>
      </c>
      <c r="D445" s="26" t="s">
        <v>394</v>
      </c>
      <c r="E445" s="26">
        <v>1</v>
      </c>
      <c r="F445" s="50" t="s">
        <v>387</v>
      </c>
      <c r="G445" s="27" t="s">
        <v>206</v>
      </c>
      <c r="H445" s="26" t="str">
        <f>"No"</f>
        <v>No</v>
      </c>
      <c r="I445" s="26">
        <f>0</f>
        <v>0</v>
      </c>
      <c r="J445" s="26" t="str">
        <f>"Yes"</f>
        <v>Yes</v>
      </c>
      <c r="K445" s="26" t="str">
        <f>"No"</f>
        <v>No</v>
      </c>
      <c r="L445" s="26">
        <f>INT(ResourceEffects[[#This Row],[Time Factor]]*TimeInterval/60/60/24)</f>
        <v>0</v>
      </c>
      <c r="M445" s="26">
        <f>INT(ResourceEffects[[#This Row],[Time Factor]]*TimeInterval/60/60)-ResourceEffects[[#This Row],[Days]]*24</f>
        <v>0</v>
      </c>
      <c r="N445" s="26">
        <f>INT(ResourceEffects[[#This Row],[Time Factor]]*TimeInterval/60)-ResourceEffects[[#This Row],[Hours]]*60-ResourceEffects[[#This Row],[Days]]*60*24</f>
        <v>0</v>
      </c>
      <c r="O445" s="26">
        <f>ResourceEffects[[#This Row],[Time Factor]]*TimeInterval-ResourceEffects[[#This Row],[Min]]*60-ResourceEffects[[#This Row],[Hours]]*60*60-ResourceEffects[[#This Row],[Days]]*60*60*24</f>
        <v>10</v>
      </c>
      <c r="P445" s="28">
        <f ca="1">INT(RAND()*999999999)</f>
        <v>598989161</v>
      </c>
      <c r="Q445" s="28">
        <f>_xlfn.XLOOKUP(ResourceEffects[[#This Row],[Protocol Name]],ProtocolNamesCol,ProtocolIds,"")</f>
        <v>21420</v>
      </c>
      <c r="R445" s="28">
        <f>ResourceEffects[[#This Row],[Time Factor]]</f>
        <v>10</v>
      </c>
      <c r="S445" s="28">
        <f>ResourceEffects[[#This Row],[Drone ID]]</f>
        <v>0</v>
      </c>
      <c r="T445" s="28">
        <f>_xlfn.XLOOKUP(ResourceEffects[[#This Row],[Resource Name]],ResourceNames,ResourceIds,"")</f>
        <v>2041</v>
      </c>
      <c r="U445" s="28">
        <f>_xlfn.XLOOKUP(ResourceEffects[[#This Row],[Event Type]],EventTypeNames,EventTypeIds,"")</f>
        <v>1</v>
      </c>
      <c r="V445" s="28">
        <f>IF(ResourceEffects[[#This Row],[Is Local]]="Yes",1,0)</f>
        <v>1</v>
      </c>
      <c r="W445" s="28">
        <f>IF(ResourceEffects[[#This Row],[Is Installed]]="Yes",1,0)</f>
        <v>0</v>
      </c>
      <c r="X445" s="28">
        <f>IF(ResourceEffects[[#This Row],[Status]]="Locked",1,0)</f>
        <v>0</v>
      </c>
      <c r="Y445" s="28">
        <f>IF(ResourceEffects[[#This Row],[event_type]]=1,0,1)</f>
        <v>0</v>
      </c>
      <c r="Z445" s="28">
        <f>IF(ResourceEffects[[#This Row],[Use Abundancies]]="Yes",1,0)</f>
        <v>0</v>
      </c>
      <c r="AA445" s="28">
        <f>ResourceEffects[[#This Row],[∆]]</f>
        <v>1</v>
      </c>
    </row>
    <row r="446" spans="1:27" x14ac:dyDescent="0.3">
      <c r="A446" s="59">
        <v>0</v>
      </c>
      <c r="B446" s="68" t="s">
        <v>146</v>
      </c>
      <c r="C446" s="31" t="s">
        <v>479</v>
      </c>
      <c r="D446" s="26" t="s">
        <v>395</v>
      </c>
      <c r="E446" s="26">
        <v>1</v>
      </c>
      <c r="F446" s="50" t="s">
        <v>387</v>
      </c>
      <c r="G446" s="27" t="s">
        <v>476</v>
      </c>
      <c r="H446" s="52" t="str">
        <f>"No"</f>
        <v>No</v>
      </c>
      <c r="I446" s="52">
        <f>0</f>
        <v>0</v>
      </c>
      <c r="J446" s="52" t="str">
        <f>"Yes"</f>
        <v>Yes</v>
      </c>
      <c r="K446" s="52" t="str">
        <f>"No"</f>
        <v>No</v>
      </c>
      <c r="L446" s="52">
        <f>INT(ResourceEffects[[#This Row],[Time Factor]]*TimeInterval/60/60/24)</f>
        <v>0</v>
      </c>
      <c r="M446" s="52">
        <f>INT(ResourceEffects[[#This Row],[Time Factor]]*TimeInterval/60/60)-ResourceEffects[[#This Row],[Days]]*24</f>
        <v>0</v>
      </c>
      <c r="N446" s="52">
        <f>INT(ResourceEffects[[#This Row],[Time Factor]]*TimeInterval/60)-ResourceEffects[[#This Row],[Hours]]*60-ResourceEffects[[#This Row],[Days]]*60*24</f>
        <v>0</v>
      </c>
      <c r="O446" s="52">
        <f>ResourceEffects[[#This Row],[Time Factor]]*TimeInterval-ResourceEffects[[#This Row],[Min]]*60-ResourceEffects[[#This Row],[Hours]]*60*60-ResourceEffects[[#This Row],[Days]]*60*60*24</f>
        <v>0</v>
      </c>
      <c r="P446" s="29">
        <f ca="1">INT(RAND()*999999999)</f>
        <v>201781212</v>
      </c>
      <c r="Q446" s="29">
        <f>_xlfn.XLOOKUP(ResourceEffects[[#This Row],[Protocol Name]],ProtocolNamesCol,ProtocolIds,"")</f>
        <v>21430</v>
      </c>
      <c r="R446" s="29">
        <f>ResourceEffects[[#This Row],[Time Factor]]</f>
        <v>0</v>
      </c>
      <c r="S446" s="29">
        <f>ResourceEffects[[#This Row],[Drone ID]]</f>
        <v>0</v>
      </c>
      <c r="T446" s="29">
        <f>_xlfn.XLOOKUP(ResourceEffects[[#This Row],[Resource Name]],ResourceNames,ResourceIds,"")</f>
        <v>5201</v>
      </c>
      <c r="U446" s="29">
        <f>_xlfn.XLOOKUP(ResourceEffects[[#This Row],[Event Type]],EventTypeNames,EventTypeIds,"")</f>
        <v>2</v>
      </c>
      <c r="V446" s="29">
        <f>IF(ResourceEffects[[#This Row],[Is Local]]="Yes",1,0)</f>
        <v>1</v>
      </c>
      <c r="W446" s="29">
        <f>IF(ResourceEffects[[#This Row],[Is Installed]]="Yes",1,0)</f>
        <v>0</v>
      </c>
      <c r="X446" s="29">
        <f>IF(ResourceEffects[[#This Row],[Status]]="Locked",1,0)</f>
        <v>0</v>
      </c>
      <c r="Y446" s="29">
        <f>IF(ResourceEffects[[#This Row],[event_type]]=1,0,1)</f>
        <v>1</v>
      </c>
      <c r="Z446" s="29">
        <f>IF(ResourceEffects[[#This Row],[Use Abundancies]]="Yes",1,0)</f>
        <v>0</v>
      </c>
      <c r="AA446" s="29">
        <f>ResourceEffects[[#This Row],[∆]]</f>
        <v>1</v>
      </c>
    </row>
    <row r="447" spans="1:27" x14ac:dyDescent="0.3">
      <c r="A447" s="59">
        <v>0</v>
      </c>
      <c r="B447" s="68" t="s">
        <v>146</v>
      </c>
      <c r="C447" s="31" t="s">
        <v>479</v>
      </c>
      <c r="D447" s="26" t="s">
        <v>394</v>
      </c>
      <c r="E447" s="26">
        <v>1</v>
      </c>
      <c r="F447" s="50" t="s">
        <v>387</v>
      </c>
      <c r="G447" s="27" t="s">
        <v>476</v>
      </c>
      <c r="H447" s="52" t="str">
        <f>"No"</f>
        <v>No</v>
      </c>
      <c r="I447" s="52">
        <f>0</f>
        <v>0</v>
      </c>
      <c r="J447" s="52" t="str">
        <f>"Yes"</f>
        <v>Yes</v>
      </c>
      <c r="K447" s="52" t="str">
        <f>"No"</f>
        <v>No</v>
      </c>
      <c r="L447" s="52">
        <f>INT(ResourceEffects[[#This Row],[Time Factor]]*TimeInterval/60/60/24)</f>
        <v>0</v>
      </c>
      <c r="M447" s="52">
        <f>INT(ResourceEffects[[#This Row],[Time Factor]]*TimeInterval/60/60)-ResourceEffects[[#This Row],[Days]]*24</f>
        <v>0</v>
      </c>
      <c r="N447" s="52">
        <f>INT(ResourceEffects[[#This Row],[Time Factor]]*TimeInterval/60)-ResourceEffects[[#This Row],[Hours]]*60-ResourceEffects[[#This Row],[Days]]*60*24</f>
        <v>0</v>
      </c>
      <c r="O447" s="52">
        <f>ResourceEffects[[#This Row],[Time Factor]]*TimeInterval-ResourceEffects[[#This Row],[Min]]*60-ResourceEffects[[#This Row],[Hours]]*60*60-ResourceEffects[[#This Row],[Days]]*60*60*24</f>
        <v>0</v>
      </c>
      <c r="P447" s="29">
        <f ca="1">INT(RAND()*999999999)</f>
        <v>8677157</v>
      </c>
      <c r="Q447" s="29">
        <f>_xlfn.XLOOKUP(ResourceEffects[[#This Row],[Protocol Name]],ProtocolNamesCol,ProtocolIds,"")</f>
        <v>21430</v>
      </c>
      <c r="R447" s="29">
        <f>ResourceEffects[[#This Row],[Time Factor]]</f>
        <v>0</v>
      </c>
      <c r="S447" s="29">
        <f>ResourceEffects[[#This Row],[Drone ID]]</f>
        <v>0</v>
      </c>
      <c r="T447" s="29">
        <f>_xlfn.XLOOKUP(ResourceEffects[[#This Row],[Resource Name]],ResourceNames,ResourceIds,"")</f>
        <v>5201</v>
      </c>
      <c r="U447" s="29">
        <f>_xlfn.XLOOKUP(ResourceEffects[[#This Row],[Event Type]],EventTypeNames,EventTypeIds,"")</f>
        <v>1</v>
      </c>
      <c r="V447" s="29">
        <f>IF(ResourceEffects[[#This Row],[Is Local]]="Yes",1,0)</f>
        <v>1</v>
      </c>
      <c r="W447" s="29">
        <f>IF(ResourceEffects[[#This Row],[Is Installed]]="Yes",1,0)</f>
        <v>0</v>
      </c>
      <c r="X447" s="29">
        <f>IF(ResourceEffects[[#This Row],[Status]]="Locked",1,0)</f>
        <v>0</v>
      </c>
      <c r="Y447" s="29">
        <f>IF(ResourceEffects[[#This Row],[event_type]]=1,0,1)</f>
        <v>0</v>
      </c>
      <c r="Z447" s="29">
        <f>IF(ResourceEffects[[#This Row],[Use Abundancies]]="Yes",1,0)</f>
        <v>0</v>
      </c>
      <c r="AA447" s="29">
        <f>ResourceEffects[[#This Row],[∆]]</f>
        <v>1</v>
      </c>
    </row>
    <row r="448" spans="1:27" x14ac:dyDescent="0.3">
      <c r="A448" s="59">
        <v>0</v>
      </c>
      <c r="B448" s="16" t="s">
        <v>146</v>
      </c>
      <c r="C448" s="31" t="s">
        <v>479</v>
      </c>
      <c r="D448" s="26" t="s">
        <v>395</v>
      </c>
      <c r="E448" s="26">
        <v>1</v>
      </c>
      <c r="F448" s="50" t="s">
        <v>387</v>
      </c>
      <c r="G448" s="27" t="s">
        <v>476</v>
      </c>
      <c r="H448" s="52" t="str">
        <f>"No"</f>
        <v>No</v>
      </c>
      <c r="I448" s="52">
        <f>0</f>
        <v>0</v>
      </c>
      <c r="J448" s="52" t="str">
        <f>"Yes"</f>
        <v>Yes</v>
      </c>
      <c r="K448" s="52" t="str">
        <f>"No"</f>
        <v>No</v>
      </c>
      <c r="L448" s="52">
        <f>INT(ResourceEffects[[#This Row],[Time Factor]]*TimeInterval/60/60/24)</f>
        <v>0</v>
      </c>
      <c r="M448" s="52">
        <f>INT(ResourceEffects[[#This Row],[Time Factor]]*TimeInterval/60/60)-ResourceEffects[[#This Row],[Days]]*24</f>
        <v>0</v>
      </c>
      <c r="N448" s="52">
        <f>INT(ResourceEffects[[#This Row],[Time Factor]]*TimeInterval/60)-ResourceEffects[[#This Row],[Hours]]*60-ResourceEffects[[#This Row],[Days]]*60*24</f>
        <v>0</v>
      </c>
      <c r="O448" s="52">
        <f>ResourceEffects[[#This Row],[Time Factor]]*TimeInterval-ResourceEffects[[#This Row],[Min]]*60-ResourceEffects[[#This Row],[Hours]]*60*60-ResourceEffects[[#This Row],[Days]]*60*60*24</f>
        <v>0</v>
      </c>
      <c r="P448" s="29">
        <f ca="1">INT(RAND()*999999999)</f>
        <v>917871808</v>
      </c>
      <c r="Q448" s="29">
        <f>_xlfn.XLOOKUP(ResourceEffects[[#This Row],[Protocol Name]],ProtocolNamesCol,ProtocolIds,"")</f>
        <v>21430</v>
      </c>
      <c r="R448" s="29">
        <f>ResourceEffects[[#This Row],[Time Factor]]</f>
        <v>0</v>
      </c>
      <c r="S448" s="29">
        <f>ResourceEffects[[#This Row],[Drone ID]]</f>
        <v>0</v>
      </c>
      <c r="T448" s="29">
        <f>_xlfn.XLOOKUP(ResourceEffects[[#This Row],[Resource Name]],ResourceNames,ResourceIds,"")</f>
        <v>5201</v>
      </c>
      <c r="U448" s="29">
        <f>_xlfn.XLOOKUP(ResourceEffects[[#This Row],[Event Type]],EventTypeNames,EventTypeIds,"")</f>
        <v>2</v>
      </c>
      <c r="V448" s="29">
        <f>IF(ResourceEffects[[#This Row],[Is Local]]="Yes",1,0)</f>
        <v>1</v>
      </c>
      <c r="W448" s="29">
        <f>IF(ResourceEffects[[#This Row],[Is Installed]]="Yes",1,0)</f>
        <v>0</v>
      </c>
      <c r="X448" s="29">
        <f>IF(ResourceEffects[[#This Row],[Status]]="Locked",1,0)</f>
        <v>0</v>
      </c>
      <c r="Y448" s="29">
        <f>IF(ResourceEffects[[#This Row],[event_type]]=1,0,1)</f>
        <v>1</v>
      </c>
      <c r="Z448" s="29">
        <f>IF(ResourceEffects[[#This Row],[Use Abundancies]]="Yes",1,0)</f>
        <v>0</v>
      </c>
      <c r="AA448" s="29">
        <f>ResourceEffects[[#This Row],[∆]]</f>
        <v>1</v>
      </c>
    </row>
    <row r="449" spans="1:27" x14ac:dyDescent="0.3">
      <c r="A449" s="59">
        <v>0</v>
      </c>
      <c r="B449" s="16" t="s">
        <v>146</v>
      </c>
      <c r="C449" s="31" t="s">
        <v>479</v>
      </c>
      <c r="D449" s="26" t="s">
        <v>394</v>
      </c>
      <c r="E449" s="26">
        <v>1</v>
      </c>
      <c r="F449" s="50" t="s">
        <v>387</v>
      </c>
      <c r="G449" s="27" t="s">
        <v>476</v>
      </c>
      <c r="H449" s="52" t="str">
        <f>"No"</f>
        <v>No</v>
      </c>
      <c r="I449" s="52">
        <f>0</f>
        <v>0</v>
      </c>
      <c r="J449" s="52" t="str">
        <f>"Yes"</f>
        <v>Yes</v>
      </c>
      <c r="K449" s="52" t="str">
        <f>"No"</f>
        <v>No</v>
      </c>
      <c r="L449" s="52">
        <f>INT(ResourceEffects[[#This Row],[Time Factor]]*TimeInterval/60/60/24)</f>
        <v>0</v>
      </c>
      <c r="M449" s="52">
        <f>INT(ResourceEffects[[#This Row],[Time Factor]]*TimeInterval/60/60)-ResourceEffects[[#This Row],[Days]]*24</f>
        <v>0</v>
      </c>
      <c r="N449" s="52">
        <f>INT(ResourceEffects[[#This Row],[Time Factor]]*TimeInterval/60)-ResourceEffects[[#This Row],[Hours]]*60-ResourceEffects[[#This Row],[Days]]*60*24</f>
        <v>0</v>
      </c>
      <c r="O449" s="52">
        <f>ResourceEffects[[#This Row],[Time Factor]]*TimeInterval-ResourceEffects[[#This Row],[Min]]*60-ResourceEffects[[#This Row],[Hours]]*60*60-ResourceEffects[[#This Row],[Days]]*60*60*24</f>
        <v>0</v>
      </c>
      <c r="P449" s="29">
        <f ca="1">INT(RAND()*999999999)</f>
        <v>566673935</v>
      </c>
      <c r="Q449" s="29">
        <f>_xlfn.XLOOKUP(ResourceEffects[[#This Row],[Protocol Name]],ProtocolNamesCol,ProtocolIds,"")</f>
        <v>21430</v>
      </c>
      <c r="R449" s="29">
        <f>ResourceEffects[[#This Row],[Time Factor]]</f>
        <v>0</v>
      </c>
      <c r="S449" s="29">
        <f>ResourceEffects[[#This Row],[Drone ID]]</f>
        <v>0</v>
      </c>
      <c r="T449" s="29">
        <f>_xlfn.XLOOKUP(ResourceEffects[[#This Row],[Resource Name]],ResourceNames,ResourceIds,"")</f>
        <v>5201</v>
      </c>
      <c r="U449" s="29">
        <f>_xlfn.XLOOKUP(ResourceEffects[[#This Row],[Event Type]],EventTypeNames,EventTypeIds,"")</f>
        <v>1</v>
      </c>
      <c r="V449" s="29">
        <f>IF(ResourceEffects[[#This Row],[Is Local]]="Yes",1,0)</f>
        <v>1</v>
      </c>
      <c r="W449" s="29">
        <f>IF(ResourceEffects[[#This Row],[Is Installed]]="Yes",1,0)</f>
        <v>0</v>
      </c>
      <c r="X449" s="29">
        <f>IF(ResourceEffects[[#This Row],[Status]]="Locked",1,0)</f>
        <v>0</v>
      </c>
      <c r="Y449" s="29">
        <f>IF(ResourceEffects[[#This Row],[event_type]]=1,0,1)</f>
        <v>0</v>
      </c>
      <c r="Z449" s="29">
        <f>IF(ResourceEffects[[#This Row],[Use Abundancies]]="Yes",1,0)</f>
        <v>0</v>
      </c>
      <c r="AA449" s="29">
        <f>ResourceEffects[[#This Row],[∆]]</f>
        <v>1</v>
      </c>
    </row>
    <row r="450" spans="1:27" x14ac:dyDescent="0.3">
      <c r="A450" s="32">
        <v>1</v>
      </c>
      <c r="B450" s="68" t="s">
        <v>146</v>
      </c>
      <c r="C450" s="31" t="s">
        <v>478</v>
      </c>
      <c r="D450" s="26" t="s">
        <v>395</v>
      </c>
      <c r="E450" s="26">
        <v>9</v>
      </c>
      <c r="F450" s="50" t="s">
        <v>387</v>
      </c>
      <c r="G450" s="27" t="s">
        <v>187</v>
      </c>
      <c r="H450" s="26" t="str">
        <f>"No"</f>
        <v>No</v>
      </c>
      <c r="I450" s="26">
        <f>0</f>
        <v>0</v>
      </c>
      <c r="J450" s="26" t="str">
        <f>"Yes"</f>
        <v>Yes</v>
      </c>
      <c r="K450" s="26" t="str">
        <f>"No"</f>
        <v>No</v>
      </c>
      <c r="L450" s="26">
        <f>INT(ResourceEffects[[#This Row],[Time Factor]]*TimeInterval/60/60/24)</f>
        <v>0</v>
      </c>
      <c r="M450" s="26">
        <f>INT(ResourceEffects[[#This Row],[Time Factor]]*TimeInterval/60/60)-ResourceEffects[[#This Row],[Days]]*24</f>
        <v>0</v>
      </c>
      <c r="N450" s="26">
        <f>INT(ResourceEffects[[#This Row],[Time Factor]]*TimeInterval/60)-ResourceEffects[[#This Row],[Hours]]*60-ResourceEffects[[#This Row],[Days]]*60*24</f>
        <v>0</v>
      </c>
      <c r="O450" s="26">
        <f>ResourceEffects[[#This Row],[Time Factor]]*TimeInterval-ResourceEffects[[#This Row],[Min]]*60-ResourceEffects[[#This Row],[Hours]]*60*60-ResourceEffects[[#This Row],[Days]]*60*60*24</f>
        <v>1</v>
      </c>
      <c r="P450" s="28">
        <f ca="1">INT(RAND()*999999999)</f>
        <v>890361504</v>
      </c>
      <c r="Q450" s="28">
        <f>_xlfn.XLOOKUP(ResourceEffects[[#This Row],[Protocol Name]],ProtocolNamesCol,ProtocolIds,"")</f>
        <v>21430</v>
      </c>
      <c r="R450" s="28">
        <f>ResourceEffects[[#This Row],[Time Factor]]</f>
        <v>1</v>
      </c>
      <c r="S450" s="28">
        <f>ResourceEffects[[#This Row],[Drone ID]]</f>
        <v>0</v>
      </c>
      <c r="T450" s="28">
        <f>_xlfn.XLOOKUP(ResourceEffects[[#This Row],[Resource Name]],ResourceNames,ResourceIds,"")</f>
        <v>1430</v>
      </c>
      <c r="U450" s="28">
        <f>_xlfn.XLOOKUP(ResourceEffects[[#This Row],[Event Type]],EventTypeNames,EventTypeIds,"")</f>
        <v>2</v>
      </c>
      <c r="V450" s="28">
        <f>IF(ResourceEffects[[#This Row],[Is Local]]="Yes",1,0)</f>
        <v>1</v>
      </c>
      <c r="W450" s="28">
        <f>IF(ResourceEffects[[#This Row],[Is Installed]]="Yes",1,0)</f>
        <v>0</v>
      </c>
      <c r="X450" s="28">
        <f>IF(ResourceEffects[[#This Row],[Status]]="Locked",1,0)</f>
        <v>0</v>
      </c>
      <c r="Y450" s="28">
        <f>IF(ResourceEffects[[#This Row],[event_type]]=1,0,1)</f>
        <v>1</v>
      </c>
      <c r="Z450" s="28">
        <f>IF(ResourceEffects[[#This Row],[Use Abundancies]]="Yes",1,0)</f>
        <v>0</v>
      </c>
      <c r="AA450" s="28">
        <f>ResourceEffects[[#This Row],[∆]]</f>
        <v>9</v>
      </c>
    </row>
    <row r="451" spans="1:27" x14ac:dyDescent="0.3">
      <c r="A451" s="59">
        <v>2</v>
      </c>
      <c r="B451" s="68" t="s">
        <v>146</v>
      </c>
      <c r="C451" s="31" t="s">
        <v>481</v>
      </c>
      <c r="D451" s="26" t="s">
        <v>395</v>
      </c>
      <c r="E451" s="26">
        <v>1</v>
      </c>
      <c r="F451" s="50" t="s">
        <v>387</v>
      </c>
      <c r="G451" s="27" t="s">
        <v>476</v>
      </c>
      <c r="H451" s="52" t="str">
        <f>"No"</f>
        <v>No</v>
      </c>
      <c r="I451" s="52">
        <f>0</f>
        <v>0</v>
      </c>
      <c r="J451" s="52" t="str">
        <f>"Yes"</f>
        <v>Yes</v>
      </c>
      <c r="K451" s="52" t="str">
        <f>"No"</f>
        <v>No</v>
      </c>
      <c r="L451" s="52">
        <f>INT(ResourceEffects[[#This Row],[Time Factor]]*TimeInterval/60/60/24)</f>
        <v>0</v>
      </c>
      <c r="M451" s="52">
        <f>INT(ResourceEffects[[#This Row],[Time Factor]]*TimeInterval/60/60)-ResourceEffects[[#This Row],[Days]]*24</f>
        <v>0</v>
      </c>
      <c r="N451" s="52">
        <f>INT(ResourceEffects[[#This Row],[Time Factor]]*TimeInterval/60)-ResourceEffects[[#This Row],[Hours]]*60-ResourceEffects[[#This Row],[Days]]*60*24</f>
        <v>0</v>
      </c>
      <c r="O451" s="52">
        <f>ResourceEffects[[#This Row],[Time Factor]]*TimeInterval-ResourceEffects[[#This Row],[Min]]*60-ResourceEffects[[#This Row],[Hours]]*60*60-ResourceEffects[[#This Row],[Days]]*60*60*24</f>
        <v>2</v>
      </c>
      <c r="P451" s="29">
        <f ca="1">INT(RAND()*999999999)</f>
        <v>436666794</v>
      </c>
      <c r="Q451" s="29">
        <f>_xlfn.XLOOKUP(ResourceEffects[[#This Row],[Protocol Name]],ProtocolNamesCol,ProtocolIds,"")</f>
        <v>21430</v>
      </c>
      <c r="R451" s="29">
        <f>ResourceEffects[[#This Row],[Time Factor]]</f>
        <v>2</v>
      </c>
      <c r="S451" s="29">
        <f>ResourceEffects[[#This Row],[Drone ID]]</f>
        <v>0</v>
      </c>
      <c r="T451" s="29">
        <f>_xlfn.XLOOKUP(ResourceEffects[[#This Row],[Resource Name]],ResourceNames,ResourceIds,"")</f>
        <v>5201</v>
      </c>
      <c r="U451" s="29">
        <f>_xlfn.XLOOKUP(ResourceEffects[[#This Row],[Event Type]],EventTypeNames,EventTypeIds,"")</f>
        <v>2</v>
      </c>
      <c r="V451" s="29">
        <f>IF(ResourceEffects[[#This Row],[Is Local]]="Yes",1,0)</f>
        <v>1</v>
      </c>
      <c r="W451" s="29">
        <f>IF(ResourceEffects[[#This Row],[Is Installed]]="Yes",1,0)</f>
        <v>0</v>
      </c>
      <c r="X451" s="29">
        <f>IF(ResourceEffects[[#This Row],[Status]]="Locked",1,0)</f>
        <v>0</v>
      </c>
      <c r="Y451" s="29">
        <f>IF(ResourceEffects[[#This Row],[event_type]]=1,0,1)</f>
        <v>1</v>
      </c>
      <c r="Z451" s="29">
        <f>IF(ResourceEffects[[#This Row],[Use Abundancies]]="Yes",1,0)</f>
        <v>0</v>
      </c>
      <c r="AA451" s="29">
        <f>ResourceEffects[[#This Row],[∆]]</f>
        <v>1</v>
      </c>
    </row>
    <row r="452" spans="1:27" x14ac:dyDescent="0.3">
      <c r="A452" s="59">
        <v>2</v>
      </c>
      <c r="B452" s="68" t="s">
        <v>146</v>
      </c>
      <c r="C452" s="31" t="s">
        <v>481</v>
      </c>
      <c r="D452" s="26" t="s">
        <v>394</v>
      </c>
      <c r="E452" s="26">
        <v>1</v>
      </c>
      <c r="F452" s="50" t="s">
        <v>383</v>
      </c>
      <c r="G452" s="27" t="s">
        <v>476</v>
      </c>
      <c r="H452" s="52" t="str">
        <f>"No"</f>
        <v>No</v>
      </c>
      <c r="I452" s="52">
        <f>0</f>
        <v>0</v>
      </c>
      <c r="J452" s="52" t="str">
        <f>"Yes"</f>
        <v>Yes</v>
      </c>
      <c r="K452" s="52" t="str">
        <f>"No"</f>
        <v>No</v>
      </c>
      <c r="L452" s="52">
        <f>INT(ResourceEffects[[#This Row],[Time Factor]]*TimeInterval/60/60/24)</f>
        <v>0</v>
      </c>
      <c r="M452" s="52">
        <f>INT(ResourceEffects[[#This Row],[Time Factor]]*TimeInterval/60/60)-ResourceEffects[[#This Row],[Days]]*24</f>
        <v>0</v>
      </c>
      <c r="N452" s="52">
        <f>INT(ResourceEffects[[#This Row],[Time Factor]]*TimeInterval/60)-ResourceEffects[[#This Row],[Hours]]*60-ResourceEffects[[#This Row],[Days]]*60*24</f>
        <v>0</v>
      </c>
      <c r="O452" s="52">
        <f>ResourceEffects[[#This Row],[Time Factor]]*TimeInterval-ResourceEffects[[#This Row],[Min]]*60-ResourceEffects[[#This Row],[Hours]]*60*60-ResourceEffects[[#This Row],[Days]]*60*60*24</f>
        <v>2</v>
      </c>
      <c r="P452" s="29">
        <f ca="1">INT(RAND()*999999999)</f>
        <v>435547566</v>
      </c>
      <c r="Q452" s="29">
        <f>_xlfn.XLOOKUP(ResourceEffects[[#This Row],[Protocol Name]],ProtocolNamesCol,ProtocolIds,"")</f>
        <v>21430</v>
      </c>
      <c r="R452" s="29">
        <f>ResourceEffects[[#This Row],[Time Factor]]</f>
        <v>2</v>
      </c>
      <c r="S452" s="29">
        <f>ResourceEffects[[#This Row],[Drone ID]]</f>
        <v>0</v>
      </c>
      <c r="T452" s="29">
        <f>_xlfn.XLOOKUP(ResourceEffects[[#This Row],[Resource Name]],ResourceNames,ResourceIds,"")</f>
        <v>5201</v>
      </c>
      <c r="U452" s="29">
        <f>_xlfn.XLOOKUP(ResourceEffects[[#This Row],[Event Type]],EventTypeNames,EventTypeIds,"")</f>
        <v>1</v>
      </c>
      <c r="V452" s="29">
        <f>IF(ResourceEffects[[#This Row],[Is Local]]="Yes",1,0)</f>
        <v>1</v>
      </c>
      <c r="W452" s="29">
        <f>IF(ResourceEffects[[#This Row],[Is Installed]]="Yes",1,0)</f>
        <v>0</v>
      </c>
      <c r="X452" s="29">
        <f>IF(ResourceEffects[[#This Row],[Status]]="Locked",1,0)</f>
        <v>1</v>
      </c>
      <c r="Y452" s="29">
        <f>IF(ResourceEffects[[#This Row],[event_type]]=1,0,1)</f>
        <v>0</v>
      </c>
      <c r="Z452" s="29">
        <f>IF(ResourceEffects[[#This Row],[Use Abundancies]]="Yes",1,0)</f>
        <v>0</v>
      </c>
      <c r="AA452" s="29">
        <f>ResourceEffects[[#This Row],[∆]]</f>
        <v>1</v>
      </c>
    </row>
    <row r="453" spans="1:27" x14ac:dyDescent="0.3">
      <c r="A453" s="60">
        <v>2</v>
      </c>
      <c r="B453" s="16" t="s">
        <v>146</v>
      </c>
      <c r="C453" s="61" t="s">
        <v>481</v>
      </c>
      <c r="D453" s="62" t="s">
        <v>395</v>
      </c>
      <c r="E453" s="62">
        <v>1</v>
      </c>
      <c r="F453" s="63" t="s">
        <v>387</v>
      </c>
      <c r="G453" s="64" t="s">
        <v>476</v>
      </c>
      <c r="H453" s="65" t="s">
        <v>429</v>
      </c>
      <c r="I453" s="65">
        <v>0</v>
      </c>
      <c r="J453" s="65" t="s">
        <v>386</v>
      </c>
      <c r="K453" s="65" t="s">
        <v>429</v>
      </c>
      <c r="L453" s="65">
        <v>0</v>
      </c>
      <c r="M453" s="65">
        <v>0</v>
      </c>
      <c r="N453" s="65">
        <v>0</v>
      </c>
      <c r="O453" s="65">
        <v>2</v>
      </c>
      <c r="P453" s="29">
        <f ca="1">INT(RAND()*999999999)</f>
        <v>394078747</v>
      </c>
      <c r="Q453" s="29">
        <f>_xlfn.XLOOKUP(ResourceEffects[[#This Row],[Protocol Name]],ProtocolNamesCol,ProtocolIds,"")</f>
        <v>21430</v>
      </c>
      <c r="R453" s="29">
        <f>ResourceEffects[[#This Row],[Time Factor]]</f>
        <v>2</v>
      </c>
      <c r="S453" s="29">
        <f>ResourceEffects[[#This Row],[Drone ID]]</f>
        <v>0</v>
      </c>
      <c r="T453" s="29">
        <f>_xlfn.XLOOKUP(ResourceEffects[[#This Row],[Resource Name]],ResourceNames,ResourceIds,"")</f>
        <v>5201</v>
      </c>
      <c r="U453" s="29">
        <f>_xlfn.XLOOKUP(ResourceEffects[[#This Row],[Event Type]],EventTypeNames,EventTypeIds,"")</f>
        <v>2</v>
      </c>
      <c r="V453" s="29">
        <f>IF(ResourceEffects[[#This Row],[Is Local]]="Yes",1,0)</f>
        <v>1</v>
      </c>
      <c r="W453" s="29">
        <f>IF(ResourceEffects[[#This Row],[Is Installed]]="Yes",1,0)</f>
        <v>0</v>
      </c>
      <c r="X453" s="29">
        <f>IF(ResourceEffects[[#This Row],[Status]]="Locked",1,0)</f>
        <v>0</v>
      </c>
      <c r="Y453" s="29">
        <f>IF(ResourceEffects[[#This Row],[event_type]]=1,0,1)</f>
        <v>1</v>
      </c>
      <c r="Z453" s="29">
        <f>IF(ResourceEffects[[#This Row],[Use Abundancies]]="Yes",1,0)</f>
        <v>0</v>
      </c>
      <c r="AA453" s="29">
        <f>ResourceEffects[[#This Row],[∆]]</f>
        <v>1</v>
      </c>
    </row>
    <row r="454" spans="1:27" x14ac:dyDescent="0.3">
      <c r="A454" s="59">
        <v>2</v>
      </c>
      <c r="B454" s="16" t="s">
        <v>146</v>
      </c>
      <c r="C454" s="31" t="s">
        <v>481</v>
      </c>
      <c r="D454" s="26" t="s">
        <v>394</v>
      </c>
      <c r="E454" s="26">
        <v>1</v>
      </c>
      <c r="F454" s="50" t="s">
        <v>383</v>
      </c>
      <c r="G454" s="27" t="s">
        <v>476</v>
      </c>
      <c r="H454" s="52" t="s">
        <v>429</v>
      </c>
      <c r="I454" s="52">
        <v>0</v>
      </c>
      <c r="J454" s="52" t="s">
        <v>386</v>
      </c>
      <c r="K454" s="52" t="s">
        <v>429</v>
      </c>
      <c r="L454" s="52">
        <v>0</v>
      </c>
      <c r="M454" s="52">
        <v>0</v>
      </c>
      <c r="N454" s="52">
        <v>0</v>
      </c>
      <c r="O454" s="52">
        <v>2</v>
      </c>
      <c r="P454" s="29">
        <f ca="1">INT(RAND()*999999999)</f>
        <v>978176720</v>
      </c>
      <c r="Q454" s="29">
        <f>_xlfn.XLOOKUP(ResourceEffects[[#This Row],[Protocol Name]],ProtocolNamesCol,ProtocolIds,"")</f>
        <v>21430</v>
      </c>
      <c r="R454" s="29">
        <f>ResourceEffects[[#This Row],[Time Factor]]</f>
        <v>2</v>
      </c>
      <c r="S454" s="29">
        <f>ResourceEffects[[#This Row],[Drone ID]]</f>
        <v>0</v>
      </c>
      <c r="T454" s="29">
        <f>_xlfn.XLOOKUP(ResourceEffects[[#This Row],[Resource Name]],ResourceNames,ResourceIds,"")</f>
        <v>5201</v>
      </c>
      <c r="U454" s="29">
        <f>_xlfn.XLOOKUP(ResourceEffects[[#This Row],[Event Type]],EventTypeNames,EventTypeIds,"")</f>
        <v>1</v>
      </c>
      <c r="V454" s="29">
        <f>IF(ResourceEffects[[#This Row],[Is Local]]="Yes",1,0)</f>
        <v>1</v>
      </c>
      <c r="W454" s="29">
        <f>IF(ResourceEffects[[#This Row],[Is Installed]]="Yes",1,0)</f>
        <v>0</v>
      </c>
      <c r="X454" s="29">
        <f>IF(ResourceEffects[[#This Row],[Status]]="Locked",1,0)</f>
        <v>1</v>
      </c>
      <c r="Y454" s="29">
        <f>IF(ResourceEffects[[#This Row],[event_type]]=1,0,1)</f>
        <v>0</v>
      </c>
      <c r="Z454" s="29">
        <f>IF(ResourceEffects[[#This Row],[Use Abundancies]]="Yes",1,0)</f>
        <v>0</v>
      </c>
      <c r="AA454" s="29">
        <f>ResourceEffects[[#This Row],[∆]]</f>
        <v>1</v>
      </c>
    </row>
    <row r="455" spans="1:27" x14ac:dyDescent="0.3">
      <c r="A455" s="59">
        <v>9</v>
      </c>
      <c r="B455" s="68" t="s">
        <v>146</v>
      </c>
      <c r="C455" s="31" t="s">
        <v>482</v>
      </c>
      <c r="D455" s="26" t="s">
        <v>395</v>
      </c>
      <c r="E455" s="26">
        <v>1</v>
      </c>
      <c r="F455" s="50" t="s">
        <v>383</v>
      </c>
      <c r="G455" s="27" t="s">
        <v>476</v>
      </c>
      <c r="H455" s="52" t="str">
        <f>"No"</f>
        <v>No</v>
      </c>
      <c r="I455" s="52">
        <f>0</f>
        <v>0</v>
      </c>
      <c r="J455" s="52" t="str">
        <f>"Yes"</f>
        <v>Yes</v>
      </c>
      <c r="K455" s="52" t="str">
        <f>"No"</f>
        <v>No</v>
      </c>
      <c r="L455" s="52">
        <f>INT(ResourceEffects[[#This Row],[Time Factor]]*TimeInterval/60/60/24)</f>
        <v>0</v>
      </c>
      <c r="M455" s="52">
        <f>INT(ResourceEffects[[#This Row],[Time Factor]]*TimeInterval/60/60)-ResourceEffects[[#This Row],[Days]]*24</f>
        <v>0</v>
      </c>
      <c r="N455" s="52">
        <f>INT(ResourceEffects[[#This Row],[Time Factor]]*TimeInterval/60)-ResourceEffects[[#This Row],[Hours]]*60-ResourceEffects[[#This Row],[Days]]*60*24</f>
        <v>0</v>
      </c>
      <c r="O455" s="52">
        <f>ResourceEffects[[#This Row],[Time Factor]]*TimeInterval-ResourceEffects[[#This Row],[Min]]*60-ResourceEffects[[#This Row],[Hours]]*60*60-ResourceEffects[[#This Row],[Days]]*60*60*24</f>
        <v>9</v>
      </c>
      <c r="P455" s="29">
        <f ca="1">INT(RAND()*999999999)</f>
        <v>642589958</v>
      </c>
      <c r="Q455" s="29">
        <f>_xlfn.XLOOKUP(ResourceEffects[[#This Row],[Protocol Name]],ProtocolNamesCol,ProtocolIds,"")</f>
        <v>21430</v>
      </c>
      <c r="R455" s="29">
        <f>ResourceEffects[[#This Row],[Time Factor]]</f>
        <v>9</v>
      </c>
      <c r="S455" s="29">
        <f>ResourceEffects[[#This Row],[Drone ID]]</f>
        <v>0</v>
      </c>
      <c r="T455" s="29">
        <f>_xlfn.XLOOKUP(ResourceEffects[[#This Row],[Resource Name]],ResourceNames,ResourceIds,"")</f>
        <v>5201</v>
      </c>
      <c r="U455" s="29">
        <f>_xlfn.XLOOKUP(ResourceEffects[[#This Row],[Event Type]],EventTypeNames,EventTypeIds,"")</f>
        <v>2</v>
      </c>
      <c r="V455" s="29">
        <f>IF(ResourceEffects[[#This Row],[Is Local]]="Yes",1,0)</f>
        <v>1</v>
      </c>
      <c r="W455" s="29">
        <f>IF(ResourceEffects[[#This Row],[Is Installed]]="Yes",1,0)</f>
        <v>0</v>
      </c>
      <c r="X455" s="29">
        <f>IF(ResourceEffects[[#This Row],[Status]]="Locked",1,0)</f>
        <v>1</v>
      </c>
      <c r="Y455" s="29">
        <f>IF(ResourceEffects[[#This Row],[event_type]]=1,0,1)</f>
        <v>1</v>
      </c>
      <c r="Z455" s="29">
        <f>IF(ResourceEffects[[#This Row],[Use Abundancies]]="Yes",1,0)</f>
        <v>0</v>
      </c>
      <c r="AA455" s="29">
        <f>ResourceEffects[[#This Row],[∆]]</f>
        <v>1</v>
      </c>
    </row>
    <row r="456" spans="1:27" x14ac:dyDescent="0.3">
      <c r="A456" s="59">
        <v>9</v>
      </c>
      <c r="B456" s="68" t="s">
        <v>146</v>
      </c>
      <c r="C456" s="31" t="s">
        <v>482</v>
      </c>
      <c r="D456" s="26" t="s">
        <v>394</v>
      </c>
      <c r="E456" s="26">
        <v>1</v>
      </c>
      <c r="F456" s="50" t="s">
        <v>387</v>
      </c>
      <c r="G456" s="27" t="s">
        <v>476</v>
      </c>
      <c r="H456" s="52" t="str">
        <f>"No"</f>
        <v>No</v>
      </c>
      <c r="I456" s="52">
        <f>0</f>
        <v>0</v>
      </c>
      <c r="J456" s="52" t="str">
        <f>"Yes"</f>
        <v>Yes</v>
      </c>
      <c r="K456" s="52" t="str">
        <f>"No"</f>
        <v>No</v>
      </c>
      <c r="L456" s="52">
        <f>INT(ResourceEffects[[#This Row],[Time Factor]]*TimeInterval/60/60/24)</f>
        <v>0</v>
      </c>
      <c r="M456" s="52">
        <f>INT(ResourceEffects[[#This Row],[Time Factor]]*TimeInterval/60/60)-ResourceEffects[[#This Row],[Days]]*24</f>
        <v>0</v>
      </c>
      <c r="N456" s="52">
        <f>INT(ResourceEffects[[#This Row],[Time Factor]]*TimeInterval/60)-ResourceEffects[[#This Row],[Hours]]*60-ResourceEffects[[#This Row],[Days]]*60*24</f>
        <v>0</v>
      </c>
      <c r="O456" s="52">
        <f>ResourceEffects[[#This Row],[Time Factor]]*TimeInterval-ResourceEffects[[#This Row],[Min]]*60-ResourceEffects[[#This Row],[Hours]]*60*60-ResourceEffects[[#This Row],[Days]]*60*60*24</f>
        <v>9</v>
      </c>
      <c r="P456" s="29">
        <f ca="1">INT(RAND()*999999999)</f>
        <v>851299284</v>
      </c>
      <c r="Q456" s="29">
        <f>_xlfn.XLOOKUP(ResourceEffects[[#This Row],[Protocol Name]],ProtocolNamesCol,ProtocolIds,"")</f>
        <v>21430</v>
      </c>
      <c r="R456" s="29">
        <f>ResourceEffects[[#This Row],[Time Factor]]</f>
        <v>9</v>
      </c>
      <c r="S456" s="29">
        <f>ResourceEffects[[#This Row],[Drone ID]]</f>
        <v>0</v>
      </c>
      <c r="T456" s="29">
        <f>_xlfn.XLOOKUP(ResourceEffects[[#This Row],[Resource Name]],ResourceNames,ResourceIds,"")</f>
        <v>5201</v>
      </c>
      <c r="U456" s="29">
        <f>_xlfn.XLOOKUP(ResourceEffects[[#This Row],[Event Type]],EventTypeNames,EventTypeIds,"")</f>
        <v>1</v>
      </c>
      <c r="V456" s="29">
        <f>IF(ResourceEffects[[#This Row],[Is Local]]="Yes",1,0)</f>
        <v>1</v>
      </c>
      <c r="W456" s="29">
        <f>IF(ResourceEffects[[#This Row],[Is Installed]]="Yes",1,0)</f>
        <v>0</v>
      </c>
      <c r="X456" s="29">
        <f>IF(ResourceEffects[[#This Row],[Status]]="Locked",1,0)</f>
        <v>0</v>
      </c>
      <c r="Y456" s="29">
        <f>IF(ResourceEffects[[#This Row],[event_type]]=1,0,1)</f>
        <v>0</v>
      </c>
      <c r="Z456" s="29">
        <f>IF(ResourceEffects[[#This Row],[Use Abundancies]]="Yes",1,0)</f>
        <v>0</v>
      </c>
      <c r="AA456" s="29">
        <f>ResourceEffects[[#This Row],[∆]]</f>
        <v>1</v>
      </c>
    </row>
    <row r="457" spans="1:27" x14ac:dyDescent="0.3">
      <c r="A457" s="59">
        <v>9</v>
      </c>
      <c r="B457" s="16" t="s">
        <v>146</v>
      </c>
      <c r="C457" s="31" t="s">
        <v>482</v>
      </c>
      <c r="D457" s="26" t="s">
        <v>395</v>
      </c>
      <c r="E457" s="26">
        <v>1</v>
      </c>
      <c r="F457" s="50" t="s">
        <v>383</v>
      </c>
      <c r="G457" s="27" t="s">
        <v>476</v>
      </c>
      <c r="H457" s="52" t="str">
        <f>"No"</f>
        <v>No</v>
      </c>
      <c r="I457" s="52">
        <f>0</f>
        <v>0</v>
      </c>
      <c r="J457" s="52" t="str">
        <f>"Yes"</f>
        <v>Yes</v>
      </c>
      <c r="K457" s="52" t="str">
        <f>"No"</f>
        <v>No</v>
      </c>
      <c r="L457" s="52">
        <f>INT(ResourceEffects[[#This Row],[Time Factor]]*TimeInterval/60/60/24)</f>
        <v>0</v>
      </c>
      <c r="M457" s="52">
        <f>INT(ResourceEffects[[#This Row],[Time Factor]]*TimeInterval/60/60)-ResourceEffects[[#This Row],[Days]]*24</f>
        <v>0</v>
      </c>
      <c r="N457" s="52">
        <f>INT(ResourceEffects[[#This Row],[Time Factor]]*TimeInterval/60)-ResourceEffects[[#This Row],[Hours]]*60-ResourceEffects[[#This Row],[Days]]*60*24</f>
        <v>0</v>
      </c>
      <c r="O457" s="52">
        <f>ResourceEffects[[#This Row],[Time Factor]]*TimeInterval-ResourceEffects[[#This Row],[Min]]*60-ResourceEffects[[#This Row],[Hours]]*60*60-ResourceEffects[[#This Row],[Days]]*60*60*24</f>
        <v>9</v>
      </c>
      <c r="P457" s="29">
        <f ca="1">INT(RAND()*999999999)</f>
        <v>259345738</v>
      </c>
      <c r="Q457" s="29">
        <f>_xlfn.XLOOKUP(ResourceEffects[[#This Row],[Protocol Name]],ProtocolNamesCol,ProtocolIds,"")</f>
        <v>21430</v>
      </c>
      <c r="R457" s="29">
        <f>ResourceEffects[[#This Row],[Time Factor]]</f>
        <v>9</v>
      </c>
      <c r="S457" s="29">
        <f>ResourceEffects[[#This Row],[Drone ID]]</f>
        <v>0</v>
      </c>
      <c r="T457" s="29">
        <f>_xlfn.XLOOKUP(ResourceEffects[[#This Row],[Resource Name]],ResourceNames,ResourceIds,"")</f>
        <v>5201</v>
      </c>
      <c r="U457" s="29">
        <f>_xlfn.XLOOKUP(ResourceEffects[[#This Row],[Event Type]],EventTypeNames,EventTypeIds,"")</f>
        <v>2</v>
      </c>
      <c r="V457" s="29">
        <f>IF(ResourceEffects[[#This Row],[Is Local]]="Yes",1,0)</f>
        <v>1</v>
      </c>
      <c r="W457" s="29">
        <f>IF(ResourceEffects[[#This Row],[Is Installed]]="Yes",1,0)</f>
        <v>0</v>
      </c>
      <c r="X457" s="29">
        <f>IF(ResourceEffects[[#This Row],[Status]]="Locked",1,0)</f>
        <v>1</v>
      </c>
      <c r="Y457" s="29">
        <f>IF(ResourceEffects[[#This Row],[event_type]]=1,0,1)</f>
        <v>1</v>
      </c>
      <c r="Z457" s="29">
        <f>IF(ResourceEffects[[#This Row],[Use Abundancies]]="Yes",1,0)</f>
        <v>0</v>
      </c>
      <c r="AA457" s="29">
        <f>ResourceEffects[[#This Row],[∆]]</f>
        <v>1</v>
      </c>
    </row>
    <row r="458" spans="1:27" x14ac:dyDescent="0.3">
      <c r="A458" s="60">
        <v>9</v>
      </c>
      <c r="B458" s="16" t="s">
        <v>146</v>
      </c>
      <c r="C458" s="61" t="s">
        <v>482</v>
      </c>
      <c r="D458" s="62" t="s">
        <v>394</v>
      </c>
      <c r="E458" s="62">
        <v>1</v>
      </c>
      <c r="F458" s="63" t="s">
        <v>387</v>
      </c>
      <c r="G458" s="64" t="s">
        <v>476</v>
      </c>
      <c r="H458" s="65" t="str">
        <f>"No"</f>
        <v>No</v>
      </c>
      <c r="I458" s="65">
        <f>0</f>
        <v>0</v>
      </c>
      <c r="J458" s="65" t="str">
        <f>"Yes"</f>
        <v>Yes</v>
      </c>
      <c r="K458" s="65" t="str">
        <f>"No"</f>
        <v>No</v>
      </c>
      <c r="L458" s="65">
        <f>INT(ResourceEffects[[#This Row],[Time Factor]]*TimeInterval/60/60/24)</f>
        <v>0</v>
      </c>
      <c r="M458" s="65">
        <f>INT(ResourceEffects[[#This Row],[Time Factor]]*TimeInterval/60/60)-ResourceEffects[[#This Row],[Days]]*24</f>
        <v>0</v>
      </c>
      <c r="N458" s="65">
        <f>INT(ResourceEffects[[#This Row],[Time Factor]]*TimeInterval/60)-ResourceEffects[[#This Row],[Hours]]*60-ResourceEffects[[#This Row],[Days]]*60*24</f>
        <v>0</v>
      </c>
      <c r="O458" s="65">
        <f>ResourceEffects[[#This Row],[Time Factor]]*TimeInterval-ResourceEffects[[#This Row],[Min]]*60-ResourceEffects[[#This Row],[Hours]]*60*60-ResourceEffects[[#This Row],[Days]]*60*60*24</f>
        <v>9</v>
      </c>
      <c r="P458" s="66">
        <f ca="1">INT(RAND()*999999999)</f>
        <v>725978611</v>
      </c>
      <c r="Q458" s="66">
        <f>_xlfn.XLOOKUP(ResourceEffects[[#This Row],[Protocol Name]],ProtocolNamesCol,ProtocolIds,"")</f>
        <v>21430</v>
      </c>
      <c r="R458" s="66">
        <f>ResourceEffects[[#This Row],[Time Factor]]</f>
        <v>9</v>
      </c>
      <c r="S458" s="66">
        <f>ResourceEffects[[#This Row],[Drone ID]]</f>
        <v>0</v>
      </c>
      <c r="T458" s="66">
        <f>_xlfn.XLOOKUP(ResourceEffects[[#This Row],[Resource Name]],ResourceNames,ResourceIds,"")</f>
        <v>5201</v>
      </c>
      <c r="U458" s="66">
        <f>_xlfn.XLOOKUP(ResourceEffects[[#This Row],[Event Type]],EventTypeNames,EventTypeIds,"")</f>
        <v>1</v>
      </c>
      <c r="V458" s="66">
        <f>IF(ResourceEffects[[#This Row],[Is Local]]="Yes",1,0)</f>
        <v>1</v>
      </c>
      <c r="W458" s="66">
        <f>IF(ResourceEffects[[#This Row],[Is Installed]]="Yes",1,0)</f>
        <v>0</v>
      </c>
      <c r="X458" s="66">
        <f>IF(ResourceEffects[[#This Row],[Status]]="Locked",1,0)</f>
        <v>0</v>
      </c>
      <c r="Y458" s="66">
        <f>IF(ResourceEffects[[#This Row],[event_type]]=1,0,1)</f>
        <v>0</v>
      </c>
      <c r="Z458" s="66">
        <f>IF(ResourceEffects[[#This Row],[Use Abundancies]]="Yes",1,0)</f>
        <v>0</v>
      </c>
      <c r="AA458" s="66">
        <f>ResourceEffects[[#This Row],[∆]]</f>
        <v>1</v>
      </c>
    </row>
    <row r="459" spans="1:27" x14ac:dyDescent="0.3">
      <c r="A459" s="32">
        <v>10</v>
      </c>
      <c r="B459" s="68" t="s">
        <v>146</v>
      </c>
      <c r="C459" s="31" t="s">
        <v>480</v>
      </c>
      <c r="D459" s="26" t="s">
        <v>394</v>
      </c>
      <c r="E459" s="26">
        <v>1</v>
      </c>
      <c r="F459" s="50" t="s">
        <v>387</v>
      </c>
      <c r="G459" s="27" t="s">
        <v>202</v>
      </c>
      <c r="H459" s="26" t="str">
        <f>"No"</f>
        <v>No</v>
      </c>
      <c r="I459" s="26">
        <f>0</f>
        <v>0</v>
      </c>
      <c r="J459" s="26" t="str">
        <f>"Yes"</f>
        <v>Yes</v>
      </c>
      <c r="K459" s="26" t="str">
        <f>"No"</f>
        <v>No</v>
      </c>
      <c r="L459" s="26">
        <f>INT(ResourceEffects[[#This Row],[Time Factor]]*TimeInterval/60/60/24)</f>
        <v>0</v>
      </c>
      <c r="M459" s="26">
        <f>INT(ResourceEffects[[#This Row],[Time Factor]]*TimeInterval/60/60)-ResourceEffects[[#This Row],[Days]]*24</f>
        <v>0</v>
      </c>
      <c r="N459" s="26">
        <f>INT(ResourceEffects[[#This Row],[Time Factor]]*TimeInterval/60)-ResourceEffects[[#This Row],[Hours]]*60-ResourceEffects[[#This Row],[Days]]*60*24</f>
        <v>0</v>
      </c>
      <c r="O459" s="26">
        <f>ResourceEffects[[#This Row],[Time Factor]]*TimeInterval-ResourceEffects[[#This Row],[Min]]*60-ResourceEffects[[#This Row],[Hours]]*60*60-ResourceEffects[[#This Row],[Days]]*60*60*24</f>
        <v>10</v>
      </c>
      <c r="P459" s="28">
        <f ca="1">INT(RAND()*999999999)</f>
        <v>477634039</v>
      </c>
      <c r="Q459" s="28">
        <f>_xlfn.XLOOKUP(ResourceEffects[[#This Row],[Protocol Name]],ProtocolNamesCol,ProtocolIds,"")</f>
        <v>21430</v>
      </c>
      <c r="R459" s="28">
        <f>ResourceEffects[[#This Row],[Time Factor]]</f>
        <v>10</v>
      </c>
      <c r="S459" s="28">
        <f>ResourceEffects[[#This Row],[Drone ID]]</f>
        <v>0</v>
      </c>
      <c r="T459" s="28">
        <f>_xlfn.XLOOKUP(ResourceEffects[[#This Row],[Resource Name]],ResourceNames,ResourceIds,"")</f>
        <v>2032</v>
      </c>
      <c r="U459" s="28">
        <f>_xlfn.XLOOKUP(ResourceEffects[[#This Row],[Event Type]],EventTypeNames,EventTypeIds,"")</f>
        <v>1</v>
      </c>
      <c r="V459" s="28">
        <f>IF(ResourceEffects[[#This Row],[Is Local]]="Yes",1,0)</f>
        <v>1</v>
      </c>
      <c r="W459" s="28">
        <f>IF(ResourceEffects[[#This Row],[Is Installed]]="Yes",1,0)</f>
        <v>0</v>
      </c>
      <c r="X459" s="28">
        <f>IF(ResourceEffects[[#This Row],[Status]]="Locked",1,0)</f>
        <v>0</v>
      </c>
      <c r="Y459" s="28">
        <f>IF(ResourceEffects[[#This Row],[event_type]]=1,0,1)</f>
        <v>0</v>
      </c>
      <c r="Z459" s="28">
        <f>IF(ResourceEffects[[#This Row],[Use Abundancies]]="Yes",1,0)</f>
        <v>0</v>
      </c>
      <c r="AA459" s="28">
        <f>ResourceEffects[[#This Row],[∆]]</f>
        <v>1</v>
      </c>
    </row>
    <row r="460" spans="1:27" x14ac:dyDescent="0.3">
      <c r="A460" s="32">
        <v>10</v>
      </c>
      <c r="B460" s="68" t="s">
        <v>146</v>
      </c>
      <c r="C460" s="31" t="s">
        <v>480</v>
      </c>
      <c r="D460" s="26" t="s">
        <v>394</v>
      </c>
      <c r="E460" s="26">
        <v>1</v>
      </c>
      <c r="F460" s="50" t="s">
        <v>387</v>
      </c>
      <c r="G460" s="27" t="s">
        <v>204</v>
      </c>
      <c r="H460" s="26" t="str">
        <f>"No"</f>
        <v>No</v>
      </c>
      <c r="I460" s="26">
        <f>0</f>
        <v>0</v>
      </c>
      <c r="J460" s="26" t="str">
        <f>"Yes"</f>
        <v>Yes</v>
      </c>
      <c r="K460" s="26" t="str">
        <f>"No"</f>
        <v>No</v>
      </c>
      <c r="L460" s="26">
        <f>INT(ResourceEffects[[#This Row],[Time Factor]]*TimeInterval/60/60/24)</f>
        <v>0</v>
      </c>
      <c r="M460" s="26">
        <f>INT(ResourceEffects[[#This Row],[Time Factor]]*TimeInterval/60/60)-ResourceEffects[[#This Row],[Days]]*24</f>
        <v>0</v>
      </c>
      <c r="N460" s="26">
        <f>INT(ResourceEffects[[#This Row],[Time Factor]]*TimeInterval/60)-ResourceEffects[[#This Row],[Hours]]*60-ResourceEffects[[#This Row],[Days]]*60*24</f>
        <v>0</v>
      </c>
      <c r="O460" s="26">
        <f>ResourceEffects[[#This Row],[Time Factor]]*TimeInterval-ResourceEffects[[#This Row],[Min]]*60-ResourceEffects[[#This Row],[Hours]]*60*60-ResourceEffects[[#This Row],[Days]]*60*60*24</f>
        <v>10</v>
      </c>
      <c r="P460" s="28">
        <f ca="1">INT(RAND()*999999999)</f>
        <v>909343100</v>
      </c>
      <c r="Q460" s="28">
        <f>_xlfn.XLOOKUP(ResourceEffects[[#This Row],[Protocol Name]],ProtocolNamesCol,ProtocolIds,"")</f>
        <v>21430</v>
      </c>
      <c r="R460" s="28">
        <f>ResourceEffects[[#This Row],[Time Factor]]</f>
        <v>10</v>
      </c>
      <c r="S460" s="28">
        <f>ResourceEffects[[#This Row],[Drone ID]]</f>
        <v>0</v>
      </c>
      <c r="T460" s="28">
        <f>_xlfn.XLOOKUP(ResourceEffects[[#This Row],[Resource Name]],ResourceNames,ResourceIds,"")</f>
        <v>2033</v>
      </c>
      <c r="U460" s="28">
        <f>_xlfn.XLOOKUP(ResourceEffects[[#This Row],[Event Type]],EventTypeNames,EventTypeIds,"")</f>
        <v>1</v>
      </c>
      <c r="V460" s="28">
        <f>IF(ResourceEffects[[#This Row],[Is Local]]="Yes",1,0)</f>
        <v>1</v>
      </c>
      <c r="W460" s="28">
        <f>IF(ResourceEffects[[#This Row],[Is Installed]]="Yes",1,0)</f>
        <v>0</v>
      </c>
      <c r="X460" s="28">
        <f>IF(ResourceEffects[[#This Row],[Status]]="Locked",1,0)</f>
        <v>0</v>
      </c>
      <c r="Y460" s="28">
        <f>IF(ResourceEffects[[#This Row],[event_type]]=1,0,1)</f>
        <v>0</v>
      </c>
      <c r="Z460" s="28">
        <f>IF(ResourceEffects[[#This Row],[Use Abundancies]]="Yes",1,0)</f>
        <v>0</v>
      </c>
      <c r="AA460" s="28">
        <f>ResourceEffects[[#This Row],[∆]]</f>
        <v>1</v>
      </c>
    </row>
    <row r="461" spans="1:27" x14ac:dyDescent="0.3">
      <c r="A461" s="32">
        <v>10</v>
      </c>
      <c r="B461" s="68" t="s">
        <v>146</v>
      </c>
      <c r="C461" s="31" t="s">
        <v>480</v>
      </c>
      <c r="D461" s="26" t="s">
        <v>394</v>
      </c>
      <c r="E461" s="26">
        <v>1</v>
      </c>
      <c r="F461" s="50" t="s">
        <v>387</v>
      </c>
      <c r="G461" s="27" t="s">
        <v>206</v>
      </c>
      <c r="H461" s="26" t="str">
        <f>"No"</f>
        <v>No</v>
      </c>
      <c r="I461" s="26">
        <f>0</f>
        <v>0</v>
      </c>
      <c r="J461" s="26" t="str">
        <f>"Yes"</f>
        <v>Yes</v>
      </c>
      <c r="K461" s="26" t="str">
        <f>"No"</f>
        <v>No</v>
      </c>
      <c r="L461" s="26">
        <f>INT(ResourceEffects[[#This Row],[Time Factor]]*TimeInterval/60/60/24)</f>
        <v>0</v>
      </c>
      <c r="M461" s="26">
        <f>INT(ResourceEffects[[#This Row],[Time Factor]]*TimeInterval/60/60)-ResourceEffects[[#This Row],[Days]]*24</f>
        <v>0</v>
      </c>
      <c r="N461" s="26">
        <f>INT(ResourceEffects[[#This Row],[Time Factor]]*TimeInterval/60)-ResourceEffects[[#This Row],[Hours]]*60-ResourceEffects[[#This Row],[Days]]*60*24</f>
        <v>0</v>
      </c>
      <c r="O461" s="26">
        <f>ResourceEffects[[#This Row],[Time Factor]]*TimeInterval-ResourceEffects[[#This Row],[Min]]*60-ResourceEffects[[#This Row],[Hours]]*60*60-ResourceEffects[[#This Row],[Days]]*60*60*24</f>
        <v>10</v>
      </c>
      <c r="P461" s="28">
        <f ca="1">INT(RAND()*999999999)</f>
        <v>365789325</v>
      </c>
      <c r="Q461" s="28">
        <f>_xlfn.XLOOKUP(ResourceEffects[[#This Row],[Protocol Name]],ProtocolNamesCol,ProtocolIds,"")</f>
        <v>21430</v>
      </c>
      <c r="R461" s="28">
        <f>ResourceEffects[[#This Row],[Time Factor]]</f>
        <v>10</v>
      </c>
      <c r="S461" s="28">
        <f>ResourceEffects[[#This Row],[Drone ID]]</f>
        <v>0</v>
      </c>
      <c r="T461" s="28">
        <f>_xlfn.XLOOKUP(ResourceEffects[[#This Row],[Resource Name]],ResourceNames,ResourceIds,"")</f>
        <v>2041</v>
      </c>
      <c r="U461" s="28">
        <f>_xlfn.XLOOKUP(ResourceEffects[[#This Row],[Event Type]],EventTypeNames,EventTypeIds,"")</f>
        <v>1</v>
      </c>
      <c r="V461" s="28">
        <f>IF(ResourceEffects[[#This Row],[Is Local]]="Yes",1,0)</f>
        <v>1</v>
      </c>
      <c r="W461" s="28">
        <f>IF(ResourceEffects[[#This Row],[Is Installed]]="Yes",1,0)</f>
        <v>0</v>
      </c>
      <c r="X461" s="28">
        <f>IF(ResourceEffects[[#This Row],[Status]]="Locked",1,0)</f>
        <v>0</v>
      </c>
      <c r="Y461" s="28">
        <f>IF(ResourceEffects[[#This Row],[event_type]]=1,0,1)</f>
        <v>0</v>
      </c>
      <c r="Z461" s="28">
        <f>IF(ResourceEffects[[#This Row],[Use Abundancies]]="Yes",1,0)</f>
        <v>0</v>
      </c>
      <c r="AA461" s="28">
        <f>ResourceEffects[[#This Row],[∆]]</f>
        <v>1</v>
      </c>
    </row>
  </sheetData>
  <sheetProtection formatCells="0" formatColumns="0" formatRows="0" insertColumns="0" insertRows="0" insertHyperlinks="0" deleteColumns="0" deleteRows="0" sort="0" autoFilter="0" pivotTables="0"/>
  <mergeCells count="2">
    <mergeCell ref="A2:O2"/>
    <mergeCell ref="P2:AA2"/>
  </mergeCells>
  <phoneticPr fontId="6" type="noConversion"/>
  <conditionalFormatting sqref="F1 F3:F1048576">
    <cfRule type="cellIs" dxfId="7248" priority="7979" operator="equal">
      <formula>"Unlocked"</formula>
    </cfRule>
    <cfRule type="cellIs" dxfId="7247" priority="7980" operator="equal">
      <formula>"Locked"</formula>
    </cfRule>
  </conditionalFormatting>
  <conditionalFormatting sqref="G1 G3:G1048576">
    <cfRule type="containsText" dxfId="7246" priority="7978" operator="containsText" text="Param">
      <formula>NOT(ISERROR(SEARCH("Param",G1)))</formula>
    </cfRule>
  </conditionalFormatting>
  <conditionalFormatting sqref="I4:I461">
    <cfRule type="cellIs" dxfId="7245" priority="7977" operator="lessThan">
      <formula>0</formula>
    </cfRule>
  </conditionalFormatting>
  <conditionalFormatting sqref="D4:D461">
    <cfRule type="containsText" dxfId="7244" priority="7975" operator="containsText" text="Dec">
      <formula>NOT(ISERROR(SEARCH("Dec",D4)))</formula>
    </cfRule>
    <cfRule type="containsText" dxfId="7243" priority="7976" operator="containsText" text="Inc">
      <formula>NOT(ISERROR(SEARCH("Inc",D4)))</formula>
    </cfRule>
  </conditionalFormatting>
  <conditionalFormatting sqref="F239">
    <cfRule type="cellIs" dxfId="7242" priority="7965" operator="equal">
      <formula>"Unlocked"</formula>
    </cfRule>
    <cfRule type="cellIs" dxfId="7241" priority="7966" operator="equal">
      <formula>"Locked"</formula>
    </cfRule>
  </conditionalFormatting>
  <conditionalFormatting sqref="G239">
    <cfRule type="containsText" dxfId="7240" priority="7964" operator="containsText" text="Param">
      <formula>NOT(ISERROR(SEARCH("Param",G239)))</formula>
    </cfRule>
  </conditionalFormatting>
  <conditionalFormatting sqref="I239">
    <cfRule type="cellIs" dxfId="7239" priority="7963" operator="lessThan">
      <formula>0</formula>
    </cfRule>
  </conditionalFormatting>
  <conditionalFormatting sqref="D239">
    <cfRule type="containsText" dxfId="7238" priority="7961" operator="containsText" text="Dec">
      <formula>NOT(ISERROR(SEARCH("Dec",D239)))</formula>
    </cfRule>
    <cfRule type="containsText" dxfId="7237" priority="7962" operator="containsText" text="Inc">
      <formula>NOT(ISERROR(SEARCH("Inc",D239)))</formula>
    </cfRule>
  </conditionalFormatting>
  <conditionalFormatting sqref="F240">
    <cfRule type="cellIs" dxfId="7236" priority="7959" operator="equal">
      <formula>"Unlocked"</formula>
    </cfRule>
    <cfRule type="cellIs" dxfId="7235" priority="7960" operator="equal">
      <formula>"Locked"</formula>
    </cfRule>
  </conditionalFormatting>
  <conditionalFormatting sqref="G240">
    <cfRule type="containsText" dxfId="7234" priority="7958" operator="containsText" text="Param">
      <formula>NOT(ISERROR(SEARCH("Param",G240)))</formula>
    </cfRule>
  </conditionalFormatting>
  <conditionalFormatting sqref="I240">
    <cfRule type="cellIs" dxfId="7233" priority="7957" operator="lessThan">
      <formula>0</formula>
    </cfRule>
  </conditionalFormatting>
  <conditionalFormatting sqref="D240">
    <cfRule type="containsText" dxfId="7232" priority="7955" operator="containsText" text="Dec">
      <formula>NOT(ISERROR(SEARCH("Dec",D240)))</formula>
    </cfRule>
    <cfRule type="containsText" dxfId="7231" priority="7956" operator="containsText" text="Inc">
      <formula>NOT(ISERROR(SEARCH("Inc",D240)))</formula>
    </cfRule>
  </conditionalFormatting>
  <conditionalFormatting sqref="F241">
    <cfRule type="cellIs" dxfId="7230" priority="7953" operator="equal">
      <formula>"Unlocked"</formula>
    </cfRule>
    <cfRule type="cellIs" dxfId="7229" priority="7954" operator="equal">
      <formula>"Locked"</formula>
    </cfRule>
  </conditionalFormatting>
  <conditionalFormatting sqref="G241">
    <cfRule type="containsText" dxfId="7228" priority="7952" operator="containsText" text="Param">
      <formula>NOT(ISERROR(SEARCH("Param",G241)))</formula>
    </cfRule>
  </conditionalFormatting>
  <conditionalFormatting sqref="I241">
    <cfRule type="cellIs" dxfId="7227" priority="7951" operator="lessThan">
      <formula>0</formula>
    </cfRule>
  </conditionalFormatting>
  <conditionalFormatting sqref="D241">
    <cfRule type="containsText" dxfId="7226" priority="7949" operator="containsText" text="Dec">
      <formula>NOT(ISERROR(SEARCH("Dec",D241)))</formula>
    </cfRule>
    <cfRule type="containsText" dxfId="7225" priority="7950" operator="containsText" text="Inc">
      <formula>NOT(ISERROR(SEARCH("Inc",D241)))</formula>
    </cfRule>
  </conditionalFormatting>
  <conditionalFormatting sqref="F242:F246">
    <cfRule type="cellIs" dxfId="7224" priority="7946" operator="equal">
      <formula>"Unlocked"</formula>
    </cfRule>
    <cfRule type="cellIs" dxfId="7223" priority="7947" operator="equal">
      <formula>"Locked"</formula>
    </cfRule>
  </conditionalFormatting>
  <conditionalFormatting sqref="G242:G246">
    <cfRule type="containsText" dxfId="7222" priority="7945" operator="containsText" text="Param">
      <formula>NOT(ISERROR(SEARCH("Param",G242)))</formula>
    </cfRule>
  </conditionalFormatting>
  <conditionalFormatting sqref="I242:I246">
    <cfRule type="cellIs" dxfId="7221" priority="7944" operator="lessThan">
      <formula>0</formula>
    </cfRule>
  </conditionalFormatting>
  <conditionalFormatting sqref="D242:D246">
    <cfRule type="containsText" dxfId="7220" priority="7942" operator="containsText" text="Dec">
      <formula>NOT(ISERROR(SEARCH("Dec",D242)))</formula>
    </cfRule>
    <cfRule type="containsText" dxfId="7219" priority="7943" operator="containsText" text="Inc">
      <formula>NOT(ISERROR(SEARCH("Inc",D242)))</formula>
    </cfRule>
  </conditionalFormatting>
  <conditionalFormatting sqref="F247:F251">
    <cfRule type="cellIs" dxfId="7218" priority="7940" operator="equal">
      <formula>"Unlocked"</formula>
    </cfRule>
    <cfRule type="cellIs" dxfId="7217" priority="7941" operator="equal">
      <formula>"Locked"</formula>
    </cfRule>
  </conditionalFormatting>
  <conditionalFormatting sqref="G247:G251">
    <cfRule type="containsText" dxfId="7216" priority="7939" operator="containsText" text="Param">
      <formula>NOT(ISERROR(SEARCH("Param",G247)))</formula>
    </cfRule>
  </conditionalFormatting>
  <conditionalFormatting sqref="I247:I251">
    <cfRule type="cellIs" dxfId="7215" priority="7938" operator="lessThan">
      <formula>0</formula>
    </cfRule>
  </conditionalFormatting>
  <conditionalFormatting sqref="D247:D251">
    <cfRule type="containsText" dxfId="7214" priority="7936" operator="containsText" text="Dec">
      <formula>NOT(ISERROR(SEARCH("Dec",D247)))</formula>
    </cfRule>
    <cfRule type="containsText" dxfId="7213" priority="7937" operator="containsText" text="Inc">
      <formula>NOT(ISERROR(SEARCH("Inc",D247)))</formula>
    </cfRule>
  </conditionalFormatting>
  <conditionalFormatting sqref="F247:F251">
    <cfRule type="cellIs" dxfId="7212" priority="7934" operator="equal">
      <formula>"Unlocked"</formula>
    </cfRule>
    <cfRule type="cellIs" dxfId="7211" priority="7935" operator="equal">
      <formula>"Locked"</formula>
    </cfRule>
  </conditionalFormatting>
  <conditionalFormatting sqref="G247:G251">
    <cfRule type="containsText" dxfId="7210" priority="7933" operator="containsText" text="Param">
      <formula>NOT(ISERROR(SEARCH("Param",G247)))</formula>
    </cfRule>
  </conditionalFormatting>
  <conditionalFormatting sqref="I247:I251">
    <cfRule type="cellIs" dxfId="7209" priority="7932" operator="lessThan">
      <formula>0</formula>
    </cfRule>
  </conditionalFormatting>
  <conditionalFormatting sqref="D247:D251">
    <cfRule type="containsText" dxfId="7208" priority="7930" operator="containsText" text="Dec">
      <formula>NOT(ISERROR(SEARCH("Dec",D247)))</formula>
    </cfRule>
    <cfRule type="containsText" dxfId="7207" priority="7931" operator="containsText" text="Inc">
      <formula>NOT(ISERROR(SEARCH("Inc",D247)))</formula>
    </cfRule>
  </conditionalFormatting>
  <conditionalFormatting sqref="F252:F256">
    <cfRule type="cellIs" dxfId="7206" priority="7928" operator="equal">
      <formula>"Unlocked"</formula>
    </cfRule>
    <cfRule type="cellIs" dxfId="7205" priority="7929" operator="equal">
      <formula>"Locked"</formula>
    </cfRule>
  </conditionalFormatting>
  <conditionalFormatting sqref="G252:G256">
    <cfRule type="containsText" dxfId="7204" priority="7927" operator="containsText" text="Param">
      <formula>NOT(ISERROR(SEARCH("Param",G252)))</formula>
    </cfRule>
  </conditionalFormatting>
  <conditionalFormatting sqref="I252:I256">
    <cfRule type="cellIs" dxfId="7203" priority="7926" operator="lessThan">
      <formula>0</formula>
    </cfRule>
  </conditionalFormatting>
  <conditionalFormatting sqref="D252:D256">
    <cfRule type="containsText" dxfId="7202" priority="7924" operator="containsText" text="Dec">
      <formula>NOT(ISERROR(SEARCH("Dec",D252)))</formula>
    </cfRule>
    <cfRule type="containsText" dxfId="7201" priority="7925" operator="containsText" text="Inc">
      <formula>NOT(ISERROR(SEARCH("Inc",D252)))</formula>
    </cfRule>
  </conditionalFormatting>
  <conditionalFormatting sqref="F252:F256">
    <cfRule type="cellIs" dxfId="7200" priority="7922" operator="equal">
      <formula>"Unlocked"</formula>
    </cfRule>
    <cfRule type="cellIs" dxfId="7199" priority="7923" operator="equal">
      <formula>"Locked"</formula>
    </cfRule>
  </conditionalFormatting>
  <conditionalFormatting sqref="G252:G256">
    <cfRule type="containsText" dxfId="7198" priority="7921" operator="containsText" text="Param">
      <formula>NOT(ISERROR(SEARCH("Param",G252)))</formula>
    </cfRule>
  </conditionalFormatting>
  <conditionalFormatting sqref="I252:I256">
    <cfRule type="cellIs" dxfId="7197" priority="7920" operator="lessThan">
      <formula>0</formula>
    </cfRule>
  </conditionalFormatting>
  <conditionalFormatting sqref="D252:D256">
    <cfRule type="containsText" dxfId="7196" priority="7918" operator="containsText" text="Dec">
      <formula>NOT(ISERROR(SEARCH("Dec",D252)))</formula>
    </cfRule>
    <cfRule type="containsText" dxfId="7195" priority="7919" operator="containsText" text="Inc">
      <formula>NOT(ISERROR(SEARCH("Inc",D252)))</formula>
    </cfRule>
  </conditionalFormatting>
  <conditionalFormatting sqref="F252:F256">
    <cfRule type="cellIs" dxfId="7194" priority="7916" operator="equal">
      <formula>"Unlocked"</formula>
    </cfRule>
    <cfRule type="cellIs" dxfId="7193" priority="7917" operator="equal">
      <formula>"Locked"</formula>
    </cfRule>
  </conditionalFormatting>
  <conditionalFormatting sqref="G252:G256">
    <cfRule type="containsText" dxfId="7192" priority="7915" operator="containsText" text="Param">
      <formula>NOT(ISERROR(SEARCH("Param",G252)))</formula>
    </cfRule>
  </conditionalFormatting>
  <conditionalFormatting sqref="I252:I256">
    <cfRule type="cellIs" dxfId="7191" priority="7914" operator="lessThan">
      <formula>0</formula>
    </cfRule>
  </conditionalFormatting>
  <conditionalFormatting sqref="D252:D256">
    <cfRule type="containsText" dxfId="7190" priority="7912" operator="containsText" text="Dec">
      <formula>NOT(ISERROR(SEARCH("Dec",D252)))</formula>
    </cfRule>
    <cfRule type="containsText" dxfId="7189" priority="7913" operator="containsText" text="Inc">
      <formula>NOT(ISERROR(SEARCH("Inc",D252)))</formula>
    </cfRule>
  </conditionalFormatting>
  <conditionalFormatting sqref="F257:F261">
    <cfRule type="cellIs" dxfId="7188" priority="7910" operator="equal">
      <formula>"Unlocked"</formula>
    </cfRule>
    <cfRule type="cellIs" dxfId="7187" priority="7911" operator="equal">
      <formula>"Locked"</formula>
    </cfRule>
  </conditionalFormatting>
  <conditionalFormatting sqref="G257:G261">
    <cfRule type="containsText" dxfId="7186" priority="7909" operator="containsText" text="Param">
      <formula>NOT(ISERROR(SEARCH("Param",G257)))</formula>
    </cfRule>
  </conditionalFormatting>
  <conditionalFormatting sqref="I257:I261">
    <cfRule type="cellIs" dxfId="7185" priority="7908" operator="lessThan">
      <formula>0</formula>
    </cfRule>
  </conditionalFormatting>
  <conditionalFormatting sqref="D257:D261">
    <cfRule type="containsText" dxfId="7184" priority="7906" operator="containsText" text="Dec">
      <formula>NOT(ISERROR(SEARCH("Dec",D257)))</formula>
    </cfRule>
    <cfRule type="containsText" dxfId="7183" priority="7907" operator="containsText" text="Inc">
      <formula>NOT(ISERROR(SEARCH("Inc",D257)))</formula>
    </cfRule>
  </conditionalFormatting>
  <conditionalFormatting sqref="F257:F261">
    <cfRule type="cellIs" dxfId="7182" priority="7904" operator="equal">
      <formula>"Unlocked"</formula>
    </cfRule>
    <cfRule type="cellIs" dxfId="7181" priority="7905" operator="equal">
      <formula>"Locked"</formula>
    </cfRule>
  </conditionalFormatting>
  <conditionalFormatting sqref="G257:G261">
    <cfRule type="containsText" dxfId="7180" priority="7903" operator="containsText" text="Param">
      <formula>NOT(ISERROR(SEARCH("Param",G257)))</formula>
    </cfRule>
  </conditionalFormatting>
  <conditionalFormatting sqref="I257:I261">
    <cfRule type="cellIs" dxfId="7179" priority="7902" operator="lessThan">
      <formula>0</formula>
    </cfRule>
  </conditionalFormatting>
  <conditionalFormatting sqref="D257:D261">
    <cfRule type="containsText" dxfId="7178" priority="7900" operator="containsText" text="Dec">
      <formula>NOT(ISERROR(SEARCH("Dec",D257)))</formula>
    </cfRule>
    <cfRule type="containsText" dxfId="7177" priority="7901" operator="containsText" text="Inc">
      <formula>NOT(ISERROR(SEARCH("Inc",D257)))</formula>
    </cfRule>
  </conditionalFormatting>
  <conditionalFormatting sqref="F257:F261">
    <cfRule type="cellIs" dxfId="7176" priority="7898" operator="equal">
      <formula>"Unlocked"</formula>
    </cfRule>
    <cfRule type="cellIs" dxfId="7175" priority="7899" operator="equal">
      <formula>"Locked"</formula>
    </cfRule>
  </conditionalFormatting>
  <conditionalFormatting sqref="G257:G261">
    <cfRule type="containsText" dxfId="7174" priority="7897" operator="containsText" text="Param">
      <formula>NOT(ISERROR(SEARCH("Param",G257)))</formula>
    </cfRule>
  </conditionalFormatting>
  <conditionalFormatting sqref="I257:I261">
    <cfRule type="cellIs" dxfId="7173" priority="7896" operator="lessThan">
      <formula>0</formula>
    </cfRule>
  </conditionalFormatting>
  <conditionalFormatting sqref="D257:D261">
    <cfRule type="containsText" dxfId="7172" priority="7894" operator="containsText" text="Dec">
      <formula>NOT(ISERROR(SEARCH("Dec",D257)))</formula>
    </cfRule>
    <cfRule type="containsText" dxfId="7171" priority="7895" operator="containsText" text="Inc">
      <formula>NOT(ISERROR(SEARCH("Inc",D257)))</formula>
    </cfRule>
  </conditionalFormatting>
  <conditionalFormatting sqref="F257:F261">
    <cfRule type="cellIs" dxfId="7170" priority="7892" operator="equal">
      <formula>"Unlocked"</formula>
    </cfRule>
    <cfRule type="cellIs" dxfId="7169" priority="7893" operator="equal">
      <formula>"Locked"</formula>
    </cfRule>
  </conditionalFormatting>
  <conditionalFormatting sqref="G257:G261">
    <cfRule type="containsText" dxfId="7168" priority="7891" operator="containsText" text="Param">
      <formula>NOT(ISERROR(SEARCH("Param",G257)))</formula>
    </cfRule>
  </conditionalFormatting>
  <conditionalFormatting sqref="I257:I261">
    <cfRule type="cellIs" dxfId="7167" priority="7890" operator="lessThan">
      <formula>0</formula>
    </cfRule>
  </conditionalFormatting>
  <conditionalFormatting sqref="D257:D261">
    <cfRule type="containsText" dxfId="7166" priority="7888" operator="containsText" text="Dec">
      <formula>NOT(ISERROR(SEARCH("Dec",D257)))</formula>
    </cfRule>
    <cfRule type="containsText" dxfId="7165" priority="7889" operator="containsText" text="Inc">
      <formula>NOT(ISERROR(SEARCH("Inc",D257)))</formula>
    </cfRule>
  </conditionalFormatting>
  <conditionalFormatting sqref="F262:F266">
    <cfRule type="cellIs" dxfId="7164" priority="7886" operator="equal">
      <formula>"Unlocked"</formula>
    </cfRule>
    <cfRule type="cellIs" dxfId="7163" priority="7887" operator="equal">
      <formula>"Locked"</formula>
    </cfRule>
  </conditionalFormatting>
  <conditionalFormatting sqref="G262:G266">
    <cfRule type="containsText" dxfId="7162" priority="7885" operator="containsText" text="Param">
      <formula>NOT(ISERROR(SEARCH("Param",G262)))</formula>
    </cfRule>
  </conditionalFormatting>
  <conditionalFormatting sqref="I262:I266">
    <cfRule type="cellIs" dxfId="7161" priority="7884" operator="lessThan">
      <formula>0</formula>
    </cfRule>
  </conditionalFormatting>
  <conditionalFormatting sqref="D262:D266">
    <cfRule type="containsText" dxfId="7160" priority="7882" operator="containsText" text="Dec">
      <formula>NOT(ISERROR(SEARCH("Dec",D262)))</formula>
    </cfRule>
    <cfRule type="containsText" dxfId="7159" priority="7883" operator="containsText" text="Inc">
      <formula>NOT(ISERROR(SEARCH("Inc",D262)))</formula>
    </cfRule>
  </conditionalFormatting>
  <conditionalFormatting sqref="F262:F266">
    <cfRule type="cellIs" dxfId="7158" priority="7880" operator="equal">
      <formula>"Unlocked"</formula>
    </cfRule>
    <cfRule type="cellIs" dxfId="7157" priority="7881" operator="equal">
      <formula>"Locked"</formula>
    </cfRule>
  </conditionalFormatting>
  <conditionalFormatting sqref="G262:G266">
    <cfRule type="containsText" dxfId="7156" priority="7879" operator="containsText" text="Param">
      <formula>NOT(ISERROR(SEARCH("Param",G262)))</formula>
    </cfRule>
  </conditionalFormatting>
  <conditionalFormatting sqref="I262:I266">
    <cfRule type="cellIs" dxfId="7155" priority="7878" operator="lessThan">
      <formula>0</formula>
    </cfRule>
  </conditionalFormatting>
  <conditionalFormatting sqref="D262:D266">
    <cfRule type="containsText" dxfId="7154" priority="7876" operator="containsText" text="Dec">
      <formula>NOT(ISERROR(SEARCH("Dec",D262)))</formula>
    </cfRule>
    <cfRule type="containsText" dxfId="7153" priority="7877" operator="containsText" text="Inc">
      <formula>NOT(ISERROR(SEARCH("Inc",D262)))</formula>
    </cfRule>
  </conditionalFormatting>
  <conditionalFormatting sqref="F262:F266">
    <cfRule type="cellIs" dxfId="7152" priority="7874" operator="equal">
      <formula>"Unlocked"</formula>
    </cfRule>
    <cfRule type="cellIs" dxfId="7151" priority="7875" operator="equal">
      <formula>"Locked"</formula>
    </cfRule>
  </conditionalFormatting>
  <conditionalFormatting sqref="G262:G266">
    <cfRule type="containsText" dxfId="7150" priority="7873" operator="containsText" text="Param">
      <formula>NOT(ISERROR(SEARCH("Param",G262)))</formula>
    </cfRule>
  </conditionalFormatting>
  <conditionalFormatting sqref="I262:I266">
    <cfRule type="cellIs" dxfId="7149" priority="7872" operator="lessThan">
      <formula>0</formula>
    </cfRule>
  </conditionalFormatting>
  <conditionalFormatting sqref="D262:D266">
    <cfRule type="containsText" dxfId="7148" priority="7870" operator="containsText" text="Dec">
      <formula>NOT(ISERROR(SEARCH("Dec",D262)))</formula>
    </cfRule>
    <cfRule type="containsText" dxfId="7147" priority="7871" operator="containsText" text="Inc">
      <formula>NOT(ISERROR(SEARCH("Inc",D262)))</formula>
    </cfRule>
  </conditionalFormatting>
  <conditionalFormatting sqref="F262:F266">
    <cfRule type="cellIs" dxfId="7146" priority="7868" operator="equal">
      <formula>"Unlocked"</formula>
    </cfRule>
    <cfRule type="cellIs" dxfId="7145" priority="7869" operator="equal">
      <formula>"Locked"</formula>
    </cfRule>
  </conditionalFormatting>
  <conditionalFormatting sqref="G262:G266">
    <cfRule type="containsText" dxfId="7144" priority="7867" operator="containsText" text="Param">
      <formula>NOT(ISERROR(SEARCH("Param",G262)))</formula>
    </cfRule>
  </conditionalFormatting>
  <conditionalFormatting sqref="I262:I266">
    <cfRule type="cellIs" dxfId="7143" priority="7866" operator="lessThan">
      <formula>0</formula>
    </cfRule>
  </conditionalFormatting>
  <conditionalFormatting sqref="D262:D266">
    <cfRule type="containsText" dxfId="7142" priority="7864" operator="containsText" text="Dec">
      <formula>NOT(ISERROR(SEARCH("Dec",D262)))</formula>
    </cfRule>
    <cfRule type="containsText" dxfId="7141" priority="7865" operator="containsText" text="Inc">
      <formula>NOT(ISERROR(SEARCH("Inc",D262)))</formula>
    </cfRule>
  </conditionalFormatting>
  <conditionalFormatting sqref="F262:F266">
    <cfRule type="cellIs" dxfId="7140" priority="7862" operator="equal">
      <formula>"Unlocked"</formula>
    </cfRule>
    <cfRule type="cellIs" dxfId="7139" priority="7863" operator="equal">
      <formula>"Locked"</formula>
    </cfRule>
  </conditionalFormatting>
  <conditionalFormatting sqref="G262:G266">
    <cfRule type="containsText" dxfId="7138" priority="7861" operator="containsText" text="Param">
      <formula>NOT(ISERROR(SEARCH("Param",G262)))</formula>
    </cfRule>
  </conditionalFormatting>
  <conditionalFormatting sqref="I262:I266">
    <cfRule type="cellIs" dxfId="7137" priority="7860" operator="lessThan">
      <formula>0</formula>
    </cfRule>
  </conditionalFormatting>
  <conditionalFormatting sqref="D262:D266">
    <cfRule type="containsText" dxfId="7136" priority="7858" operator="containsText" text="Dec">
      <formula>NOT(ISERROR(SEARCH("Dec",D262)))</formula>
    </cfRule>
    <cfRule type="containsText" dxfId="7135" priority="7859" operator="containsText" text="Inc">
      <formula>NOT(ISERROR(SEARCH("Inc",D262)))</formula>
    </cfRule>
  </conditionalFormatting>
  <conditionalFormatting sqref="F267:F271">
    <cfRule type="cellIs" dxfId="7134" priority="7856" operator="equal">
      <formula>"Unlocked"</formula>
    </cfRule>
    <cfRule type="cellIs" dxfId="7133" priority="7857" operator="equal">
      <formula>"Locked"</formula>
    </cfRule>
  </conditionalFormatting>
  <conditionalFormatting sqref="G267:G271">
    <cfRule type="containsText" dxfId="7132" priority="7855" operator="containsText" text="Param">
      <formula>NOT(ISERROR(SEARCH("Param",G267)))</formula>
    </cfRule>
  </conditionalFormatting>
  <conditionalFormatting sqref="I267:I271">
    <cfRule type="cellIs" dxfId="7131" priority="7854" operator="lessThan">
      <formula>0</formula>
    </cfRule>
  </conditionalFormatting>
  <conditionalFormatting sqref="D267:D271">
    <cfRule type="containsText" dxfId="7130" priority="7852" operator="containsText" text="Dec">
      <formula>NOT(ISERROR(SEARCH("Dec",D267)))</formula>
    </cfRule>
    <cfRule type="containsText" dxfId="7129" priority="7853" operator="containsText" text="Inc">
      <formula>NOT(ISERROR(SEARCH("Inc",D267)))</formula>
    </cfRule>
  </conditionalFormatting>
  <conditionalFormatting sqref="F267:F271">
    <cfRule type="cellIs" dxfId="7128" priority="7850" operator="equal">
      <formula>"Unlocked"</formula>
    </cfRule>
    <cfRule type="cellIs" dxfId="7127" priority="7851" operator="equal">
      <formula>"Locked"</formula>
    </cfRule>
  </conditionalFormatting>
  <conditionalFormatting sqref="G267:G271">
    <cfRule type="containsText" dxfId="7126" priority="7849" operator="containsText" text="Param">
      <formula>NOT(ISERROR(SEARCH("Param",G267)))</formula>
    </cfRule>
  </conditionalFormatting>
  <conditionalFormatting sqref="I267:I271">
    <cfRule type="cellIs" dxfId="7125" priority="7848" operator="lessThan">
      <formula>0</formula>
    </cfRule>
  </conditionalFormatting>
  <conditionalFormatting sqref="D267:D271">
    <cfRule type="containsText" dxfId="7124" priority="7846" operator="containsText" text="Dec">
      <formula>NOT(ISERROR(SEARCH("Dec",D267)))</formula>
    </cfRule>
    <cfRule type="containsText" dxfId="7123" priority="7847" operator="containsText" text="Inc">
      <formula>NOT(ISERROR(SEARCH("Inc",D267)))</formula>
    </cfRule>
  </conditionalFormatting>
  <conditionalFormatting sqref="F267:F271">
    <cfRule type="cellIs" dxfId="7122" priority="7844" operator="equal">
      <formula>"Unlocked"</formula>
    </cfRule>
    <cfRule type="cellIs" dxfId="7121" priority="7845" operator="equal">
      <formula>"Locked"</formula>
    </cfRule>
  </conditionalFormatting>
  <conditionalFormatting sqref="G267:G271">
    <cfRule type="containsText" dxfId="7120" priority="7843" operator="containsText" text="Param">
      <formula>NOT(ISERROR(SEARCH("Param",G267)))</formula>
    </cfRule>
  </conditionalFormatting>
  <conditionalFormatting sqref="I267:I271">
    <cfRule type="cellIs" dxfId="7119" priority="7842" operator="lessThan">
      <formula>0</formula>
    </cfRule>
  </conditionalFormatting>
  <conditionalFormatting sqref="D267:D271">
    <cfRule type="containsText" dxfId="7118" priority="7840" operator="containsText" text="Dec">
      <formula>NOT(ISERROR(SEARCH("Dec",D267)))</formula>
    </cfRule>
    <cfRule type="containsText" dxfId="7117" priority="7841" operator="containsText" text="Inc">
      <formula>NOT(ISERROR(SEARCH("Inc",D267)))</formula>
    </cfRule>
  </conditionalFormatting>
  <conditionalFormatting sqref="F267:F271">
    <cfRule type="cellIs" dxfId="7116" priority="7838" operator="equal">
      <formula>"Unlocked"</formula>
    </cfRule>
    <cfRule type="cellIs" dxfId="7115" priority="7839" operator="equal">
      <formula>"Locked"</formula>
    </cfRule>
  </conditionalFormatting>
  <conditionalFormatting sqref="G267:G271">
    <cfRule type="containsText" dxfId="7114" priority="7837" operator="containsText" text="Param">
      <formula>NOT(ISERROR(SEARCH("Param",G267)))</formula>
    </cfRule>
  </conditionalFormatting>
  <conditionalFormatting sqref="I267:I271">
    <cfRule type="cellIs" dxfId="7113" priority="7836" operator="lessThan">
      <formula>0</formula>
    </cfRule>
  </conditionalFormatting>
  <conditionalFormatting sqref="D267:D271">
    <cfRule type="containsText" dxfId="7112" priority="7834" operator="containsText" text="Dec">
      <formula>NOT(ISERROR(SEARCH("Dec",D267)))</formula>
    </cfRule>
    <cfRule type="containsText" dxfId="7111" priority="7835" operator="containsText" text="Inc">
      <formula>NOT(ISERROR(SEARCH("Inc",D267)))</formula>
    </cfRule>
  </conditionalFormatting>
  <conditionalFormatting sqref="F267:F271">
    <cfRule type="cellIs" dxfId="7110" priority="7832" operator="equal">
      <formula>"Unlocked"</formula>
    </cfRule>
    <cfRule type="cellIs" dxfId="7109" priority="7833" operator="equal">
      <formula>"Locked"</formula>
    </cfRule>
  </conditionalFormatting>
  <conditionalFormatting sqref="G267:G271">
    <cfRule type="containsText" dxfId="7108" priority="7831" operator="containsText" text="Param">
      <formula>NOT(ISERROR(SEARCH("Param",G267)))</formula>
    </cfRule>
  </conditionalFormatting>
  <conditionalFormatting sqref="I267:I271">
    <cfRule type="cellIs" dxfId="7107" priority="7830" operator="lessThan">
      <formula>0</formula>
    </cfRule>
  </conditionalFormatting>
  <conditionalFormatting sqref="D267:D271">
    <cfRule type="containsText" dxfId="7106" priority="7828" operator="containsText" text="Dec">
      <formula>NOT(ISERROR(SEARCH("Dec",D267)))</formula>
    </cfRule>
    <cfRule type="containsText" dxfId="7105" priority="7829" operator="containsText" text="Inc">
      <formula>NOT(ISERROR(SEARCH("Inc",D267)))</formula>
    </cfRule>
  </conditionalFormatting>
  <conditionalFormatting sqref="F267:F271">
    <cfRule type="cellIs" dxfId="7104" priority="7826" operator="equal">
      <formula>"Unlocked"</formula>
    </cfRule>
    <cfRule type="cellIs" dxfId="7103" priority="7827" operator="equal">
      <formula>"Locked"</formula>
    </cfRule>
  </conditionalFormatting>
  <conditionalFormatting sqref="G267:G271">
    <cfRule type="containsText" dxfId="7102" priority="7825" operator="containsText" text="Param">
      <formula>NOT(ISERROR(SEARCH("Param",G267)))</formula>
    </cfRule>
  </conditionalFormatting>
  <conditionalFormatting sqref="I267:I271">
    <cfRule type="cellIs" dxfId="7101" priority="7824" operator="lessThan">
      <formula>0</formula>
    </cfRule>
  </conditionalFormatting>
  <conditionalFormatting sqref="D267:D271">
    <cfRule type="containsText" dxfId="7100" priority="7822" operator="containsText" text="Dec">
      <formula>NOT(ISERROR(SEARCH("Dec",D267)))</formula>
    </cfRule>
    <cfRule type="containsText" dxfId="7099" priority="7823" operator="containsText" text="Inc">
      <formula>NOT(ISERROR(SEARCH("Inc",D267)))</formula>
    </cfRule>
  </conditionalFormatting>
  <conditionalFormatting sqref="F272:F276">
    <cfRule type="cellIs" dxfId="7098" priority="7820" operator="equal">
      <formula>"Unlocked"</formula>
    </cfRule>
    <cfRule type="cellIs" dxfId="7097" priority="7821" operator="equal">
      <formula>"Locked"</formula>
    </cfRule>
  </conditionalFormatting>
  <conditionalFormatting sqref="G272:G276">
    <cfRule type="containsText" dxfId="7096" priority="7819" operator="containsText" text="Param">
      <formula>NOT(ISERROR(SEARCH("Param",G272)))</formula>
    </cfRule>
  </conditionalFormatting>
  <conditionalFormatting sqref="I272:I276">
    <cfRule type="cellIs" dxfId="7095" priority="7818" operator="lessThan">
      <formula>0</formula>
    </cfRule>
  </conditionalFormatting>
  <conditionalFormatting sqref="D272:D276">
    <cfRule type="containsText" dxfId="7094" priority="7816" operator="containsText" text="Dec">
      <formula>NOT(ISERROR(SEARCH("Dec",D272)))</formula>
    </cfRule>
    <cfRule type="containsText" dxfId="7093" priority="7817" operator="containsText" text="Inc">
      <formula>NOT(ISERROR(SEARCH("Inc",D272)))</formula>
    </cfRule>
  </conditionalFormatting>
  <conditionalFormatting sqref="F272:F276">
    <cfRule type="cellIs" dxfId="7092" priority="7814" operator="equal">
      <formula>"Unlocked"</formula>
    </cfRule>
    <cfRule type="cellIs" dxfId="7091" priority="7815" operator="equal">
      <formula>"Locked"</formula>
    </cfRule>
  </conditionalFormatting>
  <conditionalFormatting sqref="G272:G276">
    <cfRule type="containsText" dxfId="7090" priority="7813" operator="containsText" text="Param">
      <formula>NOT(ISERROR(SEARCH("Param",G272)))</formula>
    </cfRule>
  </conditionalFormatting>
  <conditionalFormatting sqref="I272:I276">
    <cfRule type="cellIs" dxfId="7089" priority="7812" operator="lessThan">
      <formula>0</formula>
    </cfRule>
  </conditionalFormatting>
  <conditionalFormatting sqref="D272:D276">
    <cfRule type="containsText" dxfId="7088" priority="7810" operator="containsText" text="Dec">
      <formula>NOT(ISERROR(SEARCH("Dec",D272)))</formula>
    </cfRule>
    <cfRule type="containsText" dxfId="7087" priority="7811" operator="containsText" text="Inc">
      <formula>NOT(ISERROR(SEARCH("Inc",D272)))</formula>
    </cfRule>
  </conditionalFormatting>
  <conditionalFormatting sqref="F272:F276">
    <cfRule type="cellIs" dxfId="7086" priority="7808" operator="equal">
      <formula>"Unlocked"</formula>
    </cfRule>
    <cfRule type="cellIs" dxfId="7085" priority="7809" operator="equal">
      <formula>"Locked"</formula>
    </cfRule>
  </conditionalFormatting>
  <conditionalFormatting sqref="G272:G276">
    <cfRule type="containsText" dxfId="7084" priority="7807" operator="containsText" text="Param">
      <formula>NOT(ISERROR(SEARCH("Param",G272)))</formula>
    </cfRule>
  </conditionalFormatting>
  <conditionalFormatting sqref="I272:I276">
    <cfRule type="cellIs" dxfId="7083" priority="7806" operator="lessThan">
      <formula>0</formula>
    </cfRule>
  </conditionalFormatting>
  <conditionalFormatting sqref="D272:D276">
    <cfRule type="containsText" dxfId="7082" priority="7804" operator="containsText" text="Dec">
      <formula>NOT(ISERROR(SEARCH("Dec",D272)))</formula>
    </cfRule>
    <cfRule type="containsText" dxfId="7081" priority="7805" operator="containsText" text="Inc">
      <formula>NOT(ISERROR(SEARCH("Inc",D272)))</formula>
    </cfRule>
  </conditionalFormatting>
  <conditionalFormatting sqref="F272:F276">
    <cfRule type="cellIs" dxfId="7080" priority="7802" operator="equal">
      <formula>"Unlocked"</formula>
    </cfRule>
    <cfRule type="cellIs" dxfId="7079" priority="7803" operator="equal">
      <formula>"Locked"</formula>
    </cfRule>
  </conditionalFormatting>
  <conditionalFormatting sqref="G272:G276">
    <cfRule type="containsText" dxfId="7078" priority="7801" operator="containsText" text="Param">
      <formula>NOT(ISERROR(SEARCH("Param",G272)))</formula>
    </cfRule>
  </conditionalFormatting>
  <conditionalFormatting sqref="I272:I276">
    <cfRule type="cellIs" dxfId="7077" priority="7800" operator="lessThan">
      <formula>0</formula>
    </cfRule>
  </conditionalFormatting>
  <conditionalFormatting sqref="D272:D276">
    <cfRule type="containsText" dxfId="7076" priority="7798" operator="containsText" text="Dec">
      <formula>NOT(ISERROR(SEARCH("Dec",D272)))</formula>
    </cfRule>
    <cfRule type="containsText" dxfId="7075" priority="7799" operator="containsText" text="Inc">
      <formula>NOT(ISERROR(SEARCH("Inc",D272)))</formula>
    </cfRule>
  </conditionalFormatting>
  <conditionalFormatting sqref="F272:F276">
    <cfRule type="cellIs" dxfId="7074" priority="7796" operator="equal">
      <formula>"Unlocked"</formula>
    </cfRule>
    <cfRule type="cellIs" dxfId="7073" priority="7797" operator="equal">
      <formula>"Locked"</formula>
    </cfRule>
  </conditionalFormatting>
  <conditionalFormatting sqref="G272:G276">
    <cfRule type="containsText" dxfId="7072" priority="7795" operator="containsText" text="Param">
      <formula>NOT(ISERROR(SEARCH("Param",G272)))</formula>
    </cfRule>
  </conditionalFormatting>
  <conditionalFormatting sqref="I272:I276">
    <cfRule type="cellIs" dxfId="7071" priority="7794" operator="lessThan">
      <formula>0</formula>
    </cfRule>
  </conditionalFormatting>
  <conditionalFormatting sqref="D272:D276">
    <cfRule type="containsText" dxfId="7070" priority="7792" operator="containsText" text="Dec">
      <formula>NOT(ISERROR(SEARCH("Dec",D272)))</formula>
    </cfRule>
    <cfRule type="containsText" dxfId="7069" priority="7793" operator="containsText" text="Inc">
      <formula>NOT(ISERROR(SEARCH("Inc",D272)))</formula>
    </cfRule>
  </conditionalFormatting>
  <conditionalFormatting sqref="F272:F276">
    <cfRule type="cellIs" dxfId="7068" priority="7790" operator="equal">
      <formula>"Unlocked"</formula>
    </cfRule>
    <cfRule type="cellIs" dxfId="7067" priority="7791" operator="equal">
      <formula>"Locked"</formula>
    </cfRule>
  </conditionalFormatting>
  <conditionalFormatting sqref="G272:G276">
    <cfRule type="containsText" dxfId="7066" priority="7789" operator="containsText" text="Param">
      <formula>NOT(ISERROR(SEARCH("Param",G272)))</formula>
    </cfRule>
  </conditionalFormatting>
  <conditionalFormatting sqref="I272:I276">
    <cfRule type="cellIs" dxfId="7065" priority="7788" operator="lessThan">
      <formula>0</formula>
    </cfRule>
  </conditionalFormatting>
  <conditionalFormatting sqref="D272:D276">
    <cfRule type="containsText" dxfId="7064" priority="7786" operator="containsText" text="Dec">
      <formula>NOT(ISERROR(SEARCH("Dec",D272)))</formula>
    </cfRule>
    <cfRule type="containsText" dxfId="7063" priority="7787" operator="containsText" text="Inc">
      <formula>NOT(ISERROR(SEARCH("Inc",D272)))</formula>
    </cfRule>
  </conditionalFormatting>
  <conditionalFormatting sqref="F272:F276">
    <cfRule type="cellIs" dxfId="7062" priority="7784" operator="equal">
      <formula>"Unlocked"</formula>
    </cfRule>
    <cfRule type="cellIs" dxfId="7061" priority="7785" operator="equal">
      <formula>"Locked"</formula>
    </cfRule>
  </conditionalFormatting>
  <conditionalFormatting sqref="G272:G276">
    <cfRule type="containsText" dxfId="7060" priority="7783" operator="containsText" text="Param">
      <formula>NOT(ISERROR(SEARCH("Param",G272)))</formula>
    </cfRule>
  </conditionalFormatting>
  <conditionalFormatting sqref="I272:I276">
    <cfRule type="cellIs" dxfId="7059" priority="7782" operator="lessThan">
      <formula>0</formula>
    </cfRule>
  </conditionalFormatting>
  <conditionalFormatting sqref="D272:D276">
    <cfRule type="containsText" dxfId="7058" priority="7780" operator="containsText" text="Dec">
      <formula>NOT(ISERROR(SEARCH("Dec",D272)))</formula>
    </cfRule>
    <cfRule type="containsText" dxfId="7057" priority="7781" operator="containsText" text="Inc">
      <formula>NOT(ISERROR(SEARCH("Inc",D272)))</formula>
    </cfRule>
  </conditionalFormatting>
  <conditionalFormatting sqref="F277:F281">
    <cfRule type="cellIs" dxfId="7056" priority="7778" operator="equal">
      <formula>"Unlocked"</formula>
    </cfRule>
    <cfRule type="cellIs" dxfId="7055" priority="7779" operator="equal">
      <formula>"Locked"</formula>
    </cfRule>
  </conditionalFormatting>
  <conditionalFormatting sqref="G277:G281">
    <cfRule type="containsText" dxfId="7054" priority="7777" operator="containsText" text="Param">
      <formula>NOT(ISERROR(SEARCH("Param",G277)))</formula>
    </cfRule>
  </conditionalFormatting>
  <conditionalFormatting sqref="I277:I281">
    <cfRule type="cellIs" dxfId="7053" priority="7776" operator="lessThan">
      <formula>0</formula>
    </cfRule>
  </conditionalFormatting>
  <conditionalFormatting sqref="D277:D281">
    <cfRule type="containsText" dxfId="7052" priority="7774" operator="containsText" text="Dec">
      <formula>NOT(ISERROR(SEARCH("Dec",D277)))</formula>
    </cfRule>
    <cfRule type="containsText" dxfId="7051" priority="7775" operator="containsText" text="Inc">
      <formula>NOT(ISERROR(SEARCH("Inc",D277)))</formula>
    </cfRule>
  </conditionalFormatting>
  <conditionalFormatting sqref="F277:F281">
    <cfRule type="cellIs" dxfId="7050" priority="7772" operator="equal">
      <formula>"Unlocked"</formula>
    </cfRule>
    <cfRule type="cellIs" dxfId="7049" priority="7773" operator="equal">
      <formula>"Locked"</formula>
    </cfRule>
  </conditionalFormatting>
  <conditionalFormatting sqref="G277:G281">
    <cfRule type="containsText" dxfId="7048" priority="7771" operator="containsText" text="Param">
      <formula>NOT(ISERROR(SEARCH("Param",G277)))</formula>
    </cfRule>
  </conditionalFormatting>
  <conditionalFormatting sqref="I277:I281">
    <cfRule type="cellIs" dxfId="7047" priority="7770" operator="lessThan">
      <formula>0</formula>
    </cfRule>
  </conditionalFormatting>
  <conditionalFormatting sqref="D277:D281">
    <cfRule type="containsText" dxfId="7046" priority="7768" operator="containsText" text="Dec">
      <formula>NOT(ISERROR(SEARCH("Dec",D277)))</formula>
    </cfRule>
    <cfRule type="containsText" dxfId="7045" priority="7769" operator="containsText" text="Inc">
      <formula>NOT(ISERROR(SEARCH("Inc",D277)))</formula>
    </cfRule>
  </conditionalFormatting>
  <conditionalFormatting sqref="F277:F281">
    <cfRule type="cellIs" dxfId="7044" priority="7766" operator="equal">
      <formula>"Unlocked"</formula>
    </cfRule>
    <cfRule type="cellIs" dxfId="7043" priority="7767" operator="equal">
      <formula>"Locked"</formula>
    </cfRule>
  </conditionalFormatting>
  <conditionalFormatting sqref="G277:G281">
    <cfRule type="containsText" dxfId="7042" priority="7765" operator="containsText" text="Param">
      <formula>NOT(ISERROR(SEARCH("Param",G277)))</formula>
    </cfRule>
  </conditionalFormatting>
  <conditionalFormatting sqref="I277:I281">
    <cfRule type="cellIs" dxfId="7041" priority="7764" operator="lessThan">
      <formula>0</formula>
    </cfRule>
  </conditionalFormatting>
  <conditionalFormatting sqref="D277:D281">
    <cfRule type="containsText" dxfId="7040" priority="7762" operator="containsText" text="Dec">
      <formula>NOT(ISERROR(SEARCH("Dec",D277)))</formula>
    </cfRule>
    <cfRule type="containsText" dxfId="7039" priority="7763" operator="containsText" text="Inc">
      <formula>NOT(ISERROR(SEARCH("Inc",D277)))</formula>
    </cfRule>
  </conditionalFormatting>
  <conditionalFormatting sqref="F277:F281">
    <cfRule type="cellIs" dxfId="7038" priority="7760" operator="equal">
      <formula>"Unlocked"</formula>
    </cfRule>
    <cfRule type="cellIs" dxfId="7037" priority="7761" operator="equal">
      <formula>"Locked"</formula>
    </cfRule>
  </conditionalFormatting>
  <conditionalFormatting sqref="G277:G281">
    <cfRule type="containsText" dxfId="7036" priority="7759" operator="containsText" text="Param">
      <formula>NOT(ISERROR(SEARCH("Param",G277)))</formula>
    </cfRule>
  </conditionalFormatting>
  <conditionalFormatting sqref="I277:I281">
    <cfRule type="cellIs" dxfId="7035" priority="7758" operator="lessThan">
      <formula>0</formula>
    </cfRule>
  </conditionalFormatting>
  <conditionalFormatting sqref="D277:D281">
    <cfRule type="containsText" dxfId="7034" priority="7756" operator="containsText" text="Dec">
      <formula>NOT(ISERROR(SEARCH("Dec",D277)))</formula>
    </cfRule>
    <cfRule type="containsText" dxfId="7033" priority="7757" operator="containsText" text="Inc">
      <formula>NOT(ISERROR(SEARCH("Inc",D277)))</formula>
    </cfRule>
  </conditionalFormatting>
  <conditionalFormatting sqref="F277:F281">
    <cfRule type="cellIs" dxfId="7032" priority="7754" operator="equal">
      <formula>"Unlocked"</formula>
    </cfRule>
    <cfRule type="cellIs" dxfId="7031" priority="7755" operator="equal">
      <formula>"Locked"</formula>
    </cfRule>
  </conditionalFormatting>
  <conditionalFormatting sqref="G277:G281">
    <cfRule type="containsText" dxfId="7030" priority="7753" operator="containsText" text="Param">
      <formula>NOT(ISERROR(SEARCH("Param",G277)))</formula>
    </cfRule>
  </conditionalFormatting>
  <conditionalFormatting sqref="I277:I281">
    <cfRule type="cellIs" dxfId="7029" priority="7752" operator="lessThan">
      <formula>0</formula>
    </cfRule>
  </conditionalFormatting>
  <conditionalFormatting sqref="D277:D281">
    <cfRule type="containsText" dxfId="7028" priority="7750" operator="containsText" text="Dec">
      <formula>NOT(ISERROR(SEARCH("Dec",D277)))</formula>
    </cfRule>
    <cfRule type="containsText" dxfId="7027" priority="7751" operator="containsText" text="Inc">
      <formula>NOT(ISERROR(SEARCH("Inc",D277)))</formula>
    </cfRule>
  </conditionalFormatting>
  <conditionalFormatting sqref="F277:F281">
    <cfRule type="cellIs" dxfId="7026" priority="7748" operator="equal">
      <formula>"Unlocked"</formula>
    </cfRule>
    <cfRule type="cellIs" dxfId="7025" priority="7749" operator="equal">
      <formula>"Locked"</formula>
    </cfRule>
  </conditionalFormatting>
  <conditionalFormatting sqref="G277:G281">
    <cfRule type="containsText" dxfId="7024" priority="7747" operator="containsText" text="Param">
      <formula>NOT(ISERROR(SEARCH("Param",G277)))</formula>
    </cfRule>
  </conditionalFormatting>
  <conditionalFormatting sqref="I277:I281">
    <cfRule type="cellIs" dxfId="7023" priority="7746" operator="lessThan">
      <formula>0</formula>
    </cfRule>
  </conditionalFormatting>
  <conditionalFormatting sqref="D277:D281">
    <cfRule type="containsText" dxfId="7022" priority="7744" operator="containsText" text="Dec">
      <formula>NOT(ISERROR(SEARCH("Dec",D277)))</formula>
    </cfRule>
    <cfRule type="containsText" dxfId="7021" priority="7745" operator="containsText" text="Inc">
      <formula>NOT(ISERROR(SEARCH("Inc",D277)))</formula>
    </cfRule>
  </conditionalFormatting>
  <conditionalFormatting sqref="F277:F281">
    <cfRule type="cellIs" dxfId="7020" priority="7742" operator="equal">
      <formula>"Unlocked"</formula>
    </cfRule>
    <cfRule type="cellIs" dxfId="7019" priority="7743" operator="equal">
      <formula>"Locked"</formula>
    </cfRule>
  </conditionalFormatting>
  <conditionalFormatting sqref="G277:G281">
    <cfRule type="containsText" dxfId="7018" priority="7741" operator="containsText" text="Param">
      <formula>NOT(ISERROR(SEARCH("Param",G277)))</formula>
    </cfRule>
  </conditionalFormatting>
  <conditionalFormatting sqref="I277:I281">
    <cfRule type="cellIs" dxfId="7017" priority="7740" operator="lessThan">
      <formula>0</formula>
    </cfRule>
  </conditionalFormatting>
  <conditionalFormatting sqref="D277:D281">
    <cfRule type="containsText" dxfId="7016" priority="7738" operator="containsText" text="Dec">
      <formula>NOT(ISERROR(SEARCH("Dec",D277)))</formula>
    </cfRule>
    <cfRule type="containsText" dxfId="7015" priority="7739" operator="containsText" text="Inc">
      <formula>NOT(ISERROR(SEARCH("Inc",D277)))</formula>
    </cfRule>
  </conditionalFormatting>
  <conditionalFormatting sqref="F277:F281">
    <cfRule type="cellIs" dxfId="7014" priority="7736" operator="equal">
      <formula>"Unlocked"</formula>
    </cfRule>
    <cfRule type="cellIs" dxfId="7013" priority="7737" operator="equal">
      <formula>"Locked"</formula>
    </cfRule>
  </conditionalFormatting>
  <conditionalFormatting sqref="G277:G281">
    <cfRule type="containsText" dxfId="7012" priority="7735" operator="containsText" text="Param">
      <formula>NOT(ISERROR(SEARCH("Param",G277)))</formula>
    </cfRule>
  </conditionalFormatting>
  <conditionalFormatting sqref="I277:I281">
    <cfRule type="cellIs" dxfId="7011" priority="7734" operator="lessThan">
      <formula>0</formula>
    </cfRule>
  </conditionalFormatting>
  <conditionalFormatting sqref="D277:D281">
    <cfRule type="containsText" dxfId="7010" priority="7732" operator="containsText" text="Dec">
      <formula>NOT(ISERROR(SEARCH("Dec",D277)))</formula>
    </cfRule>
    <cfRule type="containsText" dxfId="7009" priority="7733" operator="containsText" text="Inc">
      <formula>NOT(ISERROR(SEARCH("Inc",D277)))</formula>
    </cfRule>
  </conditionalFormatting>
  <conditionalFormatting sqref="F282:F286">
    <cfRule type="cellIs" dxfId="7008" priority="7730" operator="equal">
      <formula>"Unlocked"</formula>
    </cfRule>
    <cfRule type="cellIs" dxfId="7007" priority="7731" operator="equal">
      <formula>"Locked"</formula>
    </cfRule>
  </conditionalFormatting>
  <conditionalFormatting sqref="G282:G286">
    <cfRule type="containsText" dxfId="7006" priority="7729" operator="containsText" text="Param">
      <formula>NOT(ISERROR(SEARCH("Param",G282)))</formula>
    </cfRule>
  </conditionalFormatting>
  <conditionalFormatting sqref="I282:I286">
    <cfRule type="cellIs" dxfId="7005" priority="7728" operator="lessThan">
      <formula>0</formula>
    </cfRule>
  </conditionalFormatting>
  <conditionalFormatting sqref="D282:D286">
    <cfRule type="containsText" dxfId="7004" priority="7726" operator="containsText" text="Dec">
      <formula>NOT(ISERROR(SEARCH("Dec",D282)))</formula>
    </cfRule>
    <cfRule type="containsText" dxfId="7003" priority="7727" operator="containsText" text="Inc">
      <formula>NOT(ISERROR(SEARCH("Inc",D282)))</formula>
    </cfRule>
  </conditionalFormatting>
  <conditionalFormatting sqref="F282:F286">
    <cfRule type="cellIs" dxfId="7002" priority="7724" operator="equal">
      <formula>"Unlocked"</formula>
    </cfRule>
    <cfRule type="cellIs" dxfId="7001" priority="7725" operator="equal">
      <formula>"Locked"</formula>
    </cfRule>
  </conditionalFormatting>
  <conditionalFormatting sqref="G282:G286">
    <cfRule type="containsText" dxfId="7000" priority="7723" operator="containsText" text="Param">
      <formula>NOT(ISERROR(SEARCH("Param",G282)))</formula>
    </cfRule>
  </conditionalFormatting>
  <conditionalFormatting sqref="I282:I286">
    <cfRule type="cellIs" dxfId="6999" priority="7722" operator="lessThan">
      <formula>0</formula>
    </cfRule>
  </conditionalFormatting>
  <conditionalFormatting sqref="D282:D286">
    <cfRule type="containsText" dxfId="6998" priority="7720" operator="containsText" text="Dec">
      <formula>NOT(ISERROR(SEARCH("Dec",D282)))</formula>
    </cfRule>
    <cfRule type="containsText" dxfId="6997" priority="7721" operator="containsText" text="Inc">
      <formula>NOT(ISERROR(SEARCH("Inc",D282)))</formula>
    </cfRule>
  </conditionalFormatting>
  <conditionalFormatting sqref="F282:F286">
    <cfRule type="cellIs" dxfId="6996" priority="7718" operator="equal">
      <formula>"Unlocked"</formula>
    </cfRule>
    <cfRule type="cellIs" dxfId="6995" priority="7719" operator="equal">
      <formula>"Locked"</formula>
    </cfRule>
  </conditionalFormatting>
  <conditionalFormatting sqref="G282:G286">
    <cfRule type="containsText" dxfId="6994" priority="7717" operator="containsText" text="Param">
      <formula>NOT(ISERROR(SEARCH("Param",G282)))</formula>
    </cfRule>
  </conditionalFormatting>
  <conditionalFormatting sqref="I282:I286">
    <cfRule type="cellIs" dxfId="6993" priority="7716" operator="lessThan">
      <formula>0</formula>
    </cfRule>
  </conditionalFormatting>
  <conditionalFormatting sqref="D282:D286">
    <cfRule type="containsText" dxfId="6992" priority="7714" operator="containsText" text="Dec">
      <formula>NOT(ISERROR(SEARCH("Dec",D282)))</formula>
    </cfRule>
    <cfRule type="containsText" dxfId="6991" priority="7715" operator="containsText" text="Inc">
      <formula>NOT(ISERROR(SEARCH("Inc",D282)))</formula>
    </cfRule>
  </conditionalFormatting>
  <conditionalFormatting sqref="F282:F286">
    <cfRule type="cellIs" dxfId="6990" priority="7712" operator="equal">
      <formula>"Unlocked"</formula>
    </cfRule>
    <cfRule type="cellIs" dxfId="6989" priority="7713" operator="equal">
      <formula>"Locked"</formula>
    </cfRule>
  </conditionalFormatting>
  <conditionalFormatting sqref="G282:G286">
    <cfRule type="containsText" dxfId="6988" priority="7711" operator="containsText" text="Param">
      <formula>NOT(ISERROR(SEARCH("Param",G282)))</formula>
    </cfRule>
  </conditionalFormatting>
  <conditionalFormatting sqref="I282:I286">
    <cfRule type="cellIs" dxfId="6987" priority="7710" operator="lessThan">
      <formula>0</formula>
    </cfRule>
  </conditionalFormatting>
  <conditionalFormatting sqref="D282:D286">
    <cfRule type="containsText" dxfId="6986" priority="7708" operator="containsText" text="Dec">
      <formula>NOT(ISERROR(SEARCH("Dec",D282)))</formula>
    </cfRule>
    <cfRule type="containsText" dxfId="6985" priority="7709" operator="containsText" text="Inc">
      <formula>NOT(ISERROR(SEARCH("Inc",D282)))</formula>
    </cfRule>
  </conditionalFormatting>
  <conditionalFormatting sqref="F282:F286">
    <cfRule type="cellIs" dxfId="6984" priority="7706" operator="equal">
      <formula>"Unlocked"</formula>
    </cfRule>
    <cfRule type="cellIs" dxfId="6983" priority="7707" operator="equal">
      <formula>"Locked"</formula>
    </cfRule>
  </conditionalFormatting>
  <conditionalFormatting sqref="G282:G286">
    <cfRule type="containsText" dxfId="6982" priority="7705" operator="containsText" text="Param">
      <formula>NOT(ISERROR(SEARCH("Param",G282)))</formula>
    </cfRule>
  </conditionalFormatting>
  <conditionalFormatting sqref="I282:I286">
    <cfRule type="cellIs" dxfId="6981" priority="7704" operator="lessThan">
      <formula>0</formula>
    </cfRule>
  </conditionalFormatting>
  <conditionalFormatting sqref="D282:D286">
    <cfRule type="containsText" dxfId="6980" priority="7702" operator="containsText" text="Dec">
      <formula>NOT(ISERROR(SEARCH("Dec",D282)))</formula>
    </cfRule>
    <cfRule type="containsText" dxfId="6979" priority="7703" operator="containsText" text="Inc">
      <formula>NOT(ISERROR(SEARCH("Inc",D282)))</formula>
    </cfRule>
  </conditionalFormatting>
  <conditionalFormatting sqref="F282:F286">
    <cfRule type="cellIs" dxfId="6978" priority="7700" operator="equal">
      <formula>"Unlocked"</formula>
    </cfRule>
    <cfRule type="cellIs" dxfId="6977" priority="7701" operator="equal">
      <formula>"Locked"</formula>
    </cfRule>
  </conditionalFormatting>
  <conditionalFormatting sqref="G282:G286">
    <cfRule type="containsText" dxfId="6976" priority="7699" operator="containsText" text="Param">
      <formula>NOT(ISERROR(SEARCH("Param",G282)))</formula>
    </cfRule>
  </conditionalFormatting>
  <conditionalFormatting sqref="I282:I286">
    <cfRule type="cellIs" dxfId="6975" priority="7698" operator="lessThan">
      <formula>0</formula>
    </cfRule>
  </conditionalFormatting>
  <conditionalFormatting sqref="D282:D286">
    <cfRule type="containsText" dxfId="6974" priority="7696" operator="containsText" text="Dec">
      <formula>NOT(ISERROR(SEARCH("Dec",D282)))</formula>
    </cfRule>
    <cfRule type="containsText" dxfId="6973" priority="7697" operator="containsText" text="Inc">
      <formula>NOT(ISERROR(SEARCH("Inc",D282)))</formula>
    </cfRule>
  </conditionalFormatting>
  <conditionalFormatting sqref="F282:F286">
    <cfRule type="cellIs" dxfId="6972" priority="7694" operator="equal">
      <formula>"Unlocked"</formula>
    </cfRule>
    <cfRule type="cellIs" dxfId="6971" priority="7695" operator="equal">
      <formula>"Locked"</formula>
    </cfRule>
  </conditionalFormatting>
  <conditionalFormatting sqref="G282:G286">
    <cfRule type="containsText" dxfId="6970" priority="7693" operator="containsText" text="Param">
      <formula>NOT(ISERROR(SEARCH("Param",G282)))</formula>
    </cfRule>
  </conditionalFormatting>
  <conditionalFormatting sqref="I282:I286">
    <cfRule type="cellIs" dxfId="6969" priority="7692" operator="lessThan">
      <formula>0</formula>
    </cfRule>
  </conditionalFormatting>
  <conditionalFormatting sqref="D282:D286">
    <cfRule type="containsText" dxfId="6968" priority="7690" operator="containsText" text="Dec">
      <formula>NOT(ISERROR(SEARCH("Dec",D282)))</formula>
    </cfRule>
    <cfRule type="containsText" dxfId="6967" priority="7691" operator="containsText" text="Inc">
      <formula>NOT(ISERROR(SEARCH("Inc",D282)))</formula>
    </cfRule>
  </conditionalFormatting>
  <conditionalFormatting sqref="F282:F286">
    <cfRule type="cellIs" dxfId="6966" priority="7688" operator="equal">
      <formula>"Unlocked"</formula>
    </cfRule>
    <cfRule type="cellIs" dxfId="6965" priority="7689" operator="equal">
      <formula>"Locked"</formula>
    </cfRule>
  </conditionalFormatting>
  <conditionalFormatting sqref="G282:G286">
    <cfRule type="containsText" dxfId="6964" priority="7687" operator="containsText" text="Param">
      <formula>NOT(ISERROR(SEARCH("Param",G282)))</formula>
    </cfRule>
  </conditionalFormatting>
  <conditionalFormatting sqref="I282:I286">
    <cfRule type="cellIs" dxfId="6963" priority="7686" operator="lessThan">
      <formula>0</formula>
    </cfRule>
  </conditionalFormatting>
  <conditionalFormatting sqref="D282:D286">
    <cfRule type="containsText" dxfId="6962" priority="7684" operator="containsText" text="Dec">
      <formula>NOT(ISERROR(SEARCH("Dec",D282)))</formula>
    </cfRule>
    <cfRule type="containsText" dxfId="6961" priority="7685" operator="containsText" text="Inc">
      <formula>NOT(ISERROR(SEARCH("Inc",D282)))</formula>
    </cfRule>
  </conditionalFormatting>
  <conditionalFormatting sqref="F282:F286">
    <cfRule type="cellIs" dxfId="6960" priority="7682" operator="equal">
      <formula>"Unlocked"</formula>
    </cfRule>
    <cfRule type="cellIs" dxfId="6959" priority="7683" operator="equal">
      <formula>"Locked"</formula>
    </cfRule>
  </conditionalFormatting>
  <conditionalFormatting sqref="G282:G286">
    <cfRule type="containsText" dxfId="6958" priority="7681" operator="containsText" text="Param">
      <formula>NOT(ISERROR(SEARCH("Param",G282)))</formula>
    </cfRule>
  </conditionalFormatting>
  <conditionalFormatting sqref="I282:I286">
    <cfRule type="cellIs" dxfId="6957" priority="7680" operator="lessThan">
      <formula>0</formula>
    </cfRule>
  </conditionalFormatting>
  <conditionalFormatting sqref="D282:D286">
    <cfRule type="containsText" dxfId="6956" priority="7678" operator="containsText" text="Dec">
      <formula>NOT(ISERROR(SEARCH("Dec",D282)))</formula>
    </cfRule>
    <cfRule type="containsText" dxfId="6955" priority="7679" operator="containsText" text="Inc">
      <formula>NOT(ISERROR(SEARCH("Inc",D282)))</formula>
    </cfRule>
  </conditionalFormatting>
  <conditionalFormatting sqref="F287:F291">
    <cfRule type="cellIs" dxfId="6954" priority="7676" operator="equal">
      <formula>"Unlocked"</formula>
    </cfRule>
    <cfRule type="cellIs" dxfId="6953" priority="7677" operator="equal">
      <formula>"Locked"</formula>
    </cfRule>
  </conditionalFormatting>
  <conditionalFormatting sqref="G287:G291">
    <cfRule type="containsText" dxfId="6952" priority="7675" operator="containsText" text="Param">
      <formula>NOT(ISERROR(SEARCH("Param",G287)))</formula>
    </cfRule>
  </conditionalFormatting>
  <conditionalFormatting sqref="I287:I291">
    <cfRule type="cellIs" dxfId="6951" priority="7674" operator="lessThan">
      <formula>0</formula>
    </cfRule>
  </conditionalFormatting>
  <conditionalFormatting sqref="D287:D291">
    <cfRule type="containsText" dxfId="6950" priority="7672" operator="containsText" text="Dec">
      <formula>NOT(ISERROR(SEARCH("Dec",D287)))</formula>
    </cfRule>
    <cfRule type="containsText" dxfId="6949" priority="7673" operator="containsText" text="Inc">
      <formula>NOT(ISERROR(SEARCH("Inc",D287)))</formula>
    </cfRule>
  </conditionalFormatting>
  <conditionalFormatting sqref="F287:F291">
    <cfRule type="cellIs" dxfId="6948" priority="7670" operator="equal">
      <formula>"Unlocked"</formula>
    </cfRule>
    <cfRule type="cellIs" dxfId="6947" priority="7671" operator="equal">
      <formula>"Locked"</formula>
    </cfRule>
  </conditionalFormatting>
  <conditionalFormatting sqref="G287:G291">
    <cfRule type="containsText" dxfId="6946" priority="7669" operator="containsText" text="Param">
      <formula>NOT(ISERROR(SEARCH("Param",G287)))</formula>
    </cfRule>
  </conditionalFormatting>
  <conditionalFormatting sqref="I287:I291">
    <cfRule type="cellIs" dxfId="6945" priority="7668" operator="lessThan">
      <formula>0</formula>
    </cfRule>
  </conditionalFormatting>
  <conditionalFormatting sqref="D287:D291">
    <cfRule type="containsText" dxfId="6944" priority="7666" operator="containsText" text="Dec">
      <formula>NOT(ISERROR(SEARCH("Dec",D287)))</formula>
    </cfRule>
    <cfRule type="containsText" dxfId="6943" priority="7667" operator="containsText" text="Inc">
      <formula>NOT(ISERROR(SEARCH("Inc",D287)))</formula>
    </cfRule>
  </conditionalFormatting>
  <conditionalFormatting sqref="F287:F291">
    <cfRule type="cellIs" dxfId="6942" priority="7664" operator="equal">
      <formula>"Unlocked"</formula>
    </cfRule>
    <cfRule type="cellIs" dxfId="6941" priority="7665" operator="equal">
      <formula>"Locked"</formula>
    </cfRule>
  </conditionalFormatting>
  <conditionalFormatting sqref="G287:G291">
    <cfRule type="containsText" dxfId="6940" priority="7663" operator="containsText" text="Param">
      <formula>NOT(ISERROR(SEARCH("Param",G287)))</formula>
    </cfRule>
  </conditionalFormatting>
  <conditionalFormatting sqref="I287:I291">
    <cfRule type="cellIs" dxfId="6939" priority="7662" operator="lessThan">
      <formula>0</formula>
    </cfRule>
  </conditionalFormatting>
  <conditionalFormatting sqref="D287:D291">
    <cfRule type="containsText" dxfId="6938" priority="7660" operator="containsText" text="Dec">
      <formula>NOT(ISERROR(SEARCH("Dec",D287)))</formula>
    </cfRule>
    <cfRule type="containsText" dxfId="6937" priority="7661" operator="containsText" text="Inc">
      <formula>NOT(ISERROR(SEARCH("Inc",D287)))</formula>
    </cfRule>
  </conditionalFormatting>
  <conditionalFormatting sqref="F287:F291">
    <cfRule type="cellIs" dxfId="6936" priority="7658" operator="equal">
      <formula>"Unlocked"</formula>
    </cfRule>
    <cfRule type="cellIs" dxfId="6935" priority="7659" operator="equal">
      <formula>"Locked"</formula>
    </cfRule>
  </conditionalFormatting>
  <conditionalFormatting sqref="G287:G291">
    <cfRule type="containsText" dxfId="6934" priority="7657" operator="containsText" text="Param">
      <formula>NOT(ISERROR(SEARCH("Param",G287)))</formula>
    </cfRule>
  </conditionalFormatting>
  <conditionalFormatting sqref="I287:I291">
    <cfRule type="cellIs" dxfId="6933" priority="7656" operator="lessThan">
      <formula>0</formula>
    </cfRule>
  </conditionalFormatting>
  <conditionalFormatting sqref="D287:D291">
    <cfRule type="containsText" dxfId="6932" priority="7654" operator="containsText" text="Dec">
      <formula>NOT(ISERROR(SEARCH("Dec",D287)))</formula>
    </cfRule>
    <cfRule type="containsText" dxfId="6931" priority="7655" operator="containsText" text="Inc">
      <formula>NOT(ISERROR(SEARCH("Inc",D287)))</formula>
    </cfRule>
  </conditionalFormatting>
  <conditionalFormatting sqref="F287:F291">
    <cfRule type="cellIs" dxfId="6930" priority="7652" operator="equal">
      <formula>"Unlocked"</formula>
    </cfRule>
    <cfRule type="cellIs" dxfId="6929" priority="7653" operator="equal">
      <formula>"Locked"</formula>
    </cfRule>
  </conditionalFormatting>
  <conditionalFormatting sqref="G287:G291">
    <cfRule type="containsText" dxfId="6928" priority="7651" operator="containsText" text="Param">
      <formula>NOT(ISERROR(SEARCH("Param",G287)))</formula>
    </cfRule>
  </conditionalFormatting>
  <conditionalFormatting sqref="I287:I291">
    <cfRule type="cellIs" dxfId="6927" priority="7650" operator="lessThan">
      <formula>0</formula>
    </cfRule>
  </conditionalFormatting>
  <conditionalFormatting sqref="D287:D291">
    <cfRule type="containsText" dxfId="6926" priority="7648" operator="containsText" text="Dec">
      <formula>NOT(ISERROR(SEARCH("Dec",D287)))</formula>
    </cfRule>
    <cfRule type="containsText" dxfId="6925" priority="7649" operator="containsText" text="Inc">
      <formula>NOT(ISERROR(SEARCH("Inc",D287)))</formula>
    </cfRule>
  </conditionalFormatting>
  <conditionalFormatting sqref="F287:F291">
    <cfRule type="cellIs" dxfId="6924" priority="7646" operator="equal">
      <formula>"Unlocked"</formula>
    </cfRule>
    <cfRule type="cellIs" dxfId="6923" priority="7647" operator="equal">
      <formula>"Locked"</formula>
    </cfRule>
  </conditionalFormatting>
  <conditionalFormatting sqref="G287:G291">
    <cfRule type="containsText" dxfId="6922" priority="7645" operator="containsText" text="Param">
      <formula>NOT(ISERROR(SEARCH("Param",G287)))</formula>
    </cfRule>
  </conditionalFormatting>
  <conditionalFormatting sqref="I287:I291">
    <cfRule type="cellIs" dxfId="6921" priority="7644" operator="lessThan">
      <formula>0</formula>
    </cfRule>
  </conditionalFormatting>
  <conditionalFormatting sqref="D287:D291">
    <cfRule type="containsText" dxfId="6920" priority="7642" operator="containsText" text="Dec">
      <formula>NOT(ISERROR(SEARCH("Dec",D287)))</formula>
    </cfRule>
    <cfRule type="containsText" dxfId="6919" priority="7643" operator="containsText" text="Inc">
      <formula>NOT(ISERROR(SEARCH("Inc",D287)))</formula>
    </cfRule>
  </conditionalFormatting>
  <conditionalFormatting sqref="F287:F291">
    <cfRule type="cellIs" dxfId="6918" priority="7640" operator="equal">
      <formula>"Unlocked"</formula>
    </cfRule>
    <cfRule type="cellIs" dxfId="6917" priority="7641" operator="equal">
      <formula>"Locked"</formula>
    </cfRule>
  </conditionalFormatting>
  <conditionalFormatting sqref="G287:G291">
    <cfRule type="containsText" dxfId="6916" priority="7639" operator="containsText" text="Param">
      <formula>NOT(ISERROR(SEARCH("Param",G287)))</formula>
    </cfRule>
  </conditionalFormatting>
  <conditionalFormatting sqref="I287:I291">
    <cfRule type="cellIs" dxfId="6915" priority="7638" operator="lessThan">
      <formula>0</formula>
    </cfRule>
  </conditionalFormatting>
  <conditionalFormatting sqref="D287:D291">
    <cfRule type="containsText" dxfId="6914" priority="7636" operator="containsText" text="Dec">
      <formula>NOT(ISERROR(SEARCH("Dec",D287)))</formula>
    </cfRule>
    <cfRule type="containsText" dxfId="6913" priority="7637" operator="containsText" text="Inc">
      <formula>NOT(ISERROR(SEARCH("Inc",D287)))</formula>
    </cfRule>
  </conditionalFormatting>
  <conditionalFormatting sqref="F287:F291">
    <cfRule type="cellIs" dxfId="6912" priority="7634" operator="equal">
      <formula>"Unlocked"</formula>
    </cfRule>
    <cfRule type="cellIs" dxfId="6911" priority="7635" operator="equal">
      <formula>"Locked"</formula>
    </cfRule>
  </conditionalFormatting>
  <conditionalFormatting sqref="G287:G291">
    <cfRule type="containsText" dxfId="6910" priority="7633" operator="containsText" text="Param">
      <formula>NOT(ISERROR(SEARCH("Param",G287)))</formula>
    </cfRule>
  </conditionalFormatting>
  <conditionalFormatting sqref="I287:I291">
    <cfRule type="cellIs" dxfId="6909" priority="7632" operator="lessThan">
      <formula>0</formula>
    </cfRule>
  </conditionalFormatting>
  <conditionalFormatting sqref="D287:D291">
    <cfRule type="containsText" dxfId="6908" priority="7630" operator="containsText" text="Dec">
      <formula>NOT(ISERROR(SEARCH("Dec",D287)))</formula>
    </cfRule>
    <cfRule type="containsText" dxfId="6907" priority="7631" operator="containsText" text="Inc">
      <formula>NOT(ISERROR(SEARCH("Inc",D287)))</formula>
    </cfRule>
  </conditionalFormatting>
  <conditionalFormatting sqref="F287:F291">
    <cfRule type="cellIs" dxfId="6906" priority="7628" operator="equal">
      <formula>"Unlocked"</formula>
    </cfRule>
    <cfRule type="cellIs" dxfId="6905" priority="7629" operator="equal">
      <formula>"Locked"</formula>
    </cfRule>
  </conditionalFormatting>
  <conditionalFormatting sqref="G287:G291">
    <cfRule type="containsText" dxfId="6904" priority="7627" operator="containsText" text="Param">
      <formula>NOT(ISERROR(SEARCH("Param",G287)))</formula>
    </cfRule>
  </conditionalFormatting>
  <conditionalFormatting sqref="I287:I291">
    <cfRule type="cellIs" dxfId="6903" priority="7626" operator="lessThan">
      <formula>0</formula>
    </cfRule>
  </conditionalFormatting>
  <conditionalFormatting sqref="D287:D291">
    <cfRule type="containsText" dxfId="6902" priority="7624" operator="containsText" text="Dec">
      <formula>NOT(ISERROR(SEARCH("Dec",D287)))</formula>
    </cfRule>
    <cfRule type="containsText" dxfId="6901" priority="7625" operator="containsText" text="Inc">
      <formula>NOT(ISERROR(SEARCH("Inc",D287)))</formula>
    </cfRule>
  </conditionalFormatting>
  <conditionalFormatting sqref="F287:F291">
    <cfRule type="cellIs" dxfId="6900" priority="7622" operator="equal">
      <formula>"Unlocked"</formula>
    </cfRule>
    <cfRule type="cellIs" dxfId="6899" priority="7623" operator="equal">
      <formula>"Locked"</formula>
    </cfRule>
  </conditionalFormatting>
  <conditionalFormatting sqref="G287:G291">
    <cfRule type="containsText" dxfId="6898" priority="7621" operator="containsText" text="Param">
      <formula>NOT(ISERROR(SEARCH("Param",G287)))</formula>
    </cfRule>
  </conditionalFormatting>
  <conditionalFormatting sqref="I287:I291">
    <cfRule type="cellIs" dxfId="6897" priority="7620" operator="lessThan">
      <formula>0</formula>
    </cfRule>
  </conditionalFormatting>
  <conditionalFormatting sqref="D287:D291">
    <cfRule type="containsText" dxfId="6896" priority="7618" operator="containsText" text="Dec">
      <formula>NOT(ISERROR(SEARCH("Dec",D287)))</formula>
    </cfRule>
    <cfRule type="containsText" dxfId="6895" priority="7619" operator="containsText" text="Inc">
      <formula>NOT(ISERROR(SEARCH("Inc",D287)))</formula>
    </cfRule>
  </conditionalFormatting>
  <conditionalFormatting sqref="F292:F296">
    <cfRule type="cellIs" dxfId="6894" priority="7616" operator="equal">
      <formula>"Unlocked"</formula>
    </cfRule>
    <cfRule type="cellIs" dxfId="6893" priority="7617" operator="equal">
      <formula>"Locked"</formula>
    </cfRule>
  </conditionalFormatting>
  <conditionalFormatting sqref="G292:G296">
    <cfRule type="containsText" dxfId="6892" priority="7615" operator="containsText" text="Param">
      <formula>NOT(ISERROR(SEARCH("Param",G292)))</formula>
    </cfRule>
  </conditionalFormatting>
  <conditionalFormatting sqref="I292:I296">
    <cfRule type="cellIs" dxfId="6891" priority="7614" operator="lessThan">
      <formula>0</formula>
    </cfRule>
  </conditionalFormatting>
  <conditionalFormatting sqref="D292:D296">
    <cfRule type="containsText" dxfId="6890" priority="7612" operator="containsText" text="Dec">
      <formula>NOT(ISERROR(SEARCH("Dec",D292)))</formula>
    </cfRule>
    <cfRule type="containsText" dxfId="6889" priority="7613" operator="containsText" text="Inc">
      <formula>NOT(ISERROR(SEARCH("Inc",D292)))</formula>
    </cfRule>
  </conditionalFormatting>
  <conditionalFormatting sqref="F292:F296">
    <cfRule type="cellIs" dxfId="6888" priority="7610" operator="equal">
      <formula>"Unlocked"</formula>
    </cfRule>
    <cfRule type="cellIs" dxfId="6887" priority="7611" operator="equal">
      <formula>"Locked"</formula>
    </cfRule>
  </conditionalFormatting>
  <conditionalFormatting sqref="G292:G296">
    <cfRule type="containsText" dxfId="6886" priority="7609" operator="containsText" text="Param">
      <formula>NOT(ISERROR(SEARCH("Param",G292)))</formula>
    </cfRule>
  </conditionalFormatting>
  <conditionalFormatting sqref="I292:I296">
    <cfRule type="cellIs" dxfId="6885" priority="7608" operator="lessThan">
      <formula>0</formula>
    </cfRule>
  </conditionalFormatting>
  <conditionalFormatting sqref="D292:D296">
    <cfRule type="containsText" dxfId="6884" priority="7606" operator="containsText" text="Dec">
      <formula>NOT(ISERROR(SEARCH("Dec",D292)))</formula>
    </cfRule>
    <cfRule type="containsText" dxfId="6883" priority="7607" operator="containsText" text="Inc">
      <formula>NOT(ISERROR(SEARCH("Inc",D292)))</formula>
    </cfRule>
  </conditionalFormatting>
  <conditionalFormatting sqref="F292:F296">
    <cfRule type="cellIs" dxfId="6882" priority="7604" operator="equal">
      <formula>"Unlocked"</formula>
    </cfRule>
    <cfRule type="cellIs" dxfId="6881" priority="7605" operator="equal">
      <formula>"Locked"</formula>
    </cfRule>
  </conditionalFormatting>
  <conditionalFormatting sqref="G292:G296">
    <cfRule type="containsText" dxfId="6880" priority="7603" operator="containsText" text="Param">
      <formula>NOT(ISERROR(SEARCH("Param",G292)))</formula>
    </cfRule>
  </conditionalFormatting>
  <conditionalFormatting sqref="I292:I296">
    <cfRule type="cellIs" dxfId="6879" priority="7602" operator="lessThan">
      <formula>0</formula>
    </cfRule>
  </conditionalFormatting>
  <conditionalFormatting sqref="D292:D296">
    <cfRule type="containsText" dxfId="6878" priority="7600" operator="containsText" text="Dec">
      <formula>NOT(ISERROR(SEARCH("Dec",D292)))</formula>
    </cfRule>
    <cfRule type="containsText" dxfId="6877" priority="7601" operator="containsText" text="Inc">
      <formula>NOT(ISERROR(SEARCH("Inc",D292)))</formula>
    </cfRule>
  </conditionalFormatting>
  <conditionalFormatting sqref="F292:F296">
    <cfRule type="cellIs" dxfId="6876" priority="7598" operator="equal">
      <formula>"Unlocked"</formula>
    </cfRule>
    <cfRule type="cellIs" dxfId="6875" priority="7599" operator="equal">
      <formula>"Locked"</formula>
    </cfRule>
  </conditionalFormatting>
  <conditionalFormatting sqref="G292:G296">
    <cfRule type="containsText" dxfId="6874" priority="7597" operator="containsText" text="Param">
      <formula>NOT(ISERROR(SEARCH("Param",G292)))</formula>
    </cfRule>
  </conditionalFormatting>
  <conditionalFormatting sqref="I292:I296">
    <cfRule type="cellIs" dxfId="6873" priority="7596" operator="lessThan">
      <formula>0</formula>
    </cfRule>
  </conditionalFormatting>
  <conditionalFormatting sqref="D292:D296">
    <cfRule type="containsText" dxfId="6872" priority="7594" operator="containsText" text="Dec">
      <formula>NOT(ISERROR(SEARCH("Dec",D292)))</formula>
    </cfRule>
    <cfRule type="containsText" dxfId="6871" priority="7595" operator="containsText" text="Inc">
      <formula>NOT(ISERROR(SEARCH("Inc",D292)))</formula>
    </cfRule>
  </conditionalFormatting>
  <conditionalFormatting sqref="F292:F296">
    <cfRule type="cellIs" dxfId="6870" priority="7592" operator="equal">
      <formula>"Unlocked"</formula>
    </cfRule>
    <cfRule type="cellIs" dxfId="6869" priority="7593" operator="equal">
      <formula>"Locked"</formula>
    </cfRule>
  </conditionalFormatting>
  <conditionalFormatting sqref="G292:G296">
    <cfRule type="containsText" dxfId="6868" priority="7591" operator="containsText" text="Param">
      <formula>NOT(ISERROR(SEARCH("Param",G292)))</formula>
    </cfRule>
  </conditionalFormatting>
  <conditionalFormatting sqref="I292:I296">
    <cfRule type="cellIs" dxfId="6867" priority="7590" operator="lessThan">
      <formula>0</formula>
    </cfRule>
  </conditionalFormatting>
  <conditionalFormatting sqref="D292:D296">
    <cfRule type="containsText" dxfId="6866" priority="7588" operator="containsText" text="Dec">
      <formula>NOT(ISERROR(SEARCH("Dec",D292)))</formula>
    </cfRule>
    <cfRule type="containsText" dxfId="6865" priority="7589" operator="containsText" text="Inc">
      <formula>NOT(ISERROR(SEARCH("Inc",D292)))</formula>
    </cfRule>
  </conditionalFormatting>
  <conditionalFormatting sqref="F292:F296">
    <cfRule type="cellIs" dxfId="6864" priority="7586" operator="equal">
      <formula>"Unlocked"</formula>
    </cfRule>
    <cfRule type="cellIs" dxfId="6863" priority="7587" operator="equal">
      <formula>"Locked"</formula>
    </cfRule>
  </conditionalFormatting>
  <conditionalFormatting sqref="G292:G296">
    <cfRule type="containsText" dxfId="6862" priority="7585" operator="containsText" text="Param">
      <formula>NOT(ISERROR(SEARCH("Param",G292)))</formula>
    </cfRule>
  </conditionalFormatting>
  <conditionalFormatting sqref="I292:I296">
    <cfRule type="cellIs" dxfId="6861" priority="7584" operator="lessThan">
      <formula>0</formula>
    </cfRule>
  </conditionalFormatting>
  <conditionalFormatting sqref="D292:D296">
    <cfRule type="containsText" dxfId="6860" priority="7582" operator="containsText" text="Dec">
      <formula>NOT(ISERROR(SEARCH("Dec",D292)))</formula>
    </cfRule>
    <cfRule type="containsText" dxfId="6859" priority="7583" operator="containsText" text="Inc">
      <formula>NOT(ISERROR(SEARCH("Inc",D292)))</formula>
    </cfRule>
  </conditionalFormatting>
  <conditionalFormatting sqref="F292:F296">
    <cfRule type="cellIs" dxfId="6858" priority="7580" operator="equal">
      <formula>"Unlocked"</formula>
    </cfRule>
    <cfRule type="cellIs" dxfId="6857" priority="7581" operator="equal">
      <formula>"Locked"</formula>
    </cfRule>
  </conditionalFormatting>
  <conditionalFormatting sqref="G292:G296">
    <cfRule type="containsText" dxfId="6856" priority="7579" operator="containsText" text="Param">
      <formula>NOT(ISERROR(SEARCH("Param",G292)))</formula>
    </cfRule>
  </conditionalFormatting>
  <conditionalFormatting sqref="I292:I296">
    <cfRule type="cellIs" dxfId="6855" priority="7578" operator="lessThan">
      <formula>0</formula>
    </cfRule>
  </conditionalFormatting>
  <conditionalFormatting sqref="D292:D296">
    <cfRule type="containsText" dxfId="6854" priority="7576" operator="containsText" text="Dec">
      <formula>NOT(ISERROR(SEARCH("Dec",D292)))</formula>
    </cfRule>
    <cfRule type="containsText" dxfId="6853" priority="7577" operator="containsText" text="Inc">
      <formula>NOT(ISERROR(SEARCH("Inc",D292)))</formula>
    </cfRule>
  </conditionalFormatting>
  <conditionalFormatting sqref="F292:F296">
    <cfRule type="cellIs" dxfId="6852" priority="7574" operator="equal">
      <formula>"Unlocked"</formula>
    </cfRule>
    <cfRule type="cellIs" dxfId="6851" priority="7575" operator="equal">
      <formula>"Locked"</formula>
    </cfRule>
  </conditionalFormatting>
  <conditionalFormatting sqref="G292:G296">
    <cfRule type="containsText" dxfId="6850" priority="7573" operator="containsText" text="Param">
      <formula>NOT(ISERROR(SEARCH("Param",G292)))</formula>
    </cfRule>
  </conditionalFormatting>
  <conditionalFormatting sqref="I292:I296">
    <cfRule type="cellIs" dxfId="6849" priority="7572" operator="lessThan">
      <formula>0</formula>
    </cfRule>
  </conditionalFormatting>
  <conditionalFormatting sqref="D292:D296">
    <cfRule type="containsText" dxfId="6848" priority="7570" operator="containsText" text="Dec">
      <formula>NOT(ISERROR(SEARCH("Dec",D292)))</formula>
    </cfRule>
    <cfRule type="containsText" dxfId="6847" priority="7571" operator="containsText" text="Inc">
      <formula>NOT(ISERROR(SEARCH("Inc",D292)))</formula>
    </cfRule>
  </conditionalFormatting>
  <conditionalFormatting sqref="F292:F296">
    <cfRule type="cellIs" dxfId="6846" priority="7568" operator="equal">
      <formula>"Unlocked"</formula>
    </cfRule>
    <cfRule type="cellIs" dxfId="6845" priority="7569" operator="equal">
      <formula>"Locked"</formula>
    </cfRule>
  </conditionalFormatting>
  <conditionalFormatting sqref="G292:G296">
    <cfRule type="containsText" dxfId="6844" priority="7567" operator="containsText" text="Param">
      <formula>NOT(ISERROR(SEARCH("Param",G292)))</formula>
    </cfRule>
  </conditionalFormatting>
  <conditionalFormatting sqref="I292:I296">
    <cfRule type="cellIs" dxfId="6843" priority="7566" operator="lessThan">
      <formula>0</formula>
    </cfRule>
  </conditionalFormatting>
  <conditionalFormatting sqref="D292:D296">
    <cfRule type="containsText" dxfId="6842" priority="7564" operator="containsText" text="Dec">
      <formula>NOT(ISERROR(SEARCH("Dec",D292)))</formula>
    </cfRule>
    <cfRule type="containsText" dxfId="6841" priority="7565" operator="containsText" text="Inc">
      <formula>NOT(ISERROR(SEARCH("Inc",D292)))</formula>
    </cfRule>
  </conditionalFormatting>
  <conditionalFormatting sqref="F292:F296">
    <cfRule type="cellIs" dxfId="6840" priority="7562" operator="equal">
      <formula>"Unlocked"</formula>
    </cfRule>
    <cfRule type="cellIs" dxfId="6839" priority="7563" operator="equal">
      <formula>"Locked"</formula>
    </cfRule>
  </conditionalFormatting>
  <conditionalFormatting sqref="G292:G296">
    <cfRule type="containsText" dxfId="6838" priority="7561" operator="containsText" text="Param">
      <formula>NOT(ISERROR(SEARCH("Param",G292)))</formula>
    </cfRule>
  </conditionalFormatting>
  <conditionalFormatting sqref="I292:I296">
    <cfRule type="cellIs" dxfId="6837" priority="7560" operator="lessThan">
      <formula>0</formula>
    </cfRule>
  </conditionalFormatting>
  <conditionalFormatting sqref="D292:D296">
    <cfRule type="containsText" dxfId="6836" priority="7558" operator="containsText" text="Dec">
      <formula>NOT(ISERROR(SEARCH("Dec",D292)))</formula>
    </cfRule>
    <cfRule type="containsText" dxfId="6835" priority="7559" operator="containsText" text="Inc">
      <formula>NOT(ISERROR(SEARCH("Inc",D292)))</formula>
    </cfRule>
  </conditionalFormatting>
  <conditionalFormatting sqref="F292:F296">
    <cfRule type="cellIs" dxfId="6834" priority="7556" operator="equal">
      <formula>"Unlocked"</formula>
    </cfRule>
    <cfRule type="cellIs" dxfId="6833" priority="7557" operator="equal">
      <formula>"Locked"</formula>
    </cfRule>
  </conditionalFormatting>
  <conditionalFormatting sqref="G292:G296">
    <cfRule type="containsText" dxfId="6832" priority="7555" operator="containsText" text="Param">
      <formula>NOT(ISERROR(SEARCH("Param",G292)))</formula>
    </cfRule>
  </conditionalFormatting>
  <conditionalFormatting sqref="I292:I296">
    <cfRule type="cellIs" dxfId="6831" priority="7554" operator="lessThan">
      <formula>0</formula>
    </cfRule>
  </conditionalFormatting>
  <conditionalFormatting sqref="D292:D296">
    <cfRule type="containsText" dxfId="6830" priority="7552" operator="containsText" text="Dec">
      <formula>NOT(ISERROR(SEARCH("Dec",D292)))</formula>
    </cfRule>
    <cfRule type="containsText" dxfId="6829" priority="7553" operator="containsText" text="Inc">
      <formula>NOT(ISERROR(SEARCH("Inc",D292)))</formula>
    </cfRule>
  </conditionalFormatting>
  <conditionalFormatting sqref="F297:F301">
    <cfRule type="cellIs" dxfId="6828" priority="7550" operator="equal">
      <formula>"Unlocked"</formula>
    </cfRule>
    <cfRule type="cellIs" dxfId="6827" priority="7551" operator="equal">
      <formula>"Locked"</formula>
    </cfRule>
  </conditionalFormatting>
  <conditionalFormatting sqref="G297:G301">
    <cfRule type="containsText" dxfId="6826" priority="7549" operator="containsText" text="Param">
      <formula>NOT(ISERROR(SEARCH("Param",G297)))</formula>
    </cfRule>
  </conditionalFormatting>
  <conditionalFormatting sqref="I297:I301">
    <cfRule type="cellIs" dxfId="6825" priority="7548" operator="lessThan">
      <formula>0</formula>
    </cfRule>
  </conditionalFormatting>
  <conditionalFormatting sqref="D297:D301">
    <cfRule type="containsText" dxfId="6824" priority="7546" operator="containsText" text="Dec">
      <formula>NOT(ISERROR(SEARCH("Dec",D297)))</formula>
    </cfRule>
    <cfRule type="containsText" dxfId="6823" priority="7547" operator="containsText" text="Inc">
      <formula>NOT(ISERROR(SEARCH("Inc",D297)))</formula>
    </cfRule>
  </conditionalFormatting>
  <conditionalFormatting sqref="F297:F301">
    <cfRule type="cellIs" dxfId="6822" priority="7544" operator="equal">
      <formula>"Unlocked"</formula>
    </cfRule>
    <cfRule type="cellIs" dxfId="6821" priority="7545" operator="equal">
      <formula>"Locked"</formula>
    </cfRule>
  </conditionalFormatting>
  <conditionalFormatting sqref="G297:G301">
    <cfRule type="containsText" dxfId="6820" priority="7543" operator="containsText" text="Param">
      <formula>NOT(ISERROR(SEARCH("Param",G297)))</formula>
    </cfRule>
  </conditionalFormatting>
  <conditionalFormatting sqref="I297:I301">
    <cfRule type="cellIs" dxfId="6819" priority="7542" operator="lessThan">
      <formula>0</formula>
    </cfRule>
  </conditionalFormatting>
  <conditionalFormatting sqref="D297:D301">
    <cfRule type="containsText" dxfId="6818" priority="7540" operator="containsText" text="Dec">
      <formula>NOT(ISERROR(SEARCH("Dec",D297)))</formula>
    </cfRule>
    <cfRule type="containsText" dxfId="6817" priority="7541" operator="containsText" text="Inc">
      <formula>NOT(ISERROR(SEARCH("Inc",D297)))</formula>
    </cfRule>
  </conditionalFormatting>
  <conditionalFormatting sqref="F297:F301">
    <cfRule type="cellIs" dxfId="6816" priority="7538" operator="equal">
      <formula>"Unlocked"</formula>
    </cfRule>
    <cfRule type="cellIs" dxfId="6815" priority="7539" operator="equal">
      <formula>"Locked"</formula>
    </cfRule>
  </conditionalFormatting>
  <conditionalFormatting sqref="G297:G301">
    <cfRule type="containsText" dxfId="6814" priority="7537" operator="containsText" text="Param">
      <formula>NOT(ISERROR(SEARCH("Param",G297)))</formula>
    </cfRule>
  </conditionalFormatting>
  <conditionalFormatting sqref="I297:I301">
    <cfRule type="cellIs" dxfId="6813" priority="7536" operator="lessThan">
      <formula>0</formula>
    </cfRule>
  </conditionalFormatting>
  <conditionalFormatting sqref="D297:D301">
    <cfRule type="containsText" dxfId="6812" priority="7534" operator="containsText" text="Dec">
      <formula>NOT(ISERROR(SEARCH("Dec",D297)))</formula>
    </cfRule>
    <cfRule type="containsText" dxfId="6811" priority="7535" operator="containsText" text="Inc">
      <formula>NOT(ISERROR(SEARCH("Inc",D297)))</formula>
    </cfRule>
  </conditionalFormatting>
  <conditionalFormatting sqref="F297:F301">
    <cfRule type="cellIs" dxfId="6810" priority="7532" operator="equal">
      <formula>"Unlocked"</formula>
    </cfRule>
    <cfRule type="cellIs" dxfId="6809" priority="7533" operator="equal">
      <formula>"Locked"</formula>
    </cfRule>
  </conditionalFormatting>
  <conditionalFormatting sqref="G297:G301">
    <cfRule type="containsText" dxfId="6808" priority="7531" operator="containsText" text="Param">
      <formula>NOT(ISERROR(SEARCH("Param",G297)))</formula>
    </cfRule>
  </conditionalFormatting>
  <conditionalFormatting sqref="I297:I301">
    <cfRule type="cellIs" dxfId="6807" priority="7530" operator="lessThan">
      <formula>0</formula>
    </cfRule>
  </conditionalFormatting>
  <conditionalFormatting sqref="D297:D301">
    <cfRule type="containsText" dxfId="6806" priority="7528" operator="containsText" text="Dec">
      <formula>NOT(ISERROR(SEARCH("Dec",D297)))</formula>
    </cfRule>
    <cfRule type="containsText" dxfId="6805" priority="7529" operator="containsText" text="Inc">
      <formula>NOT(ISERROR(SEARCH("Inc",D297)))</formula>
    </cfRule>
  </conditionalFormatting>
  <conditionalFormatting sqref="F297:F301">
    <cfRule type="cellIs" dxfId="6804" priority="7526" operator="equal">
      <formula>"Unlocked"</formula>
    </cfRule>
    <cfRule type="cellIs" dxfId="6803" priority="7527" operator="equal">
      <formula>"Locked"</formula>
    </cfRule>
  </conditionalFormatting>
  <conditionalFormatting sqref="G297:G301">
    <cfRule type="containsText" dxfId="6802" priority="7525" operator="containsText" text="Param">
      <formula>NOT(ISERROR(SEARCH("Param",G297)))</formula>
    </cfRule>
  </conditionalFormatting>
  <conditionalFormatting sqref="I297:I301">
    <cfRule type="cellIs" dxfId="6801" priority="7524" operator="lessThan">
      <formula>0</formula>
    </cfRule>
  </conditionalFormatting>
  <conditionalFormatting sqref="D297:D301">
    <cfRule type="containsText" dxfId="6800" priority="7522" operator="containsText" text="Dec">
      <formula>NOT(ISERROR(SEARCH("Dec",D297)))</formula>
    </cfRule>
    <cfRule type="containsText" dxfId="6799" priority="7523" operator="containsText" text="Inc">
      <formula>NOT(ISERROR(SEARCH("Inc",D297)))</formula>
    </cfRule>
  </conditionalFormatting>
  <conditionalFormatting sqref="F297:F301">
    <cfRule type="cellIs" dxfId="6798" priority="7520" operator="equal">
      <formula>"Unlocked"</formula>
    </cfRule>
    <cfRule type="cellIs" dxfId="6797" priority="7521" operator="equal">
      <formula>"Locked"</formula>
    </cfRule>
  </conditionalFormatting>
  <conditionalFormatting sqref="G297:G301">
    <cfRule type="containsText" dxfId="6796" priority="7519" operator="containsText" text="Param">
      <formula>NOT(ISERROR(SEARCH("Param",G297)))</formula>
    </cfRule>
  </conditionalFormatting>
  <conditionalFormatting sqref="I297:I301">
    <cfRule type="cellIs" dxfId="6795" priority="7518" operator="lessThan">
      <formula>0</formula>
    </cfRule>
  </conditionalFormatting>
  <conditionalFormatting sqref="D297:D301">
    <cfRule type="containsText" dxfId="6794" priority="7516" operator="containsText" text="Dec">
      <formula>NOT(ISERROR(SEARCH("Dec",D297)))</formula>
    </cfRule>
    <cfRule type="containsText" dxfId="6793" priority="7517" operator="containsText" text="Inc">
      <formula>NOT(ISERROR(SEARCH("Inc",D297)))</formula>
    </cfRule>
  </conditionalFormatting>
  <conditionalFormatting sqref="F297:F301">
    <cfRule type="cellIs" dxfId="6792" priority="7514" operator="equal">
      <formula>"Unlocked"</formula>
    </cfRule>
    <cfRule type="cellIs" dxfId="6791" priority="7515" operator="equal">
      <formula>"Locked"</formula>
    </cfRule>
  </conditionalFormatting>
  <conditionalFormatting sqref="G297:G301">
    <cfRule type="containsText" dxfId="6790" priority="7513" operator="containsText" text="Param">
      <formula>NOT(ISERROR(SEARCH("Param",G297)))</formula>
    </cfRule>
  </conditionalFormatting>
  <conditionalFormatting sqref="I297:I301">
    <cfRule type="cellIs" dxfId="6789" priority="7512" operator="lessThan">
      <formula>0</formula>
    </cfRule>
  </conditionalFormatting>
  <conditionalFormatting sqref="D297:D301">
    <cfRule type="containsText" dxfId="6788" priority="7510" operator="containsText" text="Dec">
      <formula>NOT(ISERROR(SEARCH("Dec",D297)))</formula>
    </cfRule>
    <cfRule type="containsText" dxfId="6787" priority="7511" operator="containsText" text="Inc">
      <formula>NOT(ISERROR(SEARCH("Inc",D297)))</formula>
    </cfRule>
  </conditionalFormatting>
  <conditionalFormatting sqref="F297:F301">
    <cfRule type="cellIs" dxfId="6786" priority="7508" operator="equal">
      <formula>"Unlocked"</formula>
    </cfRule>
    <cfRule type="cellIs" dxfId="6785" priority="7509" operator="equal">
      <formula>"Locked"</formula>
    </cfRule>
  </conditionalFormatting>
  <conditionalFormatting sqref="G297:G301">
    <cfRule type="containsText" dxfId="6784" priority="7507" operator="containsText" text="Param">
      <formula>NOT(ISERROR(SEARCH("Param",G297)))</formula>
    </cfRule>
  </conditionalFormatting>
  <conditionalFormatting sqref="I297:I301">
    <cfRule type="cellIs" dxfId="6783" priority="7506" operator="lessThan">
      <formula>0</formula>
    </cfRule>
  </conditionalFormatting>
  <conditionalFormatting sqref="D297:D301">
    <cfRule type="containsText" dxfId="6782" priority="7504" operator="containsText" text="Dec">
      <formula>NOT(ISERROR(SEARCH("Dec",D297)))</formula>
    </cfRule>
    <cfRule type="containsText" dxfId="6781" priority="7505" operator="containsText" text="Inc">
      <formula>NOT(ISERROR(SEARCH("Inc",D297)))</formula>
    </cfRule>
  </conditionalFormatting>
  <conditionalFormatting sqref="F297:F301">
    <cfRule type="cellIs" dxfId="6780" priority="7502" operator="equal">
      <formula>"Unlocked"</formula>
    </cfRule>
    <cfRule type="cellIs" dxfId="6779" priority="7503" operator="equal">
      <formula>"Locked"</formula>
    </cfRule>
  </conditionalFormatting>
  <conditionalFormatting sqref="G297:G301">
    <cfRule type="containsText" dxfId="6778" priority="7501" operator="containsText" text="Param">
      <formula>NOT(ISERROR(SEARCH("Param",G297)))</formula>
    </cfRule>
  </conditionalFormatting>
  <conditionalFormatting sqref="I297:I301">
    <cfRule type="cellIs" dxfId="6777" priority="7500" operator="lessThan">
      <formula>0</formula>
    </cfRule>
  </conditionalFormatting>
  <conditionalFormatting sqref="D297:D301">
    <cfRule type="containsText" dxfId="6776" priority="7498" operator="containsText" text="Dec">
      <formula>NOT(ISERROR(SEARCH("Dec",D297)))</formula>
    </cfRule>
    <cfRule type="containsText" dxfId="6775" priority="7499" operator="containsText" text="Inc">
      <formula>NOT(ISERROR(SEARCH("Inc",D297)))</formula>
    </cfRule>
  </conditionalFormatting>
  <conditionalFormatting sqref="F297:F301">
    <cfRule type="cellIs" dxfId="6774" priority="7496" operator="equal">
      <formula>"Unlocked"</formula>
    </cfRule>
    <cfRule type="cellIs" dxfId="6773" priority="7497" operator="equal">
      <formula>"Locked"</formula>
    </cfRule>
  </conditionalFormatting>
  <conditionalFormatting sqref="G297:G301">
    <cfRule type="containsText" dxfId="6772" priority="7495" operator="containsText" text="Param">
      <formula>NOT(ISERROR(SEARCH("Param",G297)))</formula>
    </cfRule>
  </conditionalFormatting>
  <conditionalFormatting sqref="I297:I301">
    <cfRule type="cellIs" dxfId="6771" priority="7494" operator="lessThan">
      <formula>0</formula>
    </cfRule>
  </conditionalFormatting>
  <conditionalFormatting sqref="D297:D301">
    <cfRule type="containsText" dxfId="6770" priority="7492" operator="containsText" text="Dec">
      <formula>NOT(ISERROR(SEARCH("Dec",D297)))</formula>
    </cfRule>
    <cfRule type="containsText" dxfId="6769" priority="7493" operator="containsText" text="Inc">
      <formula>NOT(ISERROR(SEARCH("Inc",D297)))</formula>
    </cfRule>
  </conditionalFormatting>
  <conditionalFormatting sqref="F297:F301">
    <cfRule type="cellIs" dxfId="6768" priority="7490" operator="equal">
      <formula>"Unlocked"</formula>
    </cfRule>
    <cfRule type="cellIs" dxfId="6767" priority="7491" operator="equal">
      <formula>"Locked"</formula>
    </cfRule>
  </conditionalFormatting>
  <conditionalFormatting sqref="G297:G301">
    <cfRule type="containsText" dxfId="6766" priority="7489" operator="containsText" text="Param">
      <formula>NOT(ISERROR(SEARCH("Param",G297)))</formula>
    </cfRule>
  </conditionalFormatting>
  <conditionalFormatting sqref="I297:I301">
    <cfRule type="cellIs" dxfId="6765" priority="7488" operator="lessThan">
      <formula>0</formula>
    </cfRule>
  </conditionalFormatting>
  <conditionalFormatting sqref="D297:D301">
    <cfRule type="containsText" dxfId="6764" priority="7486" operator="containsText" text="Dec">
      <formula>NOT(ISERROR(SEARCH("Dec",D297)))</formula>
    </cfRule>
    <cfRule type="containsText" dxfId="6763" priority="7487" operator="containsText" text="Inc">
      <formula>NOT(ISERROR(SEARCH("Inc",D297)))</formula>
    </cfRule>
  </conditionalFormatting>
  <conditionalFormatting sqref="F297:F301">
    <cfRule type="cellIs" dxfId="6762" priority="7484" operator="equal">
      <formula>"Unlocked"</formula>
    </cfRule>
    <cfRule type="cellIs" dxfId="6761" priority="7485" operator="equal">
      <formula>"Locked"</formula>
    </cfRule>
  </conditionalFormatting>
  <conditionalFormatting sqref="G297:G301">
    <cfRule type="containsText" dxfId="6760" priority="7483" operator="containsText" text="Param">
      <formula>NOT(ISERROR(SEARCH("Param",G297)))</formula>
    </cfRule>
  </conditionalFormatting>
  <conditionalFormatting sqref="I297:I301">
    <cfRule type="cellIs" dxfId="6759" priority="7482" operator="lessThan">
      <formula>0</formula>
    </cfRule>
  </conditionalFormatting>
  <conditionalFormatting sqref="D297:D301">
    <cfRule type="containsText" dxfId="6758" priority="7480" operator="containsText" text="Dec">
      <formula>NOT(ISERROR(SEARCH("Dec",D297)))</formula>
    </cfRule>
    <cfRule type="containsText" dxfId="6757" priority="7481" operator="containsText" text="Inc">
      <formula>NOT(ISERROR(SEARCH("Inc",D297)))</formula>
    </cfRule>
  </conditionalFormatting>
  <conditionalFormatting sqref="F302:F306">
    <cfRule type="cellIs" dxfId="6756" priority="7478" operator="equal">
      <formula>"Unlocked"</formula>
    </cfRule>
    <cfRule type="cellIs" dxfId="6755" priority="7479" operator="equal">
      <formula>"Locked"</formula>
    </cfRule>
  </conditionalFormatting>
  <conditionalFormatting sqref="G302:G306">
    <cfRule type="containsText" dxfId="6754" priority="7477" operator="containsText" text="Param">
      <formula>NOT(ISERROR(SEARCH("Param",G302)))</formula>
    </cfRule>
  </conditionalFormatting>
  <conditionalFormatting sqref="I302:I306">
    <cfRule type="cellIs" dxfId="6753" priority="7476" operator="lessThan">
      <formula>0</formula>
    </cfRule>
  </conditionalFormatting>
  <conditionalFormatting sqref="D302:D306">
    <cfRule type="containsText" dxfId="6752" priority="7474" operator="containsText" text="Dec">
      <formula>NOT(ISERROR(SEARCH("Dec",D302)))</formula>
    </cfRule>
    <cfRule type="containsText" dxfId="6751" priority="7475" operator="containsText" text="Inc">
      <formula>NOT(ISERROR(SEARCH("Inc",D302)))</formula>
    </cfRule>
  </conditionalFormatting>
  <conditionalFormatting sqref="F302:F306">
    <cfRule type="cellIs" dxfId="6750" priority="7472" operator="equal">
      <formula>"Unlocked"</formula>
    </cfRule>
    <cfRule type="cellIs" dxfId="6749" priority="7473" operator="equal">
      <formula>"Locked"</formula>
    </cfRule>
  </conditionalFormatting>
  <conditionalFormatting sqref="G302:G306">
    <cfRule type="containsText" dxfId="6748" priority="7471" operator="containsText" text="Param">
      <formula>NOT(ISERROR(SEARCH("Param",G302)))</formula>
    </cfRule>
  </conditionalFormatting>
  <conditionalFormatting sqref="I302:I306">
    <cfRule type="cellIs" dxfId="6747" priority="7470" operator="lessThan">
      <formula>0</formula>
    </cfRule>
  </conditionalFormatting>
  <conditionalFormatting sqref="D302:D306">
    <cfRule type="containsText" dxfId="6746" priority="7468" operator="containsText" text="Dec">
      <formula>NOT(ISERROR(SEARCH("Dec",D302)))</formula>
    </cfRule>
    <cfRule type="containsText" dxfId="6745" priority="7469" operator="containsText" text="Inc">
      <formula>NOT(ISERROR(SEARCH("Inc",D302)))</formula>
    </cfRule>
  </conditionalFormatting>
  <conditionalFormatting sqref="F302:F306">
    <cfRule type="cellIs" dxfId="6744" priority="7466" operator="equal">
      <formula>"Unlocked"</formula>
    </cfRule>
    <cfRule type="cellIs" dxfId="6743" priority="7467" operator="equal">
      <formula>"Locked"</formula>
    </cfRule>
  </conditionalFormatting>
  <conditionalFormatting sqref="G302:G306">
    <cfRule type="containsText" dxfId="6742" priority="7465" operator="containsText" text="Param">
      <formula>NOT(ISERROR(SEARCH("Param",G302)))</formula>
    </cfRule>
  </conditionalFormatting>
  <conditionalFormatting sqref="I302:I306">
    <cfRule type="cellIs" dxfId="6741" priority="7464" operator="lessThan">
      <formula>0</formula>
    </cfRule>
  </conditionalFormatting>
  <conditionalFormatting sqref="D302:D306">
    <cfRule type="containsText" dxfId="6740" priority="7462" operator="containsText" text="Dec">
      <formula>NOT(ISERROR(SEARCH("Dec",D302)))</formula>
    </cfRule>
    <cfRule type="containsText" dxfId="6739" priority="7463" operator="containsText" text="Inc">
      <formula>NOT(ISERROR(SEARCH("Inc",D302)))</formula>
    </cfRule>
  </conditionalFormatting>
  <conditionalFormatting sqref="F302:F306">
    <cfRule type="cellIs" dxfId="6738" priority="7460" operator="equal">
      <formula>"Unlocked"</formula>
    </cfRule>
    <cfRule type="cellIs" dxfId="6737" priority="7461" operator="equal">
      <formula>"Locked"</formula>
    </cfRule>
  </conditionalFormatting>
  <conditionalFormatting sqref="G302:G306">
    <cfRule type="containsText" dxfId="6736" priority="7459" operator="containsText" text="Param">
      <formula>NOT(ISERROR(SEARCH("Param",G302)))</formula>
    </cfRule>
  </conditionalFormatting>
  <conditionalFormatting sqref="I302:I306">
    <cfRule type="cellIs" dxfId="6735" priority="7458" operator="lessThan">
      <formula>0</formula>
    </cfRule>
  </conditionalFormatting>
  <conditionalFormatting sqref="D302:D306">
    <cfRule type="containsText" dxfId="6734" priority="7456" operator="containsText" text="Dec">
      <formula>NOT(ISERROR(SEARCH("Dec",D302)))</formula>
    </cfRule>
    <cfRule type="containsText" dxfId="6733" priority="7457" operator="containsText" text="Inc">
      <formula>NOT(ISERROR(SEARCH("Inc",D302)))</formula>
    </cfRule>
  </conditionalFormatting>
  <conditionalFormatting sqref="F302:F306">
    <cfRule type="cellIs" dxfId="6732" priority="7454" operator="equal">
      <formula>"Unlocked"</formula>
    </cfRule>
    <cfRule type="cellIs" dxfId="6731" priority="7455" operator="equal">
      <formula>"Locked"</formula>
    </cfRule>
  </conditionalFormatting>
  <conditionalFormatting sqref="G302:G306">
    <cfRule type="containsText" dxfId="6730" priority="7453" operator="containsText" text="Param">
      <formula>NOT(ISERROR(SEARCH("Param",G302)))</formula>
    </cfRule>
  </conditionalFormatting>
  <conditionalFormatting sqref="I302:I306">
    <cfRule type="cellIs" dxfId="6729" priority="7452" operator="lessThan">
      <formula>0</formula>
    </cfRule>
  </conditionalFormatting>
  <conditionalFormatting sqref="D302:D306">
    <cfRule type="containsText" dxfId="6728" priority="7450" operator="containsText" text="Dec">
      <formula>NOT(ISERROR(SEARCH("Dec",D302)))</formula>
    </cfRule>
    <cfRule type="containsText" dxfId="6727" priority="7451" operator="containsText" text="Inc">
      <formula>NOT(ISERROR(SEARCH("Inc",D302)))</formula>
    </cfRule>
  </conditionalFormatting>
  <conditionalFormatting sqref="F302:F306">
    <cfRule type="cellIs" dxfId="6726" priority="7448" operator="equal">
      <formula>"Unlocked"</formula>
    </cfRule>
    <cfRule type="cellIs" dxfId="6725" priority="7449" operator="equal">
      <formula>"Locked"</formula>
    </cfRule>
  </conditionalFormatting>
  <conditionalFormatting sqref="G302:G306">
    <cfRule type="containsText" dxfId="6724" priority="7447" operator="containsText" text="Param">
      <formula>NOT(ISERROR(SEARCH("Param",G302)))</formula>
    </cfRule>
  </conditionalFormatting>
  <conditionalFormatting sqref="I302:I306">
    <cfRule type="cellIs" dxfId="6723" priority="7446" operator="lessThan">
      <formula>0</formula>
    </cfRule>
  </conditionalFormatting>
  <conditionalFormatting sqref="D302:D306">
    <cfRule type="containsText" dxfId="6722" priority="7444" operator="containsText" text="Dec">
      <formula>NOT(ISERROR(SEARCH("Dec",D302)))</formula>
    </cfRule>
    <cfRule type="containsText" dxfId="6721" priority="7445" operator="containsText" text="Inc">
      <formula>NOT(ISERROR(SEARCH("Inc",D302)))</formula>
    </cfRule>
  </conditionalFormatting>
  <conditionalFormatting sqref="F302:F306">
    <cfRule type="cellIs" dxfId="6720" priority="7442" operator="equal">
      <formula>"Unlocked"</formula>
    </cfRule>
    <cfRule type="cellIs" dxfId="6719" priority="7443" operator="equal">
      <formula>"Locked"</formula>
    </cfRule>
  </conditionalFormatting>
  <conditionalFormatting sqref="G302:G306">
    <cfRule type="containsText" dxfId="6718" priority="7441" operator="containsText" text="Param">
      <formula>NOT(ISERROR(SEARCH("Param",G302)))</formula>
    </cfRule>
  </conditionalFormatting>
  <conditionalFormatting sqref="I302:I306">
    <cfRule type="cellIs" dxfId="6717" priority="7440" operator="lessThan">
      <formula>0</formula>
    </cfRule>
  </conditionalFormatting>
  <conditionalFormatting sqref="D302:D306">
    <cfRule type="containsText" dxfId="6716" priority="7438" operator="containsText" text="Dec">
      <formula>NOT(ISERROR(SEARCH("Dec",D302)))</formula>
    </cfRule>
    <cfRule type="containsText" dxfId="6715" priority="7439" operator="containsText" text="Inc">
      <formula>NOT(ISERROR(SEARCH("Inc",D302)))</formula>
    </cfRule>
  </conditionalFormatting>
  <conditionalFormatting sqref="F302:F306">
    <cfRule type="cellIs" dxfId="6714" priority="7436" operator="equal">
      <formula>"Unlocked"</formula>
    </cfRule>
    <cfRule type="cellIs" dxfId="6713" priority="7437" operator="equal">
      <formula>"Locked"</formula>
    </cfRule>
  </conditionalFormatting>
  <conditionalFormatting sqref="G302:G306">
    <cfRule type="containsText" dxfId="6712" priority="7435" operator="containsText" text="Param">
      <formula>NOT(ISERROR(SEARCH("Param",G302)))</formula>
    </cfRule>
  </conditionalFormatting>
  <conditionalFormatting sqref="I302:I306">
    <cfRule type="cellIs" dxfId="6711" priority="7434" operator="lessThan">
      <formula>0</formula>
    </cfRule>
  </conditionalFormatting>
  <conditionalFormatting sqref="D302:D306">
    <cfRule type="containsText" dxfId="6710" priority="7432" operator="containsText" text="Dec">
      <formula>NOT(ISERROR(SEARCH("Dec",D302)))</formula>
    </cfRule>
    <cfRule type="containsText" dxfId="6709" priority="7433" operator="containsText" text="Inc">
      <formula>NOT(ISERROR(SEARCH("Inc",D302)))</formula>
    </cfRule>
  </conditionalFormatting>
  <conditionalFormatting sqref="F302:F306">
    <cfRule type="cellIs" dxfId="6708" priority="7430" operator="equal">
      <formula>"Unlocked"</formula>
    </cfRule>
    <cfRule type="cellIs" dxfId="6707" priority="7431" operator="equal">
      <formula>"Locked"</formula>
    </cfRule>
  </conditionalFormatting>
  <conditionalFormatting sqref="G302:G306">
    <cfRule type="containsText" dxfId="6706" priority="7429" operator="containsText" text="Param">
      <formula>NOT(ISERROR(SEARCH("Param",G302)))</formula>
    </cfRule>
  </conditionalFormatting>
  <conditionalFormatting sqref="I302:I306">
    <cfRule type="cellIs" dxfId="6705" priority="7428" operator="lessThan">
      <formula>0</formula>
    </cfRule>
  </conditionalFormatting>
  <conditionalFormatting sqref="D302:D306">
    <cfRule type="containsText" dxfId="6704" priority="7426" operator="containsText" text="Dec">
      <formula>NOT(ISERROR(SEARCH("Dec",D302)))</formula>
    </cfRule>
    <cfRule type="containsText" dxfId="6703" priority="7427" operator="containsText" text="Inc">
      <formula>NOT(ISERROR(SEARCH("Inc",D302)))</formula>
    </cfRule>
  </conditionalFormatting>
  <conditionalFormatting sqref="F302:F306">
    <cfRule type="cellIs" dxfId="6702" priority="7424" operator="equal">
      <formula>"Unlocked"</formula>
    </cfRule>
    <cfRule type="cellIs" dxfId="6701" priority="7425" operator="equal">
      <formula>"Locked"</formula>
    </cfRule>
  </conditionalFormatting>
  <conditionalFormatting sqref="G302:G306">
    <cfRule type="containsText" dxfId="6700" priority="7423" operator="containsText" text="Param">
      <formula>NOT(ISERROR(SEARCH("Param",G302)))</formula>
    </cfRule>
  </conditionalFormatting>
  <conditionalFormatting sqref="I302:I306">
    <cfRule type="cellIs" dxfId="6699" priority="7422" operator="lessThan">
      <formula>0</formula>
    </cfRule>
  </conditionalFormatting>
  <conditionalFormatting sqref="D302:D306">
    <cfRule type="containsText" dxfId="6698" priority="7420" operator="containsText" text="Dec">
      <formula>NOT(ISERROR(SEARCH("Dec",D302)))</formula>
    </cfRule>
    <cfRule type="containsText" dxfId="6697" priority="7421" operator="containsText" text="Inc">
      <formula>NOT(ISERROR(SEARCH("Inc",D302)))</formula>
    </cfRule>
  </conditionalFormatting>
  <conditionalFormatting sqref="F302:F306">
    <cfRule type="cellIs" dxfId="6696" priority="7418" operator="equal">
      <formula>"Unlocked"</formula>
    </cfRule>
    <cfRule type="cellIs" dxfId="6695" priority="7419" operator="equal">
      <formula>"Locked"</formula>
    </cfRule>
  </conditionalFormatting>
  <conditionalFormatting sqref="G302:G306">
    <cfRule type="containsText" dxfId="6694" priority="7417" operator="containsText" text="Param">
      <formula>NOT(ISERROR(SEARCH("Param",G302)))</formula>
    </cfRule>
  </conditionalFormatting>
  <conditionalFormatting sqref="I302:I306">
    <cfRule type="cellIs" dxfId="6693" priority="7416" operator="lessThan">
      <formula>0</formula>
    </cfRule>
  </conditionalFormatting>
  <conditionalFormatting sqref="D302:D306">
    <cfRule type="containsText" dxfId="6692" priority="7414" operator="containsText" text="Dec">
      <formula>NOT(ISERROR(SEARCH("Dec",D302)))</formula>
    </cfRule>
    <cfRule type="containsText" dxfId="6691" priority="7415" operator="containsText" text="Inc">
      <formula>NOT(ISERROR(SEARCH("Inc",D302)))</formula>
    </cfRule>
  </conditionalFormatting>
  <conditionalFormatting sqref="F302:F306">
    <cfRule type="cellIs" dxfId="6690" priority="7412" operator="equal">
      <formula>"Unlocked"</formula>
    </cfRule>
    <cfRule type="cellIs" dxfId="6689" priority="7413" operator="equal">
      <formula>"Locked"</formula>
    </cfRule>
  </conditionalFormatting>
  <conditionalFormatting sqref="G302:G306">
    <cfRule type="containsText" dxfId="6688" priority="7411" operator="containsText" text="Param">
      <formula>NOT(ISERROR(SEARCH("Param",G302)))</formula>
    </cfRule>
  </conditionalFormatting>
  <conditionalFormatting sqref="I302:I306">
    <cfRule type="cellIs" dxfId="6687" priority="7410" operator="lessThan">
      <formula>0</formula>
    </cfRule>
  </conditionalFormatting>
  <conditionalFormatting sqref="D302:D306">
    <cfRule type="containsText" dxfId="6686" priority="7408" operator="containsText" text="Dec">
      <formula>NOT(ISERROR(SEARCH("Dec",D302)))</formula>
    </cfRule>
    <cfRule type="containsText" dxfId="6685" priority="7409" operator="containsText" text="Inc">
      <formula>NOT(ISERROR(SEARCH("Inc",D302)))</formula>
    </cfRule>
  </conditionalFormatting>
  <conditionalFormatting sqref="F302:F306">
    <cfRule type="cellIs" dxfId="6684" priority="7406" operator="equal">
      <formula>"Unlocked"</formula>
    </cfRule>
    <cfRule type="cellIs" dxfId="6683" priority="7407" operator="equal">
      <formula>"Locked"</formula>
    </cfRule>
  </conditionalFormatting>
  <conditionalFormatting sqref="G302:G306">
    <cfRule type="containsText" dxfId="6682" priority="7405" operator="containsText" text="Param">
      <formula>NOT(ISERROR(SEARCH("Param",G302)))</formula>
    </cfRule>
  </conditionalFormatting>
  <conditionalFormatting sqref="I302:I306">
    <cfRule type="cellIs" dxfId="6681" priority="7404" operator="lessThan">
      <formula>0</formula>
    </cfRule>
  </conditionalFormatting>
  <conditionalFormatting sqref="D302:D306">
    <cfRule type="containsText" dxfId="6680" priority="7402" operator="containsText" text="Dec">
      <formula>NOT(ISERROR(SEARCH("Dec",D302)))</formula>
    </cfRule>
    <cfRule type="containsText" dxfId="6679" priority="7403" operator="containsText" text="Inc">
      <formula>NOT(ISERROR(SEARCH("Inc",D302)))</formula>
    </cfRule>
  </conditionalFormatting>
  <conditionalFormatting sqref="F307:F311">
    <cfRule type="cellIs" dxfId="6678" priority="7400" operator="equal">
      <formula>"Unlocked"</formula>
    </cfRule>
    <cfRule type="cellIs" dxfId="6677" priority="7401" operator="equal">
      <formula>"Locked"</formula>
    </cfRule>
  </conditionalFormatting>
  <conditionalFormatting sqref="G307:G311">
    <cfRule type="containsText" dxfId="6676" priority="7399" operator="containsText" text="Param">
      <formula>NOT(ISERROR(SEARCH("Param",G307)))</formula>
    </cfRule>
  </conditionalFormatting>
  <conditionalFormatting sqref="I307:I311">
    <cfRule type="cellIs" dxfId="6675" priority="7398" operator="lessThan">
      <formula>0</formula>
    </cfRule>
  </conditionalFormatting>
  <conditionalFormatting sqref="D307:D311">
    <cfRule type="containsText" dxfId="6674" priority="7396" operator="containsText" text="Dec">
      <formula>NOT(ISERROR(SEARCH("Dec",D307)))</formula>
    </cfRule>
    <cfRule type="containsText" dxfId="6673" priority="7397" operator="containsText" text="Inc">
      <formula>NOT(ISERROR(SEARCH("Inc",D307)))</formula>
    </cfRule>
  </conditionalFormatting>
  <conditionalFormatting sqref="F307:F311">
    <cfRule type="cellIs" dxfId="6672" priority="7394" operator="equal">
      <formula>"Unlocked"</formula>
    </cfRule>
    <cfRule type="cellIs" dxfId="6671" priority="7395" operator="equal">
      <formula>"Locked"</formula>
    </cfRule>
  </conditionalFormatting>
  <conditionalFormatting sqref="G307:G311">
    <cfRule type="containsText" dxfId="6670" priority="7393" operator="containsText" text="Param">
      <formula>NOT(ISERROR(SEARCH("Param",G307)))</formula>
    </cfRule>
  </conditionalFormatting>
  <conditionalFormatting sqref="I307:I311">
    <cfRule type="cellIs" dxfId="6669" priority="7392" operator="lessThan">
      <formula>0</formula>
    </cfRule>
  </conditionalFormatting>
  <conditionalFormatting sqref="D307:D311">
    <cfRule type="containsText" dxfId="6668" priority="7390" operator="containsText" text="Dec">
      <formula>NOT(ISERROR(SEARCH("Dec",D307)))</formula>
    </cfRule>
    <cfRule type="containsText" dxfId="6667" priority="7391" operator="containsText" text="Inc">
      <formula>NOT(ISERROR(SEARCH("Inc",D307)))</formula>
    </cfRule>
  </conditionalFormatting>
  <conditionalFormatting sqref="F307:F311">
    <cfRule type="cellIs" dxfId="6666" priority="7388" operator="equal">
      <formula>"Unlocked"</formula>
    </cfRule>
    <cfRule type="cellIs" dxfId="6665" priority="7389" operator="equal">
      <formula>"Locked"</formula>
    </cfRule>
  </conditionalFormatting>
  <conditionalFormatting sqref="G307:G311">
    <cfRule type="containsText" dxfId="6664" priority="7387" operator="containsText" text="Param">
      <formula>NOT(ISERROR(SEARCH("Param",G307)))</formula>
    </cfRule>
  </conditionalFormatting>
  <conditionalFormatting sqref="I307:I311">
    <cfRule type="cellIs" dxfId="6663" priority="7386" operator="lessThan">
      <formula>0</formula>
    </cfRule>
  </conditionalFormatting>
  <conditionalFormatting sqref="D307:D311">
    <cfRule type="containsText" dxfId="6662" priority="7384" operator="containsText" text="Dec">
      <formula>NOT(ISERROR(SEARCH("Dec",D307)))</formula>
    </cfRule>
    <cfRule type="containsText" dxfId="6661" priority="7385" operator="containsText" text="Inc">
      <formula>NOT(ISERROR(SEARCH("Inc",D307)))</formula>
    </cfRule>
  </conditionalFormatting>
  <conditionalFormatting sqref="F307:F311">
    <cfRule type="cellIs" dxfId="6660" priority="7382" operator="equal">
      <formula>"Unlocked"</formula>
    </cfRule>
    <cfRule type="cellIs" dxfId="6659" priority="7383" operator="equal">
      <formula>"Locked"</formula>
    </cfRule>
  </conditionalFormatting>
  <conditionalFormatting sqref="G307:G311">
    <cfRule type="containsText" dxfId="6658" priority="7381" operator="containsText" text="Param">
      <formula>NOT(ISERROR(SEARCH("Param",G307)))</formula>
    </cfRule>
  </conditionalFormatting>
  <conditionalFormatting sqref="I307:I311">
    <cfRule type="cellIs" dxfId="6657" priority="7380" operator="lessThan">
      <formula>0</formula>
    </cfRule>
  </conditionalFormatting>
  <conditionalFormatting sqref="D307:D311">
    <cfRule type="containsText" dxfId="6656" priority="7378" operator="containsText" text="Dec">
      <formula>NOT(ISERROR(SEARCH("Dec",D307)))</formula>
    </cfRule>
    <cfRule type="containsText" dxfId="6655" priority="7379" operator="containsText" text="Inc">
      <formula>NOT(ISERROR(SEARCH("Inc",D307)))</formula>
    </cfRule>
  </conditionalFormatting>
  <conditionalFormatting sqref="F307:F311">
    <cfRule type="cellIs" dxfId="6654" priority="7376" operator="equal">
      <formula>"Unlocked"</formula>
    </cfRule>
    <cfRule type="cellIs" dxfId="6653" priority="7377" operator="equal">
      <formula>"Locked"</formula>
    </cfRule>
  </conditionalFormatting>
  <conditionalFormatting sqref="G307:G311">
    <cfRule type="containsText" dxfId="6652" priority="7375" operator="containsText" text="Param">
      <formula>NOT(ISERROR(SEARCH("Param",G307)))</formula>
    </cfRule>
  </conditionalFormatting>
  <conditionalFormatting sqref="I307:I311">
    <cfRule type="cellIs" dxfId="6651" priority="7374" operator="lessThan">
      <formula>0</formula>
    </cfRule>
  </conditionalFormatting>
  <conditionalFormatting sqref="D307:D311">
    <cfRule type="containsText" dxfId="6650" priority="7372" operator="containsText" text="Dec">
      <formula>NOT(ISERROR(SEARCH("Dec",D307)))</formula>
    </cfRule>
    <cfRule type="containsText" dxfId="6649" priority="7373" operator="containsText" text="Inc">
      <formula>NOT(ISERROR(SEARCH("Inc",D307)))</formula>
    </cfRule>
  </conditionalFormatting>
  <conditionalFormatting sqref="F307:F311">
    <cfRule type="cellIs" dxfId="6648" priority="7370" operator="equal">
      <formula>"Unlocked"</formula>
    </cfRule>
    <cfRule type="cellIs" dxfId="6647" priority="7371" operator="equal">
      <formula>"Locked"</formula>
    </cfRule>
  </conditionalFormatting>
  <conditionalFormatting sqref="G307:G311">
    <cfRule type="containsText" dxfId="6646" priority="7369" operator="containsText" text="Param">
      <formula>NOT(ISERROR(SEARCH("Param",G307)))</formula>
    </cfRule>
  </conditionalFormatting>
  <conditionalFormatting sqref="I307:I311">
    <cfRule type="cellIs" dxfId="6645" priority="7368" operator="lessThan">
      <formula>0</formula>
    </cfRule>
  </conditionalFormatting>
  <conditionalFormatting sqref="D307:D311">
    <cfRule type="containsText" dxfId="6644" priority="7366" operator="containsText" text="Dec">
      <formula>NOT(ISERROR(SEARCH("Dec",D307)))</formula>
    </cfRule>
    <cfRule type="containsText" dxfId="6643" priority="7367" operator="containsText" text="Inc">
      <formula>NOT(ISERROR(SEARCH("Inc",D307)))</formula>
    </cfRule>
  </conditionalFormatting>
  <conditionalFormatting sqref="F307:F311">
    <cfRule type="cellIs" dxfId="6642" priority="7364" operator="equal">
      <formula>"Unlocked"</formula>
    </cfRule>
    <cfRule type="cellIs" dxfId="6641" priority="7365" operator="equal">
      <formula>"Locked"</formula>
    </cfRule>
  </conditionalFormatting>
  <conditionalFormatting sqref="G307:G311">
    <cfRule type="containsText" dxfId="6640" priority="7363" operator="containsText" text="Param">
      <formula>NOT(ISERROR(SEARCH("Param",G307)))</formula>
    </cfRule>
  </conditionalFormatting>
  <conditionalFormatting sqref="I307:I311">
    <cfRule type="cellIs" dxfId="6639" priority="7362" operator="lessThan">
      <formula>0</formula>
    </cfRule>
  </conditionalFormatting>
  <conditionalFormatting sqref="D307:D311">
    <cfRule type="containsText" dxfId="6638" priority="7360" operator="containsText" text="Dec">
      <formula>NOT(ISERROR(SEARCH("Dec",D307)))</formula>
    </cfRule>
    <cfRule type="containsText" dxfId="6637" priority="7361" operator="containsText" text="Inc">
      <formula>NOT(ISERROR(SEARCH("Inc",D307)))</formula>
    </cfRule>
  </conditionalFormatting>
  <conditionalFormatting sqref="F307:F311">
    <cfRule type="cellIs" dxfId="6636" priority="7358" operator="equal">
      <formula>"Unlocked"</formula>
    </cfRule>
    <cfRule type="cellIs" dxfId="6635" priority="7359" operator="equal">
      <formula>"Locked"</formula>
    </cfRule>
  </conditionalFormatting>
  <conditionalFormatting sqref="G307:G311">
    <cfRule type="containsText" dxfId="6634" priority="7357" operator="containsText" text="Param">
      <formula>NOT(ISERROR(SEARCH("Param",G307)))</formula>
    </cfRule>
  </conditionalFormatting>
  <conditionalFormatting sqref="I307:I311">
    <cfRule type="cellIs" dxfId="6633" priority="7356" operator="lessThan">
      <formula>0</formula>
    </cfRule>
  </conditionalFormatting>
  <conditionalFormatting sqref="D307:D311">
    <cfRule type="containsText" dxfId="6632" priority="7354" operator="containsText" text="Dec">
      <formula>NOT(ISERROR(SEARCH("Dec",D307)))</formula>
    </cfRule>
    <cfRule type="containsText" dxfId="6631" priority="7355" operator="containsText" text="Inc">
      <formula>NOT(ISERROR(SEARCH("Inc",D307)))</formula>
    </cfRule>
  </conditionalFormatting>
  <conditionalFormatting sqref="F307:F311">
    <cfRule type="cellIs" dxfId="6630" priority="7352" operator="equal">
      <formula>"Unlocked"</formula>
    </cfRule>
    <cfRule type="cellIs" dxfId="6629" priority="7353" operator="equal">
      <formula>"Locked"</formula>
    </cfRule>
  </conditionalFormatting>
  <conditionalFormatting sqref="G307:G311">
    <cfRule type="containsText" dxfId="6628" priority="7351" operator="containsText" text="Param">
      <formula>NOT(ISERROR(SEARCH("Param",G307)))</formula>
    </cfRule>
  </conditionalFormatting>
  <conditionalFormatting sqref="I307:I311">
    <cfRule type="cellIs" dxfId="6627" priority="7350" operator="lessThan">
      <formula>0</formula>
    </cfRule>
  </conditionalFormatting>
  <conditionalFormatting sqref="D307:D311">
    <cfRule type="containsText" dxfId="6626" priority="7348" operator="containsText" text="Dec">
      <formula>NOT(ISERROR(SEARCH("Dec",D307)))</formula>
    </cfRule>
    <cfRule type="containsText" dxfId="6625" priority="7349" operator="containsText" text="Inc">
      <formula>NOT(ISERROR(SEARCH("Inc",D307)))</formula>
    </cfRule>
  </conditionalFormatting>
  <conditionalFormatting sqref="F307:F311">
    <cfRule type="cellIs" dxfId="6624" priority="7346" operator="equal">
      <formula>"Unlocked"</formula>
    </cfRule>
    <cfRule type="cellIs" dxfId="6623" priority="7347" operator="equal">
      <formula>"Locked"</formula>
    </cfRule>
  </conditionalFormatting>
  <conditionalFormatting sqref="G307:G311">
    <cfRule type="containsText" dxfId="6622" priority="7345" operator="containsText" text="Param">
      <formula>NOT(ISERROR(SEARCH("Param",G307)))</formula>
    </cfRule>
  </conditionalFormatting>
  <conditionalFormatting sqref="I307:I311">
    <cfRule type="cellIs" dxfId="6621" priority="7344" operator="lessThan">
      <formula>0</formula>
    </cfRule>
  </conditionalFormatting>
  <conditionalFormatting sqref="D307:D311">
    <cfRule type="containsText" dxfId="6620" priority="7342" operator="containsText" text="Dec">
      <formula>NOT(ISERROR(SEARCH("Dec",D307)))</formula>
    </cfRule>
    <cfRule type="containsText" dxfId="6619" priority="7343" operator="containsText" text="Inc">
      <formula>NOT(ISERROR(SEARCH("Inc",D307)))</formula>
    </cfRule>
  </conditionalFormatting>
  <conditionalFormatting sqref="F307:F311">
    <cfRule type="cellIs" dxfId="6618" priority="7340" operator="equal">
      <formula>"Unlocked"</formula>
    </cfRule>
    <cfRule type="cellIs" dxfId="6617" priority="7341" operator="equal">
      <formula>"Locked"</formula>
    </cfRule>
  </conditionalFormatting>
  <conditionalFormatting sqref="G307:G311">
    <cfRule type="containsText" dxfId="6616" priority="7339" operator="containsText" text="Param">
      <formula>NOT(ISERROR(SEARCH("Param",G307)))</formula>
    </cfRule>
  </conditionalFormatting>
  <conditionalFormatting sqref="I307:I311">
    <cfRule type="cellIs" dxfId="6615" priority="7338" operator="lessThan">
      <formula>0</formula>
    </cfRule>
  </conditionalFormatting>
  <conditionalFormatting sqref="D307:D311">
    <cfRule type="containsText" dxfId="6614" priority="7336" operator="containsText" text="Dec">
      <formula>NOT(ISERROR(SEARCH("Dec",D307)))</formula>
    </cfRule>
    <cfRule type="containsText" dxfId="6613" priority="7337" operator="containsText" text="Inc">
      <formula>NOT(ISERROR(SEARCH("Inc",D307)))</formula>
    </cfRule>
  </conditionalFormatting>
  <conditionalFormatting sqref="F307:F311">
    <cfRule type="cellIs" dxfId="6612" priority="7334" operator="equal">
      <formula>"Unlocked"</formula>
    </cfRule>
    <cfRule type="cellIs" dxfId="6611" priority="7335" operator="equal">
      <formula>"Locked"</formula>
    </cfRule>
  </conditionalFormatting>
  <conditionalFormatting sqref="G307:G311">
    <cfRule type="containsText" dxfId="6610" priority="7333" operator="containsText" text="Param">
      <formula>NOT(ISERROR(SEARCH("Param",G307)))</formula>
    </cfRule>
  </conditionalFormatting>
  <conditionalFormatting sqref="I307:I311">
    <cfRule type="cellIs" dxfId="6609" priority="7332" operator="lessThan">
      <formula>0</formula>
    </cfRule>
  </conditionalFormatting>
  <conditionalFormatting sqref="D307:D311">
    <cfRule type="containsText" dxfId="6608" priority="7330" operator="containsText" text="Dec">
      <formula>NOT(ISERROR(SEARCH("Dec",D307)))</formula>
    </cfRule>
    <cfRule type="containsText" dxfId="6607" priority="7331" operator="containsText" text="Inc">
      <formula>NOT(ISERROR(SEARCH("Inc",D307)))</formula>
    </cfRule>
  </conditionalFormatting>
  <conditionalFormatting sqref="F307:F311">
    <cfRule type="cellIs" dxfId="6606" priority="7328" operator="equal">
      <formula>"Unlocked"</formula>
    </cfRule>
    <cfRule type="cellIs" dxfId="6605" priority="7329" operator="equal">
      <formula>"Locked"</formula>
    </cfRule>
  </conditionalFormatting>
  <conditionalFormatting sqref="G307:G311">
    <cfRule type="containsText" dxfId="6604" priority="7327" operator="containsText" text="Param">
      <formula>NOT(ISERROR(SEARCH("Param",G307)))</formula>
    </cfRule>
  </conditionalFormatting>
  <conditionalFormatting sqref="I307:I311">
    <cfRule type="cellIs" dxfId="6603" priority="7326" operator="lessThan">
      <formula>0</formula>
    </cfRule>
  </conditionalFormatting>
  <conditionalFormatting sqref="D307:D311">
    <cfRule type="containsText" dxfId="6602" priority="7324" operator="containsText" text="Dec">
      <formula>NOT(ISERROR(SEARCH("Dec",D307)))</formula>
    </cfRule>
    <cfRule type="containsText" dxfId="6601" priority="7325" operator="containsText" text="Inc">
      <formula>NOT(ISERROR(SEARCH("Inc",D307)))</formula>
    </cfRule>
  </conditionalFormatting>
  <conditionalFormatting sqref="F307:F311">
    <cfRule type="cellIs" dxfId="6600" priority="7322" operator="equal">
      <formula>"Unlocked"</formula>
    </cfRule>
    <cfRule type="cellIs" dxfId="6599" priority="7323" operator="equal">
      <formula>"Locked"</formula>
    </cfRule>
  </conditionalFormatting>
  <conditionalFormatting sqref="G307:G311">
    <cfRule type="containsText" dxfId="6598" priority="7321" operator="containsText" text="Param">
      <formula>NOT(ISERROR(SEARCH("Param",G307)))</formula>
    </cfRule>
  </conditionalFormatting>
  <conditionalFormatting sqref="I307:I311">
    <cfRule type="cellIs" dxfId="6597" priority="7320" operator="lessThan">
      <formula>0</formula>
    </cfRule>
  </conditionalFormatting>
  <conditionalFormatting sqref="D307:D311">
    <cfRule type="containsText" dxfId="6596" priority="7318" operator="containsText" text="Dec">
      <formula>NOT(ISERROR(SEARCH("Dec",D307)))</formula>
    </cfRule>
    <cfRule type="containsText" dxfId="6595" priority="7319" operator="containsText" text="Inc">
      <formula>NOT(ISERROR(SEARCH("Inc",D307)))</formula>
    </cfRule>
  </conditionalFormatting>
  <conditionalFormatting sqref="F312:F316">
    <cfRule type="cellIs" dxfId="6594" priority="7316" operator="equal">
      <formula>"Unlocked"</formula>
    </cfRule>
    <cfRule type="cellIs" dxfId="6593" priority="7317" operator="equal">
      <formula>"Locked"</formula>
    </cfRule>
  </conditionalFormatting>
  <conditionalFormatting sqref="G312:G316">
    <cfRule type="containsText" dxfId="6592" priority="7315" operator="containsText" text="Param">
      <formula>NOT(ISERROR(SEARCH("Param",G312)))</formula>
    </cfRule>
  </conditionalFormatting>
  <conditionalFormatting sqref="I312:I316">
    <cfRule type="cellIs" dxfId="6591" priority="7314" operator="lessThan">
      <formula>0</formula>
    </cfRule>
  </conditionalFormatting>
  <conditionalFormatting sqref="D312:D316">
    <cfRule type="containsText" dxfId="6590" priority="7312" operator="containsText" text="Dec">
      <formula>NOT(ISERROR(SEARCH("Dec",D312)))</formula>
    </cfRule>
    <cfRule type="containsText" dxfId="6589" priority="7313" operator="containsText" text="Inc">
      <formula>NOT(ISERROR(SEARCH("Inc",D312)))</formula>
    </cfRule>
  </conditionalFormatting>
  <conditionalFormatting sqref="F312:F316">
    <cfRule type="cellIs" dxfId="6588" priority="7310" operator="equal">
      <formula>"Unlocked"</formula>
    </cfRule>
    <cfRule type="cellIs" dxfId="6587" priority="7311" operator="equal">
      <formula>"Locked"</formula>
    </cfRule>
  </conditionalFormatting>
  <conditionalFormatting sqref="G312:G316">
    <cfRule type="containsText" dxfId="6586" priority="7309" operator="containsText" text="Param">
      <formula>NOT(ISERROR(SEARCH("Param",G312)))</formula>
    </cfRule>
  </conditionalFormatting>
  <conditionalFormatting sqref="I312:I316">
    <cfRule type="cellIs" dxfId="6585" priority="7308" operator="lessThan">
      <formula>0</formula>
    </cfRule>
  </conditionalFormatting>
  <conditionalFormatting sqref="D312:D316">
    <cfRule type="containsText" dxfId="6584" priority="7306" operator="containsText" text="Dec">
      <formula>NOT(ISERROR(SEARCH("Dec",D312)))</formula>
    </cfRule>
    <cfRule type="containsText" dxfId="6583" priority="7307" operator="containsText" text="Inc">
      <formula>NOT(ISERROR(SEARCH("Inc",D312)))</formula>
    </cfRule>
  </conditionalFormatting>
  <conditionalFormatting sqref="F312:F316">
    <cfRule type="cellIs" dxfId="6582" priority="7304" operator="equal">
      <formula>"Unlocked"</formula>
    </cfRule>
    <cfRule type="cellIs" dxfId="6581" priority="7305" operator="equal">
      <formula>"Locked"</formula>
    </cfRule>
  </conditionalFormatting>
  <conditionalFormatting sqref="G312:G316">
    <cfRule type="containsText" dxfId="6580" priority="7303" operator="containsText" text="Param">
      <formula>NOT(ISERROR(SEARCH("Param",G312)))</formula>
    </cfRule>
  </conditionalFormatting>
  <conditionalFormatting sqref="I312:I316">
    <cfRule type="cellIs" dxfId="6579" priority="7302" operator="lessThan">
      <formula>0</formula>
    </cfRule>
  </conditionalFormatting>
  <conditionalFormatting sqref="D312:D316">
    <cfRule type="containsText" dxfId="6578" priority="7300" operator="containsText" text="Dec">
      <formula>NOT(ISERROR(SEARCH("Dec",D312)))</formula>
    </cfRule>
    <cfRule type="containsText" dxfId="6577" priority="7301" operator="containsText" text="Inc">
      <formula>NOT(ISERROR(SEARCH("Inc",D312)))</formula>
    </cfRule>
  </conditionalFormatting>
  <conditionalFormatting sqref="F312:F316">
    <cfRule type="cellIs" dxfId="6576" priority="7298" operator="equal">
      <formula>"Unlocked"</formula>
    </cfRule>
    <cfRule type="cellIs" dxfId="6575" priority="7299" operator="equal">
      <formula>"Locked"</formula>
    </cfRule>
  </conditionalFormatting>
  <conditionalFormatting sqref="G312:G316">
    <cfRule type="containsText" dxfId="6574" priority="7297" operator="containsText" text="Param">
      <formula>NOT(ISERROR(SEARCH("Param",G312)))</formula>
    </cfRule>
  </conditionalFormatting>
  <conditionalFormatting sqref="I312:I316">
    <cfRule type="cellIs" dxfId="6573" priority="7296" operator="lessThan">
      <formula>0</formula>
    </cfRule>
  </conditionalFormatting>
  <conditionalFormatting sqref="D312:D316">
    <cfRule type="containsText" dxfId="6572" priority="7294" operator="containsText" text="Dec">
      <formula>NOT(ISERROR(SEARCH("Dec",D312)))</formula>
    </cfRule>
    <cfRule type="containsText" dxfId="6571" priority="7295" operator="containsText" text="Inc">
      <formula>NOT(ISERROR(SEARCH("Inc",D312)))</formula>
    </cfRule>
  </conditionalFormatting>
  <conditionalFormatting sqref="F312:F316">
    <cfRule type="cellIs" dxfId="6570" priority="7292" operator="equal">
      <formula>"Unlocked"</formula>
    </cfRule>
    <cfRule type="cellIs" dxfId="6569" priority="7293" operator="equal">
      <formula>"Locked"</formula>
    </cfRule>
  </conditionalFormatting>
  <conditionalFormatting sqref="G312:G316">
    <cfRule type="containsText" dxfId="6568" priority="7291" operator="containsText" text="Param">
      <formula>NOT(ISERROR(SEARCH("Param",G312)))</formula>
    </cfRule>
  </conditionalFormatting>
  <conditionalFormatting sqref="I312:I316">
    <cfRule type="cellIs" dxfId="6567" priority="7290" operator="lessThan">
      <formula>0</formula>
    </cfRule>
  </conditionalFormatting>
  <conditionalFormatting sqref="D312:D316">
    <cfRule type="containsText" dxfId="6566" priority="7288" operator="containsText" text="Dec">
      <formula>NOT(ISERROR(SEARCH("Dec",D312)))</formula>
    </cfRule>
    <cfRule type="containsText" dxfId="6565" priority="7289" operator="containsText" text="Inc">
      <formula>NOT(ISERROR(SEARCH("Inc",D312)))</formula>
    </cfRule>
  </conditionalFormatting>
  <conditionalFormatting sqref="F312:F316">
    <cfRule type="cellIs" dxfId="6564" priority="7286" operator="equal">
      <formula>"Unlocked"</formula>
    </cfRule>
    <cfRule type="cellIs" dxfId="6563" priority="7287" operator="equal">
      <formula>"Locked"</formula>
    </cfRule>
  </conditionalFormatting>
  <conditionalFormatting sqref="G312:G316">
    <cfRule type="containsText" dxfId="6562" priority="7285" operator="containsText" text="Param">
      <formula>NOT(ISERROR(SEARCH("Param",G312)))</formula>
    </cfRule>
  </conditionalFormatting>
  <conditionalFormatting sqref="I312:I316">
    <cfRule type="cellIs" dxfId="6561" priority="7284" operator="lessThan">
      <formula>0</formula>
    </cfRule>
  </conditionalFormatting>
  <conditionalFormatting sqref="D312:D316">
    <cfRule type="containsText" dxfId="6560" priority="7282" operator="containsText" text="Dec">
      <formula>NOT(ISERROR(SEARCH("Dec",D312)))</formula>
    </cfRule>
    <cfRule type="containsText" dxfId="6559" priority="7283" operator="containsText" text="Inc">
      <formula>NOT(ISERROR(SEARCH("Inc",D312)))</formula>
    </cfRule>
  </conditionalFormatting>
  <conditionalFormatting sqref="F312:F316">
    <cfRule type="cellIs" dxfId="6558" priority="7280" operator="equal">
      <formula>"Unlocked"</formula>
    </cfRule>
    <cfRule type="cellIs" dxfId="6557" priority="7281" operator="equal">
      <formula>"Locked"</formula>
    </cfRule>
  </conditionalFormatting>
  <conditionalFormatting sqref="G312:G316">
    <cfRule type="containsText" dxfId="6556" priority="7279" operator="containsText" text="Param">
      <formula>NOT(ISERROR(SEARCH("Param",G312)))</formula>
    </cfRule>
  </conditionalFormatting>
  <conditionalFormatting sqref="I312:I316">
    <cfRule type="cellIs" dxfId="6555" priority="7278" operator="lessThan">
      <formula>0</formula>
    </cfRule>
  </conditionalFormatting>
  <conditionalFormatting sqref="D312:D316">
    <cfRule type="containsText" dxfId="6554" priority="7276" operator="containsText" text="Dec">
      <formula>NOT(ISERROR(SEARCH("Dec",D312)))</formula>
    </cfRule>
    <cfRule type="containsText" dxfId="6553" priority="7277" operator="containsText" text="Inc">
      <formula>NOT(ISERROR(SEARCH("Inc",D312)))</formula>
    </cfRule>
  </conditionalFormatting>
  <conditionalFormatting sqref="F312:F316">
    <cfRule type="cellIs" dxfId="6552" priority="7274" operator="equal">
      <formula>"Unlocked"</formula>
    </cfRule>
    <cfRule type="cellIs" dxfId="6551" priority="7275" operator="equal">
      <formula>"Locked"</formula>
    </cfRule>
  </conditionalFormatting>
  <conditionalFormatting sqref="G312:G316">
    <cfRule type="containsText" dxfId="6550" priority="7273" operator="containsText" text="Param">
      <formula>NOT(ISERROR(SEARCH("Param",G312)))</formula>
    </cfRule>
  </conditionalFormatting>
  <conditionalFormatting sqref="I312:I316">
    <cfRule type="cellIs" dxfId="6549" priority="7272" operator="lessThan">
      <formula>0</formula>
    </cfRule>
  </conditionalFormatting>
  <conditionalFormatting sqref="D312:D316">
    <cfRule type="containsText" dxfId="6548" priority="7270" operator="containsText" text="Dec">
      <formula>NOT(ISERROR(SEARCH("Dec",D312)))</formula>
    </cfRule>
    <cfRule type="containsText" dxfId="6547" priority="7271" operator="containsText" text="Inc">
      <formula>NOT(ISERROR(SEARCH("Inc",D312)))</formula>
    </cfRule>
  </conditionalFormatting>
  <conditionalFormatting sqref="F312:F316">
    <cfRule type="cellIs" dxfId="6546" priority="7268" operator="equal">
      <formula>"Unlocked"</formula>
    </cfRule>
    <cfRule type="cellIs" dxfId="6545" priority="7269" operator="equal">
      <formula>"Locked"</formula>
    </cfRule>
  </conditionalFormatting>
  <conditionalFormatting sqref="G312:G316">
    <cfRule type="containsText" dxfId="6544" priority="7267" operator="containsText" text="Param">
      <formula>NOT(ISERROR(SEARCH("Param",G312)))</formula>
    </cfRule>
  </conditionalFormatting>
  <conditionalFormatting sqref="I312:I316">
    <cfRule type="cellIs" dxfId="6543" priority="7266" operator="lessThan">
      <formula>0</formula>
    </cfRule>
  </conditionalFormatting>
  <conditionalFormatting sqref="D312:D316">
    <cfRule type="containsText" dxfId="6542" priority="7264" operator="containsText" text="Dec">
      <formula>NOT(ISERROR(SEARCH("Dec",D312)))</formula>
    </cfRule>
    <cfRule type="containsText" dxfId="6541" priority="7265" operator="containsText" text="Inc">
      <formula>NOT(ISERROR(SEARCH("Inc",D312)))</formula>
    </cfRule>
  </conditionalFormatting>
  <conditionalFormatting sqref="F312:F316">
    <cfRule type="cellIs" dxfId="6540" priority="7262" operator="equal">
      <formula>"Unlocked"</formula>
    </cfRule>
    <cfRule type="cellIs" dxfId="6539" priority="7263" operator="equal">
      <formula>"Locked"</formula>
    </cfRule>
  </conditionalFormatting>
  <conditionalFormatting sqref="G312:G316">
    <cfRule type="containsText" dxfId="6538" priority="7261" operator="containsText" text="Param">
      <formula>NOT(ISERROR(SEARCH("Param",G312)))</formula>
    </cfRule>
  </conditionalFormatting>
  <conditionalFormatting sqref="I312:I316">
    <cfRule type="cellIs" dxfId="6537" priority="7260" operator="lessThan">
      <formula>0</formula>
    </cfRule>
  </conditionalFormatting>
  <conditionalFormatting sqref="D312:D316">
    <cfRule type="containsText" dxfId="6536" priority="7258" operator="containsText" text="Dec">
      <formula>NOT(ISERROR(SEARCH("Dec",D312)))</formula>
    </cfRule>
    <cfRule type="containsText" dxfId="6535" priority="7259" operator="containsText" text="Inc">
      <formula>NOT(ISERROR(SEARCH("Inc",D312)))</formula>
    </cfRule>
  </conditionalFormatting>
  <conditionalFormatting sqref="F312:F316">
    <cfRule type="cellIs" dxfId="6534" priority="7256" operator="equal">
      <formula>"Unlocked"</formula>
    </cfRule>
    <cfRule type="cellIs" dxfId="6533" priority="7257" operator="equal">
      <formula>"Locked"</formula>
    </cfRule>
  </conditionalFormatting>
  <conditionalFormatting sqref="G312:G316">
    <cfRule type="containsText" dxfId="6532" priority="7255" operator="containsText" text="Param">
      <formula>NOT(ISERROR(SEARCH("Param",G312)))</formula>
    </cfRule>
  </conditionalFormatting>
  <conditionalFormatting sqref="I312:I316">
    <cfRule type="cellIs" dxfId="6531" priority="7254" operator="lessThan">
      <formula>0</formula>
    </cfRule>
  </conditionalFormatting>
  <conditionalFormatting sqref="D312:D316">
    <cfRule type="containsText" dxfId="6530" priority="7252" operator="containsText" text="Dec">
      <formula>NOT(ISERROR(SEARCH("Dec",D312)))</formula>
    </cfRule>
    <cfRule type="containsText" dxfId="6529" priority="7253" operator="containsText" text="Inc">
      <formula>NOT(ISERROR(SEARCH("Inc",D312)))</formula>
    </cfRule>
  </conditionalFormatting>
  <conditionalFormatting sqref="F312:F316">
    <cfRule type="cellIs" dxfId="6528" priority="7250" operator="equal">
      <formula>"Unlocked"</formula>
    </cfRule>
    <cfRule type="cellIs" dxfId="6527" priority="7251" operator="equal">
      <formula>"Locked"</formula>
    </cfRule>
  </conditionalFormatting>
  <conditionalFormatting sqref="G312:G316">
    <cfRule type="containsText" dxfId="6526" priority="7249" operator="containsText" text="Param">
      <formula>NOT(ISERROR(SEARCH("Param",G312)))</formula>
    </cfRule>
  </conditionalFormatting>
  <conditionalFormatting sqref="I312:I316">
    <cfRule type="cellIs" dxfId="6525" priority="7248" operator="lessThan">
      <formula>0</formula>
    </cfRule>
  </conditionalFormatting>
  <conditionalFormatting sqref="D312:D316">
    <cfRule type="containsText" dxfId="6524" priority="7246" operator="containsText" text="Dec">
      <formula>NOT(ISERROR(SEARCH("Dec",D312)))</formula>
    </cfRule>
    <cfRule type="containsText" dxfId="6523" priority="7247" operator="containsText" text="Inc">
      <formula>NOT(ISERROR(SEARCH("Inc",D312)))</formula>
    </cfRule>
  </conditionalFormatting>
  <conditionalFormatting sqref="F312:F316">
    <cfRule type="cellIs" dxfId="6522" priority="7244" operator="equal">
      <formula>"Unlocked"</formula>
    </cfRule>
    <cfRule type="cellIs" dxfId="6521" priority="7245" operator="equal">
      <formula>"Locked"</formula>
    </cfRule>
  </conditionalFormatting>
  <conditionalFormatting sqref="G312:G316">
    <cfRule type="containsText" dxfId="6520" priority="7243" operator="containsText" text="Param">
      <formula>NOT(ISERROR(SEARCH("Param",G312)))</formula>
    </cfRule>
  </conditionalFormatting>
  <conditionalFormatting sqref="I312:I316">
    <cfRule type="cellIs" dxfId="6519" priority="7242" operator="lessThan">
      <formula>0</formula>
    </cfRule>
  </conditionalFormatting>
  <conditionalFormatting sqref="D312:D316">
    <cfRule type="containsText" dxfId="6518" priority="7240" operator="containsText" text="Dec">
      <formula>NOT(ISERROR(SEARCH("Dec",D312)))</formula>
    </cfRule>
    <cfRule type="containsText" dxfId="6517" priority="7241" operator="containsText" text="Inc">
      <formula>NOT(ISERROR(SEARCH("Inc",D312)))</formula>
    </cfRule>
  </conditionalFormatting>
  <conditionalFormatting sqref="F312:F316">
    <cfRule type="cellIs" dxfId="6516" priority="7238" operator="equal">
      <formula>"Unlocked"</formula>
    </cfRule>
    <cfRule type="cellIs" dxfId="6515" priority="7239" operator="equal">
      <formula>"Locked"</formula>
    </cfRule>
  </conditionalFormatting>
  <conditionalFormatting sqref="G312:G316">
    <cfRule type="containsText" dxfId="6514" priority="7237" operator="containsText" text="Param">
      <formula>NOT(ISERROR(SEARCH("Param",G312)))</formula>
    </cfRule>
  </conditionalFormatting>
  <conditionalFormatting sqref="I312:I316">
    <cfRule type="cellIs" dxfId="6513" priority="7236" operator="lessThan">
      <formula>0</formula>
    </cfRule>
  </conditionalFormatting>
  <conditionalFormatting sqref="D312:D316">
    <cfRule type="containsText" dxfId="6512" priority="7234" operator="containsText" text="Dec">
      <formula>NOT(ISERROR(SEARCH("Dec",D312)))</formula>
    </cfRule>
    <cfRule type="containsText" dxfId="6511" priority="7235" operator="containsText" text="Inc">
      <formula>NOT(ISERROR(SEARCH("Inc",D312)))</formula>
    </cfRule>
  </conditionalFormatting>
  <conditionalFormatting sqref="F312:F316">
    <cfRule type="cellIs" dxfId="6510" priority="7232" operator="equal">
      <formula>"Unlocked"</formula>
    </cfRule>
    <cfRule type="cellIs" dxfId="6509" priority="7233" operator="equal">
      <formula>"Locked"</formula>
    </cfRule>
  </conditionalFormatting>
  <conditionalFormatting sqref="G312:G316">
    <cfRule type="containsText" dxfId="6508" priority="7231" operator="containsText" text="Param">
      <formula>NOT(ISERROR(SEARCH("Param",G312)))</formula>
    </cfRule>
  </conditionalFormatting>
  <conditionalFormatting sqref="I312:I316">
    <cfRule type="cellIs" dxfId="6507" priority="7230" operator="lessThan">
      <formula>0</formula>
    </cfRule>
  </conditionalFormatting>
  <conditionalFormatting sqref="D312:D316">
    <cfRule type="containsText" dxfId="6506" priority="7228" operator="containsText" text="Dec">
      <formula>NOT(ISERROR(SEARCH("Dec",D312)))</formula>
    </cfRule>
    <cfRule type="containsText" dxfId="6505" priority="7229" operator="containsText" text="Inc">
      <formula>NOT(ISERROR(SEARCH("Inc",D312)))</formula>
    </cfRule>
  </conditionalFormatting>
  <conditionalFormatting sqref="F317:F321">
    <cfRule type="cellIs" dxfId="6504" priority="7226" operator="equal">
      <formula>"Unlocked"</formula>
    </cfRule>
    <cfRule type="cellIs" dxfId="6503" priority="7227" operator="equal">
      <formula>"Locked"</formula>
    </cfRule>
  </conditionalFormatting>
  <conditionalFormatting sqref="G317:G321">
    <cfRule type="containsText" dxfId="6502" priority="7225" operator="containsText" text="Param">
      <formula>NOT(ISERROR(SEARCH("Param",G317)))</formula>
    </cfRule>
  </conditionalFormatting>
  <conditionalFormatting sqref="I317:I321">
    <cfRule type="cellIs" dxfId="6501" priority="7224" operator="lessThan">
      <formula>0</formula>
    </cfRule>
  </conditionalFormatting>
  <conditionalFormatting sqref="D317:D321">
    <cfRule type="containsText" dxfId="6500" priority="7222" operator="containsText" text="Dec">
      <formula>NOT(ISERROR(SEARCH("Dec",D317)))</formula>
    </cfRule>
    <cfRule type="containsText" dxfId="6499" priority="7223" operator="containsText" text="Inc">
      <formula>NOT(ISERROR(SEARCH("Inc",D317)))</formula>
    </cfRule>
  </conditionalFormatting>
  <conditionalFormatting sqref="F317:F321">
    <cfRule type="cellIs" dxfId="6498" priority="7220" operator="equal">
      <formula>"Unlocked"</formula>
    </cfRule>
    <cfRule type="cellIs" dxfId="6497" priority="7221" operator="equal">
      <formula>"Locked"</formula>
    </cfRule>
  </conditionalFormatting>
  <conditionalFormatting sqref="G317:G321">
    <cfRule type="containsText" dxfId="6496" priority="7219" operator="containsText" text="Param">
      <formula>NOT(ISERROR(SEARCH("Param",G317)))</formula>
    </cfRule>
  </conditionalFormatting>
  <conditionalFormatting sqref="I317:I321">
    <cfRule type="cellIs" dxfId="6495" priority="7218" operator="lessThan">
      <formula>0</formula>
    </cfRule>
  </conditionalFormatting>
  <conditionalFormatting sqref="D317:D321">
    <cfRule type="containsText" dxfId="6494" priority="7216" operator="containsText" text="Dec">
      <formula>NOT(ISERROR(SEARCH("Dec",D317)))</formula>
    </cfRule>
    <cfRule type="containsText" dxfId="6493" priority="7217" operator="containsText" text="Inc">
      <formula>NOT(ISERROR(SEARCH("Inc",D317)))</formula>
    </cfRule>
  </conditionalFormatting>
  <conditionalFormatting sqref="F317:F321">
    <cfRule type="cellIs" dxfId="6492" priority="7214" operator="equal">
      <formula>"Unlocked"</formula>
    </cfRule>
    <cfRule type="cellIs" dxfId="6491" priority="7215" operator="equal">
      <formula>"Locked"</formula>
    </cfRule>
  </conditionalFormatting>
  <conditionalFormatting sqref="G317:G321">
    <cfRule type="containsText" dxfId="6490" priority="7213" operator="containsText" text="Param">
      <formula>NOT(ISERROR(SEARCH("Param",G317)))</formula>
    </cfRule>
  </conditionalFormatting>
  <conditionalFormatting sqref="I317:I321">
    <cfRule type="cellIs" dxfId="6489" priority="7212" operator="lessThan">
      <formula>0</formula>
    </cfRule>
  </conditionalFormatting>
  <conditionalFormatting sqref="D317:D321">
    <cfRule type="containsText" dxfId="6488" priority="7210" operator="containsText" text="Dec">
      <formula>NOT(ISERROR(SEARCH("Dec",D317)))</formula>
    </cfRule>
    <cfRule type="containsText" dxfId="6487" priority="7211" operator="containsText" text="Inc">
      <formula>NOT(ISERROR(SEARCH("Inc",D317)))</formula>
    </cfRule>
  </conditionalFormatting>
  <conditionalFormatting sqref="F317:F321">
    <cfRule type="cellIs" dxfId="6486" priority="7208" operator="equal">
      <formula>"Unlocked"</formula>
    </cfRule>
    <cfRule type="cellIs" dxfId="6485" priority="7209" operator="equal">
      <formula>"Locked"</formula>
    </cfRule>
  </conditionalFormatting>
  <conditionalFormatting sqref="G317:G321">
    <cfRule type="containsText" dxfId="6484" priority="7207" operator="containsText" text="Param">
      <formula>NOT(ISERROR(SEARCH("Param",G317)))</formula>
    </cfRule>
  </conditionalFormatting>
  <conditionalFormatting sqref="I317:I321">
    <cfRule type="cellIs" dxfId="6483" priority="7206" operator="lessThan">
      <formula>0</formula>
    </cfRule>
  </conditionalFormatting>
  <conditionalFormatting sqref="D317:D321">
    <cfRule type="containsText" dxfId="6482" priority="7204" operator="containsText" text="Dec">
      <formula>NOT(ISERROR(SEARCH("Dec",D317)))</formula>
    </cfRule>
    <cfRule type="containsText" dxfId="6481" priority="7205" operator="containsText" text="Inc">
      <formula>NOT(ISERROR(SEARCH("Inc",D317)))</formula>
    </cfRule>
  </conditionalFormatting>
  <conditionalFormatting sqref="F317:F321">
    <cfRule type="cellIs" dxfId="6480" priority="7202" operator="equal">
      <formula>"Unlocked"</formula>
    </cfRule>
    <cfRule type="cellIs" dxfId="6479" priority="7203" operator="equal">
      <formula>"Locked"</formula>
    </cfRule>
  </conditionalFormatting>
  <conditionalFormatting sqref="G317:G321">
    <cfRule type="containsText" dxfId="6478" priority="7201" operator="containsText" text="Param">
      <formula>NOT(ISERROR(SEARCH("Param",G317)))</formula>
    </cfRule>
  </conditionalFormatting>
  <conditionalFormatting sqref="I317:I321">
    <cfRule type="cellIs" dxfId="6477" priority="7200" operator="lessThan">
      <formula>0</formula>
    </cfRule>
  </conditionalFormatting>
  <conditionalFormatting sqref="D317:D321">
    <cfRule type="containsText" dxfId="6476" priority="7198" operator="containsText" text="Dec">
      <formula>NOT(ISERROR(SEARCH("Dec",D317)))</formula>
    </cfRule>
    <cfRule type="containsText" dxfId="6475" priority="7199" operator="containsText" text="Inc">
      <formula>NOT(ISERROR(SEARCH("Inc",D317)))</formula>
    </cfRule>
  </conditionalFormatting>
  <conditionalFormatting sqref="F317:F321">
    <cfRule type="cellIs" dxfId="6474" priority="7196" operator="equal">
      <formula>"Unlocked"</formula>
    </cfRule>
    <cfRule type="cellIs" dxfId="6473" priority="7197" operator="equal">
      <formula>"Locked"</formula>
    </cfRule>
  </conditionalFormatting>
  <conditionalFormatting sqref="G317:G321">
    <cfRule type="containsText" dxfId="6472" priority="7195" operator="containsText" text="Param">
      <formula>NOT(ISERROR(SEARCH("Param",G317)))</formula>
    </cfRule>
  </conditionalFormatting>
  <conditionalFormatting sqref="I317:I321">
    <cfRule type="cellIs" dxfId="6471" priority="7194" operator="lessThan">
      <formula>0</formula>
    </cfRule>
  </conditionalFormatting>
  <conditionalFormatting sqref="D317:D321">
    <cfRule type="containsText" dxfId="6470" priority="7192" operator="containsText" text="Dec">
      <formula>NOT(ISERROR(SEARCH("Dec",D317)))</formula>
    </cfRule>
    <cfRule type="containsText" dxfId="6469" priority="7193" operator="containsText" text="Inc">
      <formula>NOT(ISERROR(SEARCH("Inc",D317)))</formula>
    </cfRule>
  </conditionalFormatting>
  <conditionalFormatting sqref="F317:F321">
    <cfRule type="cellIs" dxfId="6468" priority="7190" operator="equal">
      <formula>"Unlocked"</formula>
    </cfRule>
    <cfRule type="cellIs" dxfId="6467" priority="7191" operator="equal">
      <formula>"Locked"</formula>
    </cfRule>
  </conditionalFormatting>
  <conditionalFormatting sqref="G317:G321">
    <cfRule type="containsText" dxfId="6466" priority="7189" operator="containsText" text="Param">
      <formula>NOT(ISERROR(SEARCH("Param",G317)))</formula>
    </cfRule>
  </conditionalFormatting>
  <conditionalFormatting sqref="I317:I321">
    <cfRule type="cellIs" dxfId="6465" priority="7188" operator="lessThan">
      <formula>0</formula>
    </cfRule>
  </conditionalFormatting>
  <conditionalFormatting sqref="D317:D321">
    <cfRule type="containsText" dxfId="6464" priority="7186" operator="containsText" text="Dec">
      <formula>NOT(ISERROR(SEARCH("Dec",D317)))</formula>
    </cfRule>
    <cfRule type="containsText" dxfId="6463" priority="7187" operator="containsText" text="Inc">
      <formula>NOT(ISERROR(SEARCH("Inc",D317)))</formula>
    </cfRule>
  </conditionalFormatting>
  <conditionalFormatting sqref="F317:F321">
    <cfRule type="cellIs" dxfId="6462" priority="7184" operator="equal">
      <formula>"Unlocked"</formula>
    </cfRule>
    <cfRule type="cellIs" dxfId="6461" priority="7185" operator="equal">
      <formula>"Locked"</formula>
    </cfRule>
  </conditionalFormatting>
  <conditionalFormatting sqref="G317:G321">
    <cfRule type="containsText" dxfId="6460" priority="7183" operator="containsText" text="Param">
      <formula>NOT(ISERROR(SEARCH("Param",G317)))</formula>
    </cfRule>
  </conditionalFormatting>
  <conditionalFormatting sqref="I317:I321">
    <cfRule type="cellIs" dxfId="6459" priority="7182" operator="lessThan">
      <formula>0</formula>
    </cfRule>
  </conditionalFormatting>
  <conditionalFormatting sqref="D317:D321">
    <cfRule type="containsText" dxfId="6458" priority="7180" operator="containsText" text="Dec">
      <formula>NOT(ISERROR(SEARCH("Dec",D317)))</formula>
    </cfRule>
    <cfRule type="containsText" dxfId="6457" priority="7181" operator="containsText" text="Inc">
      <formula>NOT(ISERROR(SEARCH("Inc",D317)))</formula>
    </cfRule>
  </conditionalFormatting>
  <conditionalFormatting sqref="F317:F321">
    <cfRule type="cellIs" dxfId="6456" priority="7178" operator="equal">
      <formula>"Unlocked"</formula>
    </cfRule>
    <cfRule type="cellIs" dxfId="6455" priority="7179" operator="equal">
      <formula>"Locked"</formula>
    </cfRule>
  </conditionalFormatting>
  <conditionalFormatting sqref="G317:G321">
    <cfRule type="containsText" dxfId="6454" priority="7177" operator="containsText" text="Param">
      <formula>NOT(ISERROR(SEARCH("Param",G317)))</formula>
    </cfRule>
  </conditionalFormatting>
  <conditionalFormatting sqref="I317:I321">
    <cfRule type="cellIs" dxfId="6453" priority="7176" operator="lessThan">
      <formula>0</formula>
    </cfRule>
  </conditionalFormatting>
  <conditionalFormatting sqref="D317:D321">
    <cfRule type="containsText" dxfId="6452" priority="7174" operator="containsText" text="Dec">
      <formula>NOT(ISERROR(SEARCH("Dec",D317)))</formula>
    </cfRule>
    <cfRule type="containsText" dxfId="6451" priority="7175" operator="containsText" text="Inc">
      <formula>NOT(ISERROR(SEARCH("Inc",D317)))</formula>
    </cfRule>
  </conditionalFormatting>
  <conditionalFormatting sqref="F317:F321">
    <cfRule type="cellIs" dxfId="6450" priority="7172" operator="equal">
      <formula>"Unlocked"</formula>
    </cfRule>
    <cfRule type="cellIs" dxfId="6449" priority="7173" operator="equal">
      <formula>"Locked"</formula>
    </cfRule>
  </conditionalFormatting>
  <conditionalFormatting sqref="G317:G321">
    <cfRule type="containsText" dxfId="6448" priority="7171" operator="containsText" text="Param">
      <formula>NOT(ISERROR(SEARCH("Param",G317)))</formula>
    </cfRule>
  </conditionalFormatting>
  <conditionalFormatting sqref="I317:I321">
    <cfRule type="cellIs" dxfId="6447" priority="7170" operator="lessThan">
      <formula>0</formula>
    </cfRule>
  </conditionalFormatting>
  <conditionalFormatting sqref="D317:D321">
    <cfRule type="containsText" dxfId="6446" priority="7168" operator="containsText" text="Dec">
      <formula>NOT(ISERROR(SEARCH("Dec",D317)))</formula>
    </cfRule>
    <cfRule type="containsText" dxfId="6445" priority="7169" operator="containsText" text="Inc">
      <formula>NOT(ISERROR(SEARCH("Inc",D317)))</formula>
    </cfRule>
  </conditionalFormatting>
  <conditionalFormatting sqref="F317:F321">
    <cfRule type="cellIs" dxfId="6444" priority="7166" operator="equal">
      <formula>"Unlocked"</formula>
    </cfRule>
    <cfRule type="cellIs" dxfId="6443" priority="7167" operator="equal">
      <formula>"Locked"</formula>
    </cfRule>
  </conditionalFormatting>
  <conditionalFormatting sqref="G317:G321">
    <cfRule type="containsText" dxfId="6442" priority="7165" operator="containsText" text="Param">
      <formula>NOT(ISERROR(SEARCH("Param",G317)))</formula>
    </cfRule>
  </conditionalFormatting>
  <conditionalFormatting sqref="I317:I321">
    <cfRule type="cellIs" dxfId="6441" priority="7164" operator="lessThan">
      <formula>0</formula>
    </cfRule>
  </conditionalFormatting>
  <conditionalFormatting sqref="D317:D321">
    <cfRule type="containsText" dxfId="6440" priority="7162" operator="containsText" text="Dec">
      <formula>NOT(ISERROR(SEARCH("Dec",D317)))</formula>
    </cfRule>
    <cfRule type="containsText" dxfId="6439" priority="7163" operator="containsText" text="Inc">
      <formula>NOT(ISERROR(SEARCH("Inc",D317)))</formula>
    </cfRule>
  </conditionalFormatting>
  <conditionalFormatting sqref="F317:F321">
    <cfRule type="cellIs" dxfId="6438" priority="7160" operator="equal">
      <formula>"Unlocked"</formula>
    </cfRule>
    <cfRule type="cellIs" dxfId="6437" priority="7161" operator="equal">
      <formula>"Locked"</formula>
    </cfRule>
  </conditionalFormatting>
  <conditionalFormatting sqref="G317:G321">
    <cfRule type="containsText" dxfId="6436" priority="7159" operator="containsText" text="Param">
      <formula>NOT(ISERROR(SEARCH("Param",G317)))</formula>
    </cfRule>
  </conditionalFormatting>
  <conditionalFormatting sqref="I317:I321">
    <cfRule type="cellIs" dxfId="6435" priority="7158" operator="lessThan">
      <formula>0</formula>
    </cfRule>
  </conditionalFormatting>
  <conditionalFormatting sqref="D317:D321">
    <cfRule type="containsText" dxfId="6434" priority="7156" operator="containsText" text="Dec">
      <formula>NOT(ISERROR(SEARCH("Dec",D317)))</formula>
    </cfRule>
    <cfRule type="containsText" dxfId="6433" priority="7157" operator="containsText" text="Inc">
      <formula>NOT(ISERROR(SEARCH("Inc",D317)))</formula>
    </cfRule>
  </conditionalFormatting>
  <conditionalFormatting sqref="F317:F321">
    <cfRule type="cellIs" dxfId="6432" priority="7154" operator="equal">
      <formula>"Unlocked"</formula>
    </cfRule>
    <cfRule type="cellIs" dxfId="6431" priority="7155" operator="equal">
      <formula>"Locked"</formula>
    </cfRule>
  </conditionalFormatting>
  <conditionalFormatting sqref="G317:G321">
    <cfRule type="containsText" dxfId="6430" priority="7153" operator="containsText" text="Param">
      <formula>NOT(ISERROR(SEARCH("Param",G317)))</formula>
    </cfRule>
  </conditionalFormatting>
  <conditionalFormatting sqref="I317:I321">
    <cfRule type="cellIs" dxfId="6429" priority="7152" operator="lessThan">
      <formula>0</formula>
    </cfRule>
  </conditionalFormatting>
  <conditionalFormatting sqref="D317:D321">
    <cfRule type="containsText" dxfId="6428" priority="7150" operator="containsText" text="Dec">
      <formula>NOT(ISERROR(SEARCH("Dec",D317)))</formula>
    </cfRule>
    <cfRule type="containsText" dxfId="6427" priority="7151" operator="containsText" text="Inc">
      <formula>NOT(ISERROR(SEARCH("Inc",D317)))</formula>
    </cfRule>
  </conditionalFormatting>
  <conditionalFormatting sqref="F317:F321">
    <cfRule type="cellIs" dxfId="6426" priority="7148" operator="equal">
      <formula>"Unlocked"</formula>
    </cfRule>
    <cfRule type="cellIs" dxfId="6425" priority="7149" operator="equal">
      <formula>"Locked"</formula>
    </cfRule>
  </conditionalFormatting>
  <conditionalFormatting sqref="G317:G321">
    <cfRule type="containsText" dxfId="6424" priority="7147" operator="containsText" text="Param">
      <formula>NOT(ISERROR(SEARCH("Param",G317)))</formula>
    </cfRule>
  </conditionalFormatting>
  <conditionalFormatting sqref="I317:I321">
    <cfRule type="cellIs" dxfId="6423" priority="7146" operator="lessThan">
      <formula>0</formula>
    </cfRule>
  </conditionalFormatting>
  <conditionalFormatting sqref="D317:D321">
    <cfRule type="containsText" dxfId="6422" priority="7144" operator="containsText" text="Dec">
      <formula>NOT(ISERROR(SEARCH("Dec",D317)))</formula>
    </cfRule>
    <cfRule type="containsText" dxfId="6421" priority="7145" operator="containsText" text="Inc">
      <formula>NOT(ISERROR(SEARCH("Inc",D317)))</formula>
    </cfRule>
  </conditionalFormatting>
  <conditionalFormatting sqref="F317:F321">
    <cfRule type="cellIs" dxfId="6420" priority="7142" operator="equal">
      <formula>"Unlocked"</formula>
    </cfRule>
    <cfRule type="cellIs" dxfId="6419" priority="7143" operator="equal">
      <formula>"Locked"</formula>
    </cfRule>
  </conditionalFormatting>
  <conditionalFormatting sqref="G317:G321">
    <cfRule type="containsText" dxfId="6418" priority="7141" operator="containsText" text="Param">
      <formula>NOT(ISERROR(SEARCH("Param",G317)))</formula>
    </cfRule>
  </conditionalFormatting>
  <conditionalFormatting sqref="I317:I321">
    <cfRule type="cellIs" dxfId="6417" priority="7140" operator="lessThan">
      <formula>0</formula>
    </cfRule>
  </conditionalFormatting>
  <conditionalFormatting sqref="D317:D321">
    <cfRule type="containsText" dxfId="6416" priority="7138" operator="containsText" text="Dec">
      <formula>NOT(ISERROR(SEARCH("Dec",D317)))</formula>
    </cfRule>
    <cfRule type="containsText" dxfId="6415" priority="7139" operator="containsText" text="Inc">
      <formula>NOT(ISERROR(SEARCH("Inc",D317)))</formula>
    </cfRule>
  </conditionalFormatting>
  <conditionalFormatting sqref="F317:F321">
    <cfRule type="cellIs" dxfId="6414" priority="7136" operator="equal">
      <formula>"Unlocked"</formula>
    </cfRule>
    <cfRule type="cellIs" dxfId="6413" priority="7137" operator="equal">
      <formula>"Locked"</formula>
    </cfRule>
  </conditionalFormatting>
  <conditionalFormatting sqref="G317:G321">
    <cfRule type="containsText" dxfId="6412" priority="7135" operator="containsText" text="Param">
      <formula>NOT(ISERROR(SEARCH("Param",G317)))</formula>
    </cfRule>
  </conditionalFormatting>
  <conditionalFormatting sqref="I317:I321">
    <cfRule type="cellIs" dxfId="6411" priority="7134" operator="lessThan">
      <formula>0</formula>
    </cfRule>
  </conditionalFormatting>
  <conditionalFormatting sqref="D317:D321">
    <cfRule type="containsText" dxfId="6410" priority="7132" operator="containsText" text="Dec">
      <formula>NOT(ISERROR(SEARCH("Dec",D317)))</formula>
    </cfRule>
    <cfRule type="containsText" dxfId="6409" priority="7133" operator="containsText" text="Inc">
      <formula>NOT(ISERROR(SEARCH("Inc",D317)))</formula>
    </cfRule>
  </conditionalFormatting>
  <conditionalFormatting sqref="F322:F326">
    <cfRule type="cellIs" dxfId="6408" priority="7130" operator="equal">
      <formula>"Unlocked"</formula>
    </cfRule>
    <cfRule type="cellIs" dxfId="6407" priority="7131" operator="equal">
      <formula>"Locked"</formula>
    </cfRule>
  </conditionalFormatting>
  <conditionalFormatting sqref="G322:G326">
    <cfRule type="containsText" dxfId="6406" priority="7129" operator="containsText" text="Param">
      <formula>NOT(ISERROR(SEARCH("Param",G322)))</formula>
    </cfRule>
  </conditionalFormatting>
  <conditionalFormatting sqref="I322:I326">
    <cfRule type="cellIs" dxfId="6405" priority="7128" operator="lessThan">
      <formula>0</formula>
    </cfRule>
  </conditionalFormatting>
  <conditionalFormatting sqref="D322:D326">
    <cfRule type="containsText" dxfId="6404" priority="7126" operator="containsText" text="Dec">
      <formula>NOT(ISERROR(SEARCH("Dec",D322)))</formula>
    </cfRule>
    <cfRule type="containsText" dxfId="6403" priority="7127" operator="containsText" text="Inc">
      <formula>NOT(ISERROR(SEARCH("Inc",D322)))</formula>
    </cfRule>
  </conditionalFormatting>
  <conditionalFormatting sqref="F322:F326">
    <cfRule type="cellIs" dxfId="6402" priority="7124" operator="equal">
      <formula>"Unlocked"</formula>
    </cfRule>
    <cfRule type="cellIs" dxfId="6401" priority="7125" operator="equal">
      <formula>"Locked"</formula>
    </cfRule>
  </conditionalFormatting>
  <conditionalFormatting sqref="G322:G326">
    <cfRule type="containsText" dxfId="6400" priority="7123" operator="containsText" text="Param">
      <formula>NOT(ISERROR(SEARCH("Param",G322)))</formula>
    </cfRule>
  </conditionalFormatting>
  <conditionalFormatting sqref="I322:I326">
    <cfRule type="cellIs" dxfId="6399" priority="7122" operator="lessThan">
      <formula>0</formula>
    </cfRule>
  </conditionalFormatting>
  <conditionalFormatting sqref="D322:D326">
    <cfRule type="containsText" dxfId="6398" priority="7120" operator="containsText" text="Dec">
      <formula>NOT(ISERROR(SEARCH("Dec",D322)))</formula>
    </cfRule>
    <cfRule type="containsText" dxfId="6397" priority="7121" operator="containsText" text="Inc">
      <formula>NOT(ISERROR(SEARCH("Inc",D322)))</formula>
    </cfRule>
  </conditionalFormatting>
  <conditionalFormatting sqref="F322:F326">
    <cfRule type="cellIs" dxfId="6396" priority="7118" operator="equal">
      <formula>"Unlocked"</formula>
    </cfRule>
    <cfRule type="cellIs" dxfId="6395" priority="7119" operator="equal">
      <formula>"Locked"</formula>
    </cfRule>
  </conditionalFormatting>
  <conditionalFormatting sqref="G322:G326">
    <cfRule type="containsText" dxfId="6394" priority="7117" operator="containsText" text="Param">
      <formula>NOT(ISERROR(SEARCH("Param",G322)))</formula>
    </cfRule>
  </conditionalFormatting>
  <conditionalFormatting sqref="I322:I326">
    <cfRule type="cellIs" dxfId="6393" priority="7116" operator="lessThan">
      <formula>0</formula>
    </cfRule>
  </conditionalFormatting>
  <conditionalFormatting sqref="D322:D326">
    <cfRule type="containsText" dxfId="6392" priority="7114" operator="containsText" text="Dec">
      <formula>NOT(ISERROR(SEARCH("Dec",D322)))</formula>
    </cfRule>
    <cfRule type="containsText" dxfId="6391" priority="7115" operator="containsText" text="Inc">
      <formula>NOT(ISERROR(SEARCH("Inc",D322)))</formula>
    </cfRule>
  </conditionalFormatting>
  <conditionalFormatting sqref="F322:F326">
    <cfRule type="cellIs" dxfId="6390" priority="7112" operator="equal">
      <formula>"Unlocked"</formula>
    </cfRule>
    <cfRule type="cellIs" dxfId="6389" priority="7113" operator="equal">
      <formula>"Locked"</formula>
    </cfRule>
  </conditionalFormatting>
  <conditionalFormatting sqref="G322:G326">
    <cfRule type="containsText" dxfId="6388" priority="7111" operator="containsText" text="Param">
      <formula>NOT(ISERROR(SEARCH("Param",G322)))</formula>
    </cfRule>
  </conditionalFormatting>
  <conditionalFormatting sqref="I322:I326">
    <cfRule type="cellIs" dxfId="6387" priority="7110" operator="lessThan">
      <formula>0</formula>
    </cfRule>
  </conditionalFormatting>
  <conditionalFormatting sqref="D322:D326">
    <cfRule type="containsText" dxfId="6386" priority="7108" operator="containsText" text="Dec">
      <formula>NOT(ISERROR(SEARCH("Dec",D322)))</formula>
    </cfRule>
    <cfRule type="containsText" dxfId="6385" priority="7109" operator="containsText" text="Inc">
      <formula>NOT(ISERROR(SEARCH("Inc",D322)))</formula>
    </cfRule>
  </conditionalFormatting>
  <conditionalFormatting sqref="F322:F326">
    <cfRule type="cellIs" dxfId="6384" priority="7106" operator="equal">
      <formula>"Unlocked"</formula>
    </cfRule>
    <cfRule type="cellIs" dxfId="6383" priority="7107" operator="equal">
      <formula>"Locked"</formula>
    </cfRule>
  </conditionalFormatting>
  <conditionalFormatting sqref="G322:G326">
    <cfRule type="containsText" dxfId="6382" priority="7105" operator="containsText" text="Param">
      <formula>NOT(ISERROR(SEARCH("Param",G322)))</formula>
    </cfRule>
  </conditionalFormatting>
  <conditionalFormatting sqref="I322:I326">
    <cfRule type="cellIs" dxfId="6381" priority="7104" operator="lessThan">
      <formula>0</formula>
    </cfRule>
  </conditionalFormatting>
  <conditionalFormatting sqref="D322:D326">
    <cfRule type="containsText" dxfId="6380" priority="7102" operator="containsText" text="Dec">
      <formula>NOT(ISERROR(SEARCH("Dec",D322)))</formula>
    </cfRule>
    <cfRule type="containsText" dxfId="6379" priority="7103" operator="containsText" text="Inc">
      <formula>NOT(ISERROR(SEARCH("Inc",D322)))</formula>
    </cfRule>
  </conditionalFormatting>
  <conditionalFormatting sqref="F322:F326">
    <cfRule type="cellIs" dxfId="6378" priority="7100" operator="equal">
      <formula>"Unlocked"</formula>
    </cfRule>
    <cfRule type="cellIs" dxfId="6377" priority="7101" operator="equal">
      <formula>"Locked"</formula>
    </cfRule>
  </conditionalFormatting>
  <conditionalFormatting sqref="G322:G326">
    <cfRule type="containsText" dxfId="6376" priority="7099" operator="containsText" text="Param">
      <formula>NOT(ISERROR(SEARCH("Param",G322)))</formula>
    </cfRule>
  </conditionalFormatting>
  <conditionalFormatting sqref="I322:I326">
    <cfRule type="cellIs" dxfId="6375" priority="7098" operator="lessThan">
      <formula>0</formula>
    </cfRule>
  </conditionalFormatting>
  <conditionalFormatting sqref="D322:D326">
    <cfRule type="containsText" dxfId="6374" priority="7096" operator="containsText" text="Dec">
      <formula>NOT(ISERROR(SEARCH("Dec",D322)))</formula>
    </cfRule>
    <cfRule type="containsText" dxfId="6373" priority="7097" operator="containsText" text="Inc">
      <formula>NOT(ISERROR(SEARCH("Inc",D322)))</formula>
    </cfRule>
  </conditionalFormatting>
  <conditionalFormatting sqref="F322:F326">
    <cfRule type="cellIs" dxfId="6372" priority="7094" operator="equal">
      <formula>"Unlocked"</formula>
    </cfRule>
    <cfRule type="cellIs" dxfId="6371" priority="7095" operator="equal">
      <formula>"Locked"</formula>
    </cfRule>
  </conditionalFormatting>
  <conditionalFormatting sqref="G322:G326">
    <cfRule type="containsText" dxfId="6370" priority="7093" operator="containsText" text="Param">
      <formula>NOT(ISERROR(SEARCH("Param",G322)))</formula>
    </cfRule>
  </conditionalFormatting>
  <conditionalFormatting sqref="I322:I326">
    <cfRule type="cellIs" dxfId="6369" priority="7092" operator="lessThan">
      <formula>0</formula>
    </cfRule>
  </conditionalFormatting>
  <conditionalFormatting sqref="D322:D326">
    <cfRule type="containsText" dxfId="6368" priority="7090" operator="containsText" text="Dec">
      <formula>NOT(ISERROR(SEARCH("Dec",D322)))</formula>
    </cfRule>
    <cfRule type="containsText" dxfId="6367" priority="7091" operator="containsText" text="Inc">
      <formula>NOT(ISERROR(SEARCH("Inc",D322)))</formula>
    </cfRule>
  </conditionalFormatting>
  <conditionalFormatting sqref="F322:F326">
    <cfRule type="cellIs" dxfId="6366" priority="7088" operator="equal">
      <formula>"Unlocked"</formula>
    </cfRule>
    <cfRule type="cellIs" dxfId="6365" priority="7089" operator="equal">
      <formula>"Locked"</formula>
    </cfRule>
  </conditionalFormatting>
  <conditionalFormatting sqref="G322:G326">
    <cfRule type="containsText" dxfId="6364" priority="7087" operator="containsText" text="Param">
      <formula>NOT(ISERROR(SEARCH("Param",G322)))</formula>
    </cfRule>
  </conditionalFormatting>
  <conditionalFormatting sqref="I322:I326">
    <cfRule type="cellIs" dxfId="6363" priority="7086" operator="lessThan">
      <formula>0</formula>
    </cfRule>
  </conditionalFormatting>
  <conditionalFormatting sqref="D322:D326">
    <cfRule type="containsText" dxfId="6362" priority="7084" operator="containsText" text="Dec">
      <formula>NOT(ISERROR(SEARCH("Dec",D322)))</formula>
    </cfRule>
    <cfRule type="containsText" dxfId="6361" priority="7085" operator="containsText" text="Inc">
      <formula>NOT(ISERROR(SEARCH("Inc",D322)))</formula>
    </cfRule>
  </conditionalFormatting>
  <conditionalFormatting sqref="F322:F326">
    <cfRule type="cellIs" dxfId="6360" priority="7082" operator="equal">
      <formula>"Unlocked"</formula>
    </cfRule>
    <cfRule type="cellIs" dxfId="6359" priority="7083" operator="equal">
      <formula>"Locked"</formula>
    </cfRule>
  </conditionalFormatting>
  <conditionalFormatting sqref="G322:G326">
    <cfRule type="containsText" dxfId="6358" priority="7081" operator="containsText" text="Param">
      <formula>NOT(ISERROR(SEARCH("Param",G322)))</formula>
    </cfRule>
  </conditionalFormatting>
  <conditionalFormatting sqref="I322:I326">
    <cfRule type="cellIs" dxfId="6357" priority="7080" operator="lessThan">
      <formula>0</formula>
    </cfRule>
  </conditionalFormatting>
  <conditionalFormatting sqref="D322:D326">
    <cfRule type="containsText" dxfId="6356" priority="7078" operator="containsText" text="Dec">
      <formula>NOT(ISERROR(SEARCH("Dec",D322)))</formula>
    </cfRule>
    <cfRule type="containsText" dxfId="6355" priority="7079" operator="containsText" text="Inc">
      <formula>NOT(ISERROR(SEARCH("Inc",D322)))</formula>
    </cfRule>
  </conditionalFormatting>
  <conditionalFormatting sqref="F322:F326">
    <cfRule type="cellIs" dxfId="6354" priority="7076" operator="equal">
      <formula>"Unlocked"</formula>
    </cfRule>
    <cfRule type="cellIs" dxfId="6353" priority="7077" operator="equal">
      <formula>"Locked"</formula>
    </cfRule>
  </conditionalFormatting>
  <conditionalFormatting sqref="G322:G326">
    <cfRule type="containsText" dxfId="6352" priority="7075" operator="containsText" text="Param">
      <formula>NOT(ISERROR(SEARCH("Param",G322)))</formula>
    </cfRule>
  </conditionalFormatting>
  <conditionalFormatting sqref="I322:I326">
    <cfRule type="cellIs" dxfId="6351" priority="7074" operator="lessThan">
      <formula>0</formula>
    </cfRule>
  </conditionalFormatting>
  <conditionalFormatting sqref="D322:D326">
    <cfRule type="containsText" dxfId="6350" priority="7072" operator="containsText" text="Dec">
      <formula>NOT(ISERROR(SEARCH("Dec",D322)))</formula>
    </cfRule>
    <cfRule type="containsText" dxfId="6349" priority="7073" operator="containsText" text="Inc">
      <formula>NOT(ISERROR(SEARCH("Inc",D322)))</formula>
    </cfRule>
  </conditionalFormatting>
  <conditionalFormatting sqref="F322:F326">
    <cfRule type="cellIs" dxfId="6348" priority="7070" operator="equal">
      <formula>"Unlocked"</formula>
    </cfRule>
    <cfRule type="cellIs" dxfId="6347" priority="7071" operator="equal">
      <formula>"Locked"</formula>
    </cfRule>
  </conditionalFormatting>
  <conditionalFormatting sqref="G322:G326">
    <cfRule type="containsText" dxfId="6346" priority="7069" operator="containsText" text="Param">
      <formula>NOT(ISERROR(SEARCH("Param",G322)))</formula>
    </cfRule>
  </conditionalFormatting>
  <conditionalFormatting sqref="I322:I326">
    <cfRule type="cellIs" dxfId="6345" priority="7068" operator="lessThan">
      <formula>0</formula>
    </cfRule>
  </conditionalFormatting>
  <conditionalFormatting sqref="D322:D326">
    <cfRule type="containsText" dxfId="6344" priority="7066" operator="containsText" text="Dec">
      <formula>NOT(ISERROR(SEARCH("Dec",D322)))</formula>
    </cfRule>
    <cfRule type="containsText" dxfId="6343" priority="7067" operator="containsText" text="Inc">
      <formula>NOT(ISERROR(SEARCH("Inc",D322)))</formula>
    </cfRule>
  </conditionalFormatting>
  <conditionalFormatting sqref="F322:F326">
    <cfRule type="cellIs" dxfId="6342" priority="7064" operator="equal">
      <formula>"Unlocked"</formula>
    </cfRule>
    <cfRule type="cellIs" dxfId="6341" priority="7065" operator="equal">
      <formula>"Locked"</formula>
    </cfRule>
  </conditionalFormatting>
  <conditionalFormatting sqref="G322:G326">
    <cfRule type="containsText" dxfId="6340" priority="7063" operator="containsText" text="Param">
      <formula>NOT(ISERROR(SEARCH("Param",G322)))</formula>
    </cfRule>
  </conditionalFormatting>
  <conditionalFormatting sqref="I322:I326">
    <cfRule type="cellIs" dxfId="6339" priority="7062" operator="lessThan">
      <formula>0</formula>
    </cfRule>
  </conditionalFormatting>
  <conditionalFormatting sqref="D322:D326">
    <cfRule type="containsText" dxfId="6338" priority="7060" operator="containsText" text="Dec">
      <formula>NOT(ISERROR(SEARCH("Dec",D322)))</formula>
    </cfRule>
    <cfRule type="containsText" dxfId="6337" priority="7061" operator="containsText" text="Inc">
      <formula>NOT(ISERROR(SEARCH("Inc",D322)))</formula>
    </cfRule>
  </conditionalFormatting>
  <conditionalFormatting sqref="F322:F326">
    <cfRule type="cellIs" dxfId="6336" priority="7058" operator="equal">
      <formula>"Unlocked"</formula>
    </cfRule>
    <cfRule type="cellIs" dxfId="6335" priority="7059" operator="equal">
      <formula>"Locked"</formula>
    </cfRule>
  </conditionalFormatting>
  <conditionalFormatting sqref="G322:G326">
    <cfRule type="containsText" dxfId="6334" priority="7057" operator="containsText" text="Param">
      <formula>NOT(ISERROR(SEARCH("Param",G322)))</formula>
    </cfRule>
  </conditionalFormatting>
  <conditionalFormatting sqref="I322:I326">
    <cfRule type="cellIs" dxfId="6333" priority="7056" operator="lessThan">
      <formula>0</formula>
    </cfRule>
  </conditionalFormatting>
  <conditionalFormatting sqref="D322:D326">
    <cfRule type="containsText" dxfId="6332" priority="7054" operator="containsText" text="Dec">
      <formula>NOT(ISERROR(SEARCH("Dec",D322)))</formula>
    </cfRule>
    <cfRule type="containsText" dxfId="6331" priority="7055" operator="containsText" text="Inc">
      <formula>NOT(ISERROR(SEARCH("Inc",D322)))</formula>
    </cfRule>
  </conditionalFormatting>
  <conditionalFormatting sqref="F322:F326">
    <cfRule type="cellIs" dxfId="6330" priority="7052" operator="equal">
      <formula>"Unlocked"</formula>
    </cfRule>
    <cfRule type="cellIs" dxfId="6329" priority="7053" operator="equal">
      <formula>"Locked"</formula>
    </cfRule>
  </conditionalFormatting>
  <conditionalFormatting sqref="G322:G326">
    <cfRule type="containsText" dxfId="6328" priority="7051" operator="containsText" text="Param">
      <formula>NOT(ISERROR(SEARCH("Param",G322)))</formula>
    </cfRule>
  </conditionalFormatting>
  <conditionalFormatting sqref="I322:I326">
    <cfRule type="cellIs" dxfId="6327" priority="7050" operator="lessThan">
      <formula>0</formula>
    </cfRule>
  </conditionalFormatting>
  <conditionalFormatting sqref="D322:D326">
    <cfRule type="containsText" dxfId="6326" priority="7048" operator="containsText" text="Dec">
      <formula>NOT(ISERROR(SEARCH("Dec",D322)))</formula>
    </cfRule>
    <cfRule type="containsText" dxfId="6325" priority="7049" operator="containsText" text="Inc">
      <formula>NOT(ISERROR(SEARCH("Inc",D322)))</formula>
    </cfRule>
  </conditionalFormatting>
  <conditionalFormatting sqref="F322:F326">
    <cfRule type="cellIs" dxfId="6324" priority="7046" operator="equal">
      <formula>"Unlocked"</formula>
    </cfRule>
    <cfRule type="cellIs" dxfId="6323" priority="7047" operator="equal">
      <formula>"Locked"</formula>
    </cfRule>
  </conditionalFormatting>
  <conditionalFormatting sqref="G322:G326">
    <cfRule type="containsText" dxfId="6322" priority="7045" operator="containsText" text="Param">
      <formula>NOT(ISERROR(SEARCH("Param",G322)))</formula>
    </cfRule>
  </conditionalFormatting>
  <conditionalFormatting sqref="I322:I326">
    <cfRule type="cellIs" dxfId="6321" priority="7044" operator="lessThan">
      <formula>0</formula>
    </cfRule>
  </conditionalFormatting>
  <conditionalFormatting sqref="D322:D326">
    <cfRule type="containsText" dxfId="6320" priority="7042" operator="containsText" text="Dec">
      <formula>NOT(ISERROR(SEARCH("Dec",D322)))</formula>
    </cfRule>
    <cfRule type="containsText" dxfId="6319" priority="7043" operator="containsText" text="Inc">
      <formula>NOT(ISERROR(SEARCH("Inc",D322)))</formula>
    </cfRule>
  </conditionalFormatting>
  <conditionalFormatting sqref="F322:F326">
    <cfRule type="cellIs" dxfId="6318" priority="7040" operator="equal">
      <formula>"Unlocked"</formula>
    </cfRule>
    <cfRule type="cellIs" dxfId="6317" priority="7041" operator="equal">
      <formula>"Locked"</formula>
    </cfRule>
  </conditionalFormatting>
  <conditionalFormatting sqref="G322:G326">
    <cfRule type="containsText" dxfId="6316" priority="7039" operator="containsText" text="Param">
      <formula>NOT(ISERROR(SEARCH("Param",G322)))</formula>
    </cfRule>
  </conditionalFormatting>
  <conditionalFormatting sqref="I322:I326">
    <cfRule type="cellIs" dxfId="6315" priority="7038" operator="lessThan">
      <formula>0</formula>
    </cfRule>
  </conditionalFormatting>
  <conditionalFormatting sqref="D322:D326">
    <cfRule type="containsText" dxfId="6314" priority="7036" operator="containsText" text="Dec">
      <formula>NOT(ISERROR(SEARCH("Dec",D322)))</formula>
    </cfRule>
    <cfRule type="containsText" dxfId="6313" priority="7037" operator="containsText" text="Inc">
      <formula>NOT(ISERROR(SEARCH("Inc",D322)))</formula>
    </cfRule>
  </conditionalFormatting>
  <conditionalFormatting sqref="F322:F326">
    <cfRule type="cellIs" dxfId="6312" priority="7034" operator="equal">
      <formula>"Unlocked"</formula>
    </cfRule>
    <cfRule type="cellIs" dxfId="6311" priority="7035" operator="equal">
      <formula>"Locked"</formula>
    </cfRule>
  </conditionalFormatting>
  <conditionalFormatting sqref="G322:G326">
    <cfRule type="containsText" dxfId="6310" priority="7033" operator="containsText" text="Param">
      <formula>NOT(ISERROR(SEARCH("Param",G322)))</formula>
    </cfRule>
  </conditionalFormatting>
  <conditionalFormatting sqref="I322:I326">
    <cfRule type="cellIs" dxfId="6309" priority="7032" operator="lessThan">
      <formula>0</formula>
    </cfRule>
  </conditionalFormatting>
  <conditionalFormatting sqref="D322:D326">
    <cfRule type="containsText" dxfId="6308" priority="7030" operator="containsText" text="Dec">
      <formula>NOT(ISERROR(SEARCH("Dec",D322)))</formula>
    </cfRule>
    <cfRule type="containsText" dxfId="6307" priority="7031" operator="containsText" text="Inc">
      <formula>NOT(ISERROR(SEARCH("Inc",D322)))</formula>
    </cfRule>
  </conditionalFormatting>
  <conditionalFormatting sqref="F327:F331">
    <cfRule type="cellIs" dxfId="6306" priority="7028" operator="equal">
      <formula>"Unlocked"</formula>
    </cfRule>
    <cfRule type="cellIs" dxfId="6305" priority="7029" operator="equal">
      <formula>"Locked"</formula>
    </cfRule>
  </conditionalFormatting>
  <conditionalFormatting sqref="G327:G331">
    <cfRule type="containsText" dxfId="6304" priority="7027" operator="containsText" text="Param">
      <formula>NOT(ISERROR(SEARCH("Param",G327)))</formula>
    </cfRule>
  </conditionalFormatting>
  <conditionalFormatting sqref="I327:I331">
    <cfRule type="cellIs" dxfId="6303" priority="7026" operator="lessThan">
      <formula>0</formula>
    </cfRule>
  </conditionalFormatting>
  <conditionalFormatting sqref="D327:D331">
    <cfRule type="containsText" dxfId="6302" priority="7024" operator="containsText" text="Dec">
      <formula>NOT(ISERROR(SEARCH("Dec",D327)))</formula>
    </cfRule>
    <cfRule type="containsText" dxfId="6301" priority="7025" operator="containsText" text="Inc">
      <formula>NOT(ISERROR(SEARCH("Inc",D327)))</formula>
    </cfRule>
  </conditionalFormatting>
  <conditionalFormatting sqref="F327:F331">
    <cfRule type="cellIs" dxfId="6300" priority="7022" operator="equal">
      <formula>"Unlocked"</formula>
    </cfRule>
    <cfRule type="cellIs" dxfId="6299" priority="7023" operator="equal">
      <formula>"Locked"</formula>
    </cfRule>
  </conditionalFormatting>
  <conditionalFormatting sqref="G327:G331">
    <cfRule type="containsText" dxfId="6298" priority="7021" operator="containsText" text="Param">
      <formula>NOT(ISERROR(SEARCH("Param",G327)))</formula>
    </cfRule>
  </conditionalFormatting>
  <conditionalFormatting sqref="I327:I331">
    <cfRule type="cellIs" dxfId="6297" priority="7020" operator="lessThan">
      <formula>0</formula>
    </cfRule>
  </conditionalFormatting>
  <conditionalFormatting sqref="D327:D331">
    <cfRule type="containsText" dxfId="6296" priority="7018" operator="containsText" text="Dec">
      <formula>NOT(ISERROR(SEARCH("Dec",D327)))</formula>
    </cfRule>
    <cfRule type="containsText" dxfId="6295" priority="7019" operator="containsText" text="Inc">
      <formula>NOT(ISERROR(SEARCH("Inc",D327)))</formula>
    </cfRule>
  </conditionalFormatting>
  <conditionalFormatting sqref="F327:F331">
    <cfRule type="cellIs" dxfId="6294" priority="7016" operator="equal">
      <formula>"Unlocked"</formula>
    </cfRule>
    <cfRule type="cellIs" dxfId="6293" priority="7017" operator="equal">
      <formula>"Locked"</formula>
    </cfRule>
  </conditionalFormatting>
  <conditionalFormatting sqref="G327:G331">
    <cfRule type="containsText" dxfId="6292" priority="7015" operator="containsText" text="Param">
      <formula>NOT(ISERROR(SEARCH("Param",G327)))</formula>
    </cfRule>
  </conditionalFormatting>
  <conditionalFormatting sqref="I327:I331">
    <cfRule type="cellIs" dxfId="6291" priority="7014" operator="lessThan">
      <formula>0</formula>
    </cfRule>
  </conditionalFormatting>
  <conditionalFormatting sqref="D327:D331">
    <cfRule type="containsText" dxfId="6290" priority="7012" operator="containsText" text="Dec">
      <formula>NOT(ISERROR(SEARCH("Dec",D327)))</formula>
    </cfRule>
    <cfRule type="containsText" dxfId="6289" priority="7013" operator="containsText" text="Inc">
      <formula>NOT(ISERROR(SEARCH("Inc",D327)))</formula>
    </cfRule>
  </conditionalFormatting>
  <conditionalFormatting sqref="F327:F331">
    <cfRule type="cellIs" dxfId="6288" priority="7010" operator="equal">
      <formula>"Unlocked"</formula>
    </cfRule>
    <cfRule type="cellIs" dxfId="6287" priority="7011" operator="equal">
      <formula>"Locked"</formula>
    </cfRule>
  </conditionalFormatting>
  <conditionalFormatting sqref="G327:G331">
    <cfRule type="containsText" dxfId="6286" priority="7009" operator="containsText" text="Param">
      <formula>NOT(ISERROR(SEARCH("Param",G327)))</formula>
    </cfRule>
  </conditionalFormatting>
  <conditionalFormatting sqref="I327:I331">
    <cfRule type="cellIs" dxfId="6285" priority="7008" operator="lessThan">
      <formula>0</formula>
    </cfRule>
  </conditionalFormatting>
  <conditionalFormatting sqref="D327:D331">
    <cfRule type="containsText" dxfId="6284" priority="7006" operator="containsText" text="Dec">
      <formula>NOT(ISERROR(SEARCH("Dec",D327)))</formula>
    </cfRule>
    <cfRule type="containsText" dxfId="6283" priority="7007" operator="containsText" text="Inc">
      <formula>NOT(ISERROR(SEARCH("Inc",D327)))</formula>
    </cfRule>
  </conditionalFormatting>
  <conditionalFormatting sqref="F327:F331">
    <cfRule type="cellIs" dxfId="6282" priority="7004" operator="equal">
      <formula>"Unlocked"</formula>
    </cfRule>
    <cfRule type="cellIs" dxfId="6281" priority="7005" operator="equal">
      <formula>"Locked"</formula>
    </cfRule>
  </conditionalFormatting>
  <conditionalFormatting sqref="G327:G331">
    <cfRule type="containsText" dxfId="6280" priority="7003" operator="containsText" text="Param">
      <formula>NOT(ISERROR(SEARCH("Param",G327)))</formula>
    </cfRule>
  </conditionalFormatting>
  <conditionalFormatting sqref="I327:I331">
    <cfRule type="cellIs" dxfId="6279" priority="7002" operator="lessThan">
      <formula>0</formula>
    </cfRule>
  </conditionalFormatting>
  <conditionalFormatting sqref="D327:D331">
    <cfRule type="containsText" dxfId="6278" priority="7000" operator="containsText" text="Dec">
      <formula>NOT(ISERROR(SEARCH("Dec",D327)))</formula>
    </cfRule>
    <cfRule type="containsText" dxfId="6277" priority="7001" operator="containsText" text="Inc">
      <formula>NOT(ISERROR(SEARCH("Inc",D327)))</formula>
    </cfRule>
  </conditionalFormatting>
  <conditionalFormatting sqref="F327:F331">
    <cfRule type="cellIs" dxfId="6276" priority="6998" operator="equal">
      <formula>"Unlocked"</formula>
    </cfRule>
    <cfRule type="cellIs" dxfId="6275" priority="6999" operator="equal">
      <formula>"Locked"</formula>
    </cfRule>
  </conditionalFormatting>
  <conditionalFormatting sqref="G327:G331">
    <cfRule type="containsText" dxfId="6274" priority="6997" operator="containsText" text="Param">
      <formula>NOT(ISERROR(SEARCH("Param",G327)))</formula>
    </cfRule>
  </conditionalFormatting>
  <conditionalFormatting sqref="I327:I331">
    <cfRule type="cellIs" dxfId="6273" priority="6996" operator="lessThan">
      <formula>0</formula>
    </cfRule>
  </conditionalFormatting>
  <conditionalFormatting sqref="D327:D331">
    <cfRule type="containsText" dxfId="6272" priority="6994" operator="containsText" text="Dec">
      <formula>NOT(ISERROR(SEARCH("Dec",D327)))</formula>
    </cfRule>
    <cfRule type="containsText" dxfId="6271" priority="6995" operator="containsText" text="Inc">
      <formula>NOT(ISERROR(SEARCH("Inc",D327)))</formula>
    </cfRule>
  </conditionalFormatting>
  <conditionalFormatting sqref="F327:F331">
    <cfRule type="cellIs" dxfId="6270" priority="6992" operator="equal">
      <formula>"Unlocked"</formula>
    </cfRule>
    <cfRule type="cellIs" dxfId="6269" priority="6993" operator="equal">
      <formula>"Locked"</formula>
    </cfRule>
  </conditionalFormatting>
  <conditionalFormatting sqref="G327:G331">
    <cfRule type="containsText" dxfId="6268" priority="6991" operator="containsText" text="Param">
      <formula>NOT(ISERROR(SEARCH("Param",G327)))</formula>
    </cfRule>
  </conditionalFormatting>
  <conditionalFormatting sqref="I327:I331">
    <cfRule type="cellIs" dxfId="6267" priority="6990" operator="lessThan">
      <formula>0</formula>
    </cfRule>
  </conditionalFormatting>
  <conditionalFormatting sqref="D327:D331">
    <cfRule type="containsText" dxfId="6266" priority="6988" operator="containsText" text="Dec">
      <formula>NOT(ISERROR(SEARCH("Dec",D327)))</formula>
    </cfRule>
    <cfRule type="containsText" dxfId="6265" priority="6989" operator="containsText" text="Inc">
      <formula>NOT(ISERROR(SEARCH("Inc",D327)))</formula>
    </cfRule>
  </conditionalFormatting>
  <conditionalFormatting sqref="F327:F331">
    <cfRule type="cellIs" dxfId="6264" priority="6986" operator="equal">
      <formula>"Unlocked"</formula>
    </cfRule>
    <cfRule type="cellIs" dxfId="6263" priority="6987" operator="equal">
      <formula>"Locked"</formula>
    </cfRule>
  </conditionalFormatting>
  <conditionalFormatting sqref="G327:G331">
    <cfRule type="containsText" dxfId="6262" priority="6985" operator="containsText" text="Param">
      <formula>NOT(ISERROR(SEARCH("Param",G327)))</formula>
    </cfRule>
  </conditionalFormatting>
  <conditionalFormatting sqref="I327:I331">
    <cfRule type="cellIs" dxfId="6261" priority="6984" operator="lessThan">
      <formula>0</formula>
    </cfRule>
  </conditionalFormatting>
  <conditionalFormatting sqref="D327:D331">
    <cfRule type="containsText" dxfId="6260" priority="6982" operator="containsText" text="Dec">
      <formula>NOT(ISERROR(SEARCH("Dec",D327)))</formula>
    </cfRule>
    <cfRule type="containsText" dxfId="6259" priority="6983" operator="containsText" text="Inc">
      <formula>NOT(ISERROR(SEARCH("Inc",D327)))</formula>
    </cfRule>
  </conditionalFormatting>
  <conditionalFormatting sqref="F327:F331">
    <cfRule type="cellIs" dxfId="6258" priority="6980" operator="equal">
      <formula>"Unlocked"</formula>
    </cfRule>
    <cfRule type="cellIs" dxfId="6257" priority="6981" operator="equal">
      <formula>"Locked"</formula>
    </cfRule>
  </conditionalFormatting>
  <conditionalFormatting sqref="G327:G331">
    <cfRule type="containsText" dxfId="6256" priority="6979" operator="containsText" text="Param">
      <formula>NOT(ISERROR(SEARCH("Param",G327)))</formula>
    </cfRule>
  </conditionalFormatting>
  <conditionalFormatting sqref="I327:I331">
    <cfRule type="cellIs" dxfId="6255" priority="6978" operator="lessThan">
      <formula>0</formula>
    </cfRule>
  </conditionalFormatting>
  <conditionalFormatting sqref="D327:D331">
    <cfRule type="containsText" dxfId="6254" priority="6976" operator="containsText" text="Dec">
      <formula>NOT(ISERROR(SEARCH("Dec",D327)))</formula>
    </cfRule>
    <cfRule type="containsText" dxfId="6253" priority="6977" operator="containsText" text="Inc">
      <formula>NOT(ISERROR(SEARCH("Inc",D327)))</formula>
    </cfRule>
  </conditionalFormatting>
  <conditionalFormatting sqref="F327:F331">
    <cfRule type="cellIs" dxfId="6252" priority="6974" operator="equal">
      <formula>"Unlocked"</formula>
    </cfRule>
    <cfRule type="cellIs" dxfId="6251" priority="6975" operator="equal">
      <formula>"Locked"</formula>
    </cfRule>
  </conditionalFormatting>
  <conditionalFormatting sqref="G327:G331">
    <cfRule type="containsText" dxfId="6250" priority="6973" operator="containsText" text="Param">
      <formula>NOT(ISERROR(SEARCH("Param",G327)))</formula>
    </cfRule>
  </conditionalFormatting>
  <conditionalFormatting sqref="I327:I331">
    <cfRule type="cellIs" dxfId="6249" priority="6972" operator="lessThan">
      <formula>0</formula>
    </cfRule>
  </conditionalFormatting>
  <conditionalFormatting sqref="D327:D331">
    <cfRule type="containsText" dxfId="6248" priority="6970" operator="containsText" text="Dec">
      <formula>NOT(ISERROR(SEARCH("Dec",D327)))</formula>
    </cfRule>
    <cfRule type="containsText" dxfId="6247" priority="6971" operator="containsText" text="Inc">
      <formula>NOT(ISERROR(SEARCH("Inc",D327)))</formula>
    </cfRule>
  </conditionalFormatting>
  <conditionalFormatting sqref="F327:F331">
    <cfRule type="cellIs" dxfId="6246" priority="6968" operator="equal">
      <formula>"Unlocked"</formula>
    </cfRule>
    <cfRule type="cellIs" dxfId="6245" priority="6969" operator="equal">
      <formula>"Locked"</formula>
    </cfRule>
  </conditionalFormatting>
  <conditionalFormatting sqref="G327:G331">
    <cfRule type="containsText" dxfId="6244" priority="6967" operator="containsText" text="Param">
      <formula>NOT(ISERROR(SEARCH("Param",G327)))</formula>
    </cfRule>
  </conditionalFormatting>
  <conditionalFormatting sqref="I327:I331">
    <cfRule type="cellIs" dxfId="6243" priority="6966" operator="lessThan">
      <formula>0</formula>
    </cfRule>
  </conditionalFormatting>
  <conditionalFormatting sqref="D327:D331">
    <cfRule type="containsText" dxfId="6242" priority="6964" operator="containsText" text="Dec">
      <formula>NOT(ISERROR(SEARCH("Dec",D327)))</formula>
    </cfRule>
    <cfRule type="containsText" dxfId="6241" priority="6965" operator="containsText" text="Inc">
      <formula>NOT(ISERROR(SEARCH("Inc",D327)))</formula>
    </cfRule>
  </conditionalFormatting>
  <conditionalFormatting sqref="F327:F331">
    <cfRule type="cellIs" dxfId="6240" priority="6962" operator="equal">
      <formula>"Unlocked"</formula>
    </cfRule>
    <cfRule type="cellIs" dxfId="6239" priority="6963" operator="equal">
      <formula>"Locked"</formula>
    </cfRule>
  </conditionalFormatting>
  <conditionalFormatting sqref="G327:G331">
    <cfRule type="containsText" dxfId="6238" priority="6961" operator="containsText" text="Param">
      <formula>NOT(ISERROR(SEARCH("Param",G327)))</formula>
    </cfRule>
  </conditionalFormatting>
  <conditionalFormatting sqref="I327:I331">
    <cfRule type="cellIs" dxfId="6237" priority="6960" operator="lessThan">
      <formula>0</formula>
    </cfRule>
  </conditionalFormatting>
  <conditionalFormatting sqref="D327:D331">
    <cfRule type="containsText" dxfId="6236" priority="6958" operator="containsText" text="Dec">
      <formula>NOT(ISERROR(SEARCH("Dec",D327)))</formula>
    </cfRule>
    <cfRule type="containsText" dxfId="6235" priority="6959" operator="containsText" text="Inc">
      <formula>NOT(ISERROR(SEARCH("Inc",D327)))</formula>
    </cfRule>
  </conditionalFormatting>
  <conditionalFormatting sqref="F327:F331">
    <cfRule type="cellIs" dxfId="6234" priority="6956" operator="equal">
      <formula>"Unlocked"</formula>
    </cfRule>
    <cfRule type="cellIs" dxfId="6233" priority="6957" operator="equal">
      <formula>"Locked"</formula>
    </cfRule>
  </conditionalFormatting>
  <conditionalFormatting sqref="G327:G331">
    <cfRule type="containsText" dxfId="6232" priority="6955" operator="containsText" text="Param">
      <formula>NOT(ISERROR(SEARCH("Param",G327)))</formula>
    </cfRule>
  </conditionalFormatting>
  <conditionalFormatting sqref="I327:I331">
    <cfRule type="cellIs" dxfId="6231" priority="6954" operator="lessThan">
      <formula>0</formula>
    </cfRule>
  </conditionalFormatting>
  <conditionalFormatting sqref="D327:D331">
    <cfRule type="containsText" dxfId="6230" priority="6952" operator="containsText" text="Dec">
      <formula>NOT(ISERROR(SEARCH("Dec",D327)))</formula>
    </cfRule>
    <cfRule type="containsText" dxfId="6229" priority="6953" operator="containsText" text="Inc">
      <formula>NOT(ISERROR(SEARCH("Inc",D327)))</formula>
    </cfRule>
  </conditionalFormatting>
  <conditionalFormatting sqref="F327:F331">
    <cfRule type="cellIs" dxfId="6228" priority="6950" operator="equal">
      <formula>"Unlocked"</formula>
    </cfRule>
    <cfRule type="cellIs" dxfId="6227" priority="6951" operator="equal">
      <formula>"Locked"</formula>
    </cfRule>
  </conditionalFormatting>
  <conditionalFormatting sqref="G327:G331">
    <cfRule type="containsText" dxfId="6226" priority="6949" operator="containsText" text="Param">
      <formula>NOT(ISERROR(SEARCH("Param",G327)))</formula>
    </cfRule>
  </conditionalFormatting>
  <conditionalFormatting sqref="I327:I331">
    <cfRule type="cellIs" dxfId="6225" priority="6948" operator="lessThan">
      <formula>0</formula>
    </cfRule>
  </conditionalFormatting>
  <conditionalFormatting sqref="D327:D331">
    <cfRule type="containsText" dxfId="6224" priority="6946" operator="containsText" text="Dec">
      <formula>NOT(ISERROR(SEARCH("Dec",D327)))</formula>
    </cfRule>
    <cfRule type="containsText" dxfId="6223" priority="6947" operator="containsText" text="Inc">
      <formula>NOT(ISERROR(SEARCH("Inc",D327)))</formula>
    </cfRule>
  </conditionalFormatting>
  <conditionalFormatting sqref="F327:F331">
    <cfRule type="cellIs" dxfId="6222" priority="6944" operator="equal">
      <formula>"Unlocked"</formula>
    </cfRule>
    <cfRule type="cellIs" dxfId="6221" priority="6945" operator="equal">
      <formula>"Locked"</formula>
    </cfRule>
  </conditionalFormatting>
  <conditionalFormatting sqref="G327:G331">
    <cfRule type="containsText" dxfId="6220" priority="6943" operator="containsText" text="Param">
      <formula>NOT(ISERROR(SEARCH("Param",G327)))</formula>
    </cfRule>
  </conditionalFormatting>
  <conditionalFormatting sqref="I327:I331">
    <cfRule type="cellIs" dxfId="6219" priority="6942" operator="lessThan">
      <formula>0</formula>
    </cfRule>
  </conditionalFormatting>
  <conditionalFormatting sqref="D327:D331">
    <cfRule type="containsText" dxfId="6218" priority="6940" operator="containsText" text="Dec">
      <formula>NOT(ISERROR(SEARCH("Dec",D327)))</formula>
    </cfRule>
    <cfRule type="containsText" dxfId="6217" priority="6941" operator="containsText" text="Inc">
      <formula>NOT(ISERROR(SEARCH("Inc",D327)))</formula>
    </cfRule>
  </conditionalFormatting>
  <conditionalFormatting sqref="F327:F331">
    <cfRule type="cellIs" dxfId="6216" priority="6938" operator="equal">
      <formula>"Unlocked"</formula>
    </cfRule>
    <cfRule type="cellIs" dxfId="6215" priority="6939" operator="equal">
      <formula>"Locked"</formula>
    </cfRule>
  </conditionalFormatting>
  <conditionalFormatting sqref="G327:G331">
    <cfRule type="containsText" dxfId="6214" priority="6937" operator="containsText" text="Param">
      <formula>NOT(ISERROR(SEARCH("Param",G327)))</formula>
    </cfRule>
  </conditionalFormatting>
  <conditionalFormatting sqref="I327:I331">
    <cfRule type="cellIs" dxfId="6213" priority="6936" operator="lessThan">
      <formula>0</formula>
    </cfRule>
  </conditionalFormatting>
  <conditionalFormatting sqref="D327:D331">
    <cfRule type="containsText" dxfId="6212" priority="6934" operator="containsText" text="Dec">
      <formula>NOT(ISERROR(SEARCH("Dec",D327)))</formula>
    </cfRule>
    <cfRule type="containsText" dxfId="6211" priority="6935" operator="containsText" text="Inc">
      <formula>NOT(ISERROR(SEARCH("Inc",D327)))</formula>
    </cfRule>
  </conditionalFormatting>
  <conditionalFormatting sqref="F327:F331">
    <cfRule type="cellIs" dxfId="6210" priority="6932" operator="equal">
      <formula>"Unlocked"</formula>
    </cfRule>
    <cfRule type="cellIs" dxfId="6209" priority="6933" operator="equal">
      <formula>"Locked"</formula>
    </cfRule>
  </conditionalFormatting>
  <conditionalFormatting sqref="G327:G331">
    <cfRule type="containsText" dxfId="6208" priority="6931" operator="containsText" text="Param">
      <formula>NOT(ISERROR(SEARCH("Param",G327)))</formula>
    </cfRule>
  </conditionalFormatting>
  <conditionalFormatting sqref="I327:I331">
    <cfRule type="cellIs" dxfId="6207" priority="6930" operator="lessThan">
      <formula>0</formula>
    </cfRule>
  </conditionalFormatting>
  <conditionalFormatting sqref="D327:D331">
    <cfRule type="containsText" dxfId="6206" priority="6928" operator="containsText" text="Dec">
      <formula>NOT(ISERROR(SEARCH("Dec",D327)))</formula>
    </cfRule>
    <cfRule type="containsText" dxfId="6205" priority="6929" operator="containsText" text="Inc">
      <formula>NOT(ISERROR(SEARCH("Inc",D327)))</formula>
    </cfRule>
  </conditionalFormatting>
  <conditionalFormatting sqref="F327:F331">
    <cfRule type="cellIs" dxfId="6204" priority="6926" operator="equal">
      <formula>"Unlocked"</formula>
    </cfRule>
    <cfRule type="cellIs" dxfId="6203" priority="6927" operator="equal">
      <formula>"Locked"</formula>
    </cfRule>
  </conditionalFormatting>
  <conditionalFormatting sqref="G327:G331">
    <cfRule type="containsText" dxfId="6202" priority="6925" operator="containsText" text="Param">
      <formula>NOT(ISERROR(SEARCH("Param",G327)))</formula>
    </cfRule>
  </conditionalFormatting>
  <conditionalFormatting sqref="I327:I331">
    <cfRule type="cellIs" dxfId="6201" priority="6924" operator="lessThan">
      <formula>0</formula>
    </cfRule>
  </conditionalFormatting>
  <conditionalFormatting sqref="D327:D331">
    <cfRule type="containsText" dxfId="6200" priority="6922" operator="containsText" text="Dec">
      <formula>NOT(ISERROR(SEARCH("Dec",D327)))</formula>
    </cfRule>
    <cfRule type="containsText" dxfId="6199" priority="6923" operator="containsText" text="Inc">
      <formula>NOT(ISERROR(SEARCH("Inc",D327)))</formula>
    </cfRule>
  </conditionalFormatting>
  <conditionalFormatting sqref="F332:F335">
    <cfRule type="cellIs" dxfId="6198" priority="6920" operator="equal">
      <formula>"Unlocked"</formula>
    </cfRule>
    <cfRule type="cellIs" dxfId="6197" priority="6921" operator="equal">
      <formula>"Locked"</formula>
    </cfRule>
  </conditionalFormatting>
  <conditionalFormatting sqref="G332:G335">
    <cfRule type="containsText" dxfId="6196" priority="6919" operator="containsText" text="Param">
      <formula>NOT(ISERROR(SEARCH("Param",G332)))</formula>
    </cfRule>
  </conditionalFormatting>
  <conditionalFormatting sqref="I332:I335">
    <cfRule type="cellIs" dxfId="6195" priority="6918" operator="lessThan">
      <formula>0</formula>
    </cfRule>
  </conditionalFormatting>
  <conditionalFormatting sqref="D332:D335">
    <cfRule type="containsText" dxfId="6194" priority="6916" operator="containsText" text="Dec">
      <formula>NOT(ISERROR(SEARCH("Dec",D332)))</formula>
    </cfRule>
    <cfRule type="containsText" dxfId="6193" priority="6917" operator="containsText" text="Inc">
      <formula>NOT(ISERROR(SEARCH("Inc",D332)))</formula>
    </cfRule>
  </conditionalFormatting>
  <conditionalFormatting sqref="F332:F335">
    <cfRule type="cellIs" dxfId="6192" priority="6914" operator="equal">
      <formula>"Unlocked"</formula>
    </cfRule>
    <cfRule type="cellIs" dxfId="6191" priority="6915" operator="equal">
      <formula>"Locked"</formula>
    </cfRule>
  </conditionalFormatting>
  <conditionalFormatting sqref="G332:G335">
    <cfRule type="containsText" dxfId="6190" priority="6913" operator="containsText" text="Param">
      <formula>NOT(ISERROR(SEARCH("Param",G332)))</formula>
    </cfRule>
  </conditionalFormatting>
  <conditionalFormatting sqref="I332:I335">
    <cfRule type="cellIs" dxfId="6189" priority="6912" operator="lessThan">
      <formula>0</formula>
    </cfRule>
  </conditionalFormatting>
  <conditionalFormatting sqref="D332:D335">
    <cfRule type="containsText" dxfId="6188" priority="6910" operator="containsText" text="Dec">
      <formula>NOT(ISERROR(SEARCH("Dec",D332)))</formula>
    </cfRule>
    <cfRule type="containsText" dxfId="6187" priority="6911" operator="containsText" text="Inc">
      <formula>NOT(ISERROR(SEARCH("Inc",D332)))</formula>
    </cfRule>
  </conditionalFormatting>
  <conditionalFormatting sqref="F332:F335">
    <cfRule type="cellIs" dxfId="6186" priority="6908" operator="equal">
      <formula>"Unlocked"</formula>
    </cfRule>
    <cfRule type="cellIs" dxfId="6185" priority="6909" operator="equal">
      <formula>"Locked"</formula>
    </cfRule>
  </conditionalFormatting>
  <conditionalFormatting sqref="G332:G335">
    <cfRule type="containsText" dxfId="6184" priority="6907" operator="containsText" text="Param">
      <formula>NOT(ISERROR(SEARCH("Param",G332)))</formula>
    </cfRule>
  </conditionalFormatting>
  <conditionalFormatting sqref="I332:I335">
    <cfRule type="cellIs" dxfId="6183" priority="6906" operator="lessThan">
      <formula>0</formula>
    </cfRule>
  </conditionalFormatting>
  <conditionalFormatting sqref="D332:D335">
    <cfRule type="containsText" dxfId="6182" priority="6904" operator="containsText" text="Dec">
      <formula>NOT(ISERROR(SEARCH("Dec",D332)))</formula>
    </cfRule>
    <cfRule type="containsText" dxfId="6181" priority="6905" operator="containsText" text="Inc">
      <formula>NOT(ISERROR(SEARCH("Inc",D332)))</formula>
    </cfRule>
  </conditionalFormatting>
  <conditionalFormatting sqref="F332:F335">
    <cfRule type="cellIs" dxfId="6180" priority="6902" operator="equal">
      <formula>"Unlocked"</formula>
    </cfRule>
    <cfRule type="cellIs" dxfId="6179" priority="6903" operator="equal">
      <formula>"Locked"</formula>
    </cfRule>
  </conditionalFormatting>
  <conditionalFormatting sqref="G332:G335">
    <cfRule type="containsText" dxfId="6178" priority="6901" operator="containsText" text="Param">
      <formula>NOT(ISERROR(SEARCH("Param",G332)))</formula>
    </cfRule>
  </conditionalFormatting>
  <conditionalFormatting sqref="I332:I335">
    <cfRule type="cellIs" dxfId="6177" priority="6900" operator="lessThan">
      <formula>0</formula>
    </cfRule>
  </conditionalFormatting>
  <conditionalFormatting sqref="D332:D335">
    <cfRule type="containsText" dxfId="6176" priority="6898" operator="containsText" text="Dec">
      <formula>NOT(ISERROR(SEARCH("Dec",D332)))</formula>
    </cfRule>
    <cfRule type="containsText" dxfId="6175" priority="6899" operator="containsText" text="Inc">
      <formula>NOT(ISERROR(SEARCH("Inc",D332)))</formula>
    </cfRule>
  </conditionalFormatting>
  <conditionalFormatting sqref="F332:F335">
    <cfRule type="cellIs" dxfId="6174" priority="6896" operator="equal">
      <formula>"Unlocked"</formula>
    </cfRule>
    <cfRule type="cellIs" dxfId="6173" priority="6897" operator="equal">
      <formula>"Locked"</formula>
    </cfRule>
  </conditionalFormatting>
  <conditionalFormatting sqref="G332:G335">
    <cfRule type="containsText" dxfId="6172" priority="6895" operator="containsText" text="Param">
      <formula>NOT(ISERROR(SEARCH("Param",G332)))</formula>
    </cfRule>
  </conditionalFormatting>
  <conditionalFormatting sqref="I332:I335">
    <cfRule type="cellIs" dxfId="6171" priority="6894" operator="lessThan">
      <formula>0</formula>
    </cfRule>
  </conditionalFormatting>
  <conditionalFormatting sqref="D332:D335">
    <cfRule type="containsText" dxfId="6170" priority="6892" operator="containsText" text="Dec">
      <formula>NOT(ISERROR(SEARCH("Dec",D332)))</formula>
    </cfRule>
    <cfRule type="containsText" dxfId="6169" priority="6893" operator="containsText" text="Inc">
      <formula>NOT(ISERROR(SEARCH("Inc",D332)))</formula>
    </cfRule>
  </conditionalFormatting>
  <conditionalFormatting sqref="F332:F335">
    <cfRule type="cellIs" dxfId="6168" priority="6890" operator="equal">
      <formula>"Unlocked"</formula>
    </cfRule>
    <cfRule type="cellIs" dxfId="6167" priority="6891" operator="equal">
      <formula>"Locked"</formula>
    </cfRule>
  </conditionalFormatting>
  <conditionalFormatting sqref="G332:G335">
    <cfRule type="containsText" dxfId="6166" priority="6889" operator="containsText" text="Param">
      <formula>NOT(ISERROR(SEARCH("Param",G332)))</formula>
    </cfRule>
  </conditionalFormatting>
  <conditionalFormatting sqref="I332:I335">
    <cfRule type="cellIs" dxfId="6165" priority="6888" operator="lessThan">
      <formula>0</formula>
    </cfRule>
  </conditionalFormatting>
  <conditionalFormatting sqref="D332:D335">
    <cfRule type="containsText" dxfId="6164" priority="6886" operator="containsText" text="Dec">
      <formula>NOT(ISERROR(SEARCH("Dec",D332)))</formula>
    </cfRule>
    <cfRule type="containsText" dxfId="6163" priority="6887" operator="containsText" text="Inc">
      <formula>NOT(ISERROR(SEARCH("Inc",D332)))</formula>
    </cfRule>
  </conditionalFormatting>
  <conditionalFormatting sqref="F332:F335">
    <cfRule type="cellIs" dxfId="6162" priority="6884" operator="equal">
      <formula>"Unlocked"</formula>
    </cfRule>
    <cfRule type="cellIs" dxfId="6161" priority="6885" operator="equal">
      <formula>"Locked"</formula>
    </cfRule>
  </conditionalFormatting>
  <conditionalFormatting sqref="G332:G335">
    <cfRule type="containsText" dxfId="6160" priority="6883" operator="containsText" text="Param">
      <formula>NOT(ISERROR(SEARCH("Param",G332)))</formula>
    </cfRule>
  </conditionalFormatting>
  <conditionalFormatting sqref="I332:I335">
    <cfRule type="cellIs" dxfId="6159" priority="6882" operator="lessThan">
      <formula>0</formula>
    </cfRule>
  </conditionalFormatting>
  <conditionalFormatting sqref="D332:D335">
    <cfRule type="containsText" dxfId="6158" priority="6880" operator="containsText" text="Dec">
      <formula>NOT(ISERROR(SEARCH("Dec",D332)))</formula>
    </cfRule>
    <cfRule type="containsText" dxfId="6157" priority="6881" operator="containsText" text="Inc">
      <formula>NOT(ISERROR(SEARCH("Inc",D332)))</formula>
    </cfRule>
  </conditionalFormatting>
  <conditionalFormatting sqref="F332:F335">
    <cfRule type="cellIs" dxfId="6156" priority="6878" operator="equal">
      <formula>"Unlocked"</formula>
    </cfRule>
    <cfRule type="cellIs" dxfId="6155" priority="6879" operator="equal">
      <formula>"Locked"</formula>
    </cfRule>
  </conditionalFormatting>
  <conditionalFormatting sqref="G332:G335">
    <cfRule type="containsText" dxfId="6154" priority="6877" operator="containsText" text="Param">
      <formula>NOT(ISERROR(SEARCH("Param",G332)))</formula>
    </cfRule>
  </conditionalFormatting>
  <conditionalFormatting sqref="I332:I335">
    <cfRule type="cellIs" dxfId="6153" priority="6876" operator="lessThan">
      <formula>0</formula>
    </cfRule>
  </conditionalFormatting>
  <conditionalFormatting sqref="D332:D335">
    <cfRule type="containsText" dxfId="6152" priority="6874" operator="containsText" text="Dec">
      <formula>NOT(ISERROR(SEARCH("Dec",D332)))</formula>
    </cfRule>
    <cfRule type="containsText" dxfId="6151" priority="6875" operator="containsText" text="Inc">
      <formula>NOT(ISERROR(SEARCH("Inc",D332)))</formula>
    </cfRule>
  </conditionalFormatting>
  <conditionalFormatting sqref="F332:F335">
    <cfRule type="cellIs" dxfId="6150" priority="6872" operator="equal">
      <formula>"Unlocked"</formula>
    </cfRule>
    <cfRule type="cellIs" dxfId="6149" priority="6873" operator="equal">
      <formula>"Locked"</formula>
    </cfRule>
  </conditionalFormatting>
  <conditionalFormatting sqref="G332:G335">
    <cfRule type="containsText" dxfId="6148" priority="6871" operator="containsText" text="Param">
      <formula>NOT(ISERROR(SEARCH("Param",G332)))</formula>
    </cfRule>
  </conditionalFormatting>
  <conditionalFormatting sqref="I332:I335">
    <cfRule type="cellIs" dxfId="6147" priority="6870" operator="lessThan">
      <formula>0</formula>
    </cfRule>
  </conditionalFormatting>
  <conditionalFormatting sqref="D332:D335">
    <cfRule type="containsText" dxfId="6146" priority="6868" operator="containsText" text="Dec">
      <formula>NOT(ISERROR(SEARCH("Dec",D332)))</formula>
    </cfRule>
    <cfRule type="containsText" dxfId="6145" priority="6869" operator="containsText" text="Inc">
      <formula>NOT(ISERROR(SEARCH("Inc",D332)))</formula>
    </cfRule>
  </conditionalFormatting>
  <conditionalFormatting sqref="F332:F335">
    <cfRule type="cellIs" dxfId="6144" priority="6866" operator="equal">
      <formula>"Unlocked"</formula>
    </cfRule>
    <cfRule type="cellIs" dxfId="6143" priority="6867" operator="equal">
      <formula>"Locked"</formula>
    </cfRule>
  </conditionalFormatting>
  <conditionalFormatting sqref="G332:G335">
    <cfRule type="containsText" dxfId="6142" priority="6865" operator="containsText" text="Param">
      <formula>NOT(ISERROR(SEARCH("Param",G332)))</formula>
    </cfRule>
  </conditionalFormatting>
  <conditionalFormatting sqref="I332:I335">
    <cfRule type="cellIs" dxfId="6141" priority="6864" operator="lessThan">
      <formula>0</formula>
    </cfRule>
  </conditionalFormatting>
  <conditionalFormatting sqref="D332:D335">
    <cfRule type="containsText" dxfId="6140" priority="6862" operator="containsText" text="Dec">
      <formula>NOT(ISERROR(SEARCH("Dec",D332)))</formula>
    </cfRule>
    <cfRule type="containsText" dxfId="6139" priority="6863" operator="containsText" text="Inc">
      <formula>NOT(ISERROR(SEARCH("Inc",D332)))</formula>
    </cfRule>
  </conditionalFormatting>
  <conditionalFormatting sqref="F332:F335">
    <cfRule type="cellIs" dxfId="6138" priority="6860" operator="equal">
      <formula>"Unlocked"</formula>
    </cfRule>
    <cfRule type="cellIs" dxfId="6137" priority="6861" operator="equal">
      <formula>"Locked"</formula>
    </cfRule>
  </conditionalFormatting>
  <conditionalFormatting sqref="G332:G335">
    <cfRule type="containsText" dxfId="6136" priority="6859" operator="containsText" text="Param">
      <formula>NOT(ISERROR(SEARCH("Param",G332)))</formula>
    </cfRule>
  </conditionalFormatting>
  <conditionalFormatting sqref="I332:I335">
    <cfRule type="cellIs" dxfId="6135" priority="6858" operator="lessThan">
      <formula>0</formula>
    </cfRule>
  </conditionalFormatting>
  <conditionalFormatting sqref="D332:D335">
    <cfRule type="containsText" dxfId="6134" priority="6856" operator="containsText" text="Dec">
      <formula>NOT(ISERROR(SEARCH("Dec",D332)))</formula>
    </cfRule>
    <cfRule type="containsText" dxfId="6133" priority="6857" operator="containsText" text="Inc">
      <formula>NOT(ISERROR(SEARCH("Inc",D332)))</formula>
    </cfRule>
  </conditionalFormatting>
  <conditionalFormatting sqref="F332:F335">
    <cfRule type="cellIs" dxfId="6132" priority="6854" operator="equal">
      <formula>"Unlocked"</formula>
    </cfRule>
    <cfRule type="cellIs" dxfId="6131" priority="6855" operator="equal">
      <formula>"Locked"</formula>
    </cfRule>
  </conditionalFormatting>
  <conditionalFormatting sqref="G332:G335">
    <cfRule type="containsText" dxfId="6130" priority="6853" operator="containsText" text="Param">
      <formula>NOT(ISERROR(SEARCH("Param",G332)))</formula>
    </cfRule>
  </conditionalFormatting>
  <conditionalFormatting sqref="I332:I335">
    <cfRule type="cellIs" dxfId="6129" priority="6852" operator="lessThan">
      <formula>0</formula>
    </cfRule>
  </conditionalFormatting>
  <conditionalFormatting sqref="D332:D335">
    <cfRule type="containsText" dxfId="6128" priority="6850" operator="containsText" text="Dec">
      <formula>NOT(ISERROR(SEARCH("Dec",D332)))</formula>
    </cfRule>
    <cfRule type="containsText" dxfId="6127" priority="6851" operator="containsText" text="Inc">
      <formula>NOT(ISERROR(SEARCH("Inc",D332)))</formula>
    </cfRule>
  </conditionalFormatting>
  <conditionalFormatting sqref="F332:F335">
    <cfRule type="cellIs" dxfId="6126" priority="6848" operator="equal">
      <formula>"Unlocked"</formula>
    </cfRule>
    <cfRule type="cellIs" dxfId="6125" priority="6849" operator="equal">
      <formula>"Locked"</formula>
    </cfRule>
  </conditionalFormatting>
  <conditionalFormatting sqref="G332:G335">
    <cfRule type="containsText" dxfId="6124" priority="6847" operator="containsText" text="Param">
      <formula>NOT(ISERROR(SEARCH("Param",G332)))</formula>
    </cfRule>
  </conditionalFormatting>
  <conditionalFormatting sqref="I332:I335">
    <cfRule type="cellIs" dxfId="6123" priority="6846" operator="lessThan">
      <formula>0</formula>
    </cfRule>
  </conditionalFormatting>
  <conditionalFormatting sqref="D332:D335">
    <cfRule type="containsText" dxfId="6122" priority="6844" operator="containsText" text="Dec">
      <formula>NOT(ISERROR(SEARCH("Dec",D332)))</formula>
    </cfRule>
    <cfRule type="containsText" dxfId="6121" priority="6845" operator="containsText" text="Inc">
      <formula>NOT(ISERROR(SEARCH("Inc",D332)))</formula>
    </cfRule>
  </conditionalFormatting>
  <conditionalFormatting sqref="F332:F335">
    <cfRule type="cellIs" dxfId="6120" priority="6842" operator="equal">
      <formula>"Unlocked"</formula>
    </cfRule>
    <cfRule type="cellIs" dxfId="6119" priority="6843" operator="equal">
      <formula>"Locked"</formula>
    </cfRule>
  </conditionalFormatting>
  <conditionalFormatting sqref="G332:G335">
    <cfRule type="containsText" dxfId="6118" priority="6841" operator="containsText" text="Param">
      <formula>NOT(ISERROR(SEARCH("Param",G332)))</formula>
    </cfRule>
  </conditionalFormatting>
  <conditionalFormatting sqref="I332:I335">
    <cfRule type="cellIs" dxfId="6117" priority="6840" operator="lessThan">
      <formula>0</formula>
    </cfRule>
  </conditionalFormatting>
  <conditionalFormatting sqref="D332:D335">
    <cfRule type="containsText" dxfId="6116" priority="6838" operator="containsText" text="Dec">
      <formula>NOT(ISERROR(SEARCH("Dec",D332)))</formula>
    </cfRule>
    <cfRule type="containsText" dxfId="6115" priority="6839" operator="containsText" text="Inc">
      <formula>NOT(ISERROR(SEARCH("Inc",D332)))</formula>
    </cfRule>
  </conditionalFormatting>
  <conditionalFormatting sqref="F332:F335">
    <cfRule type="cellIs" dxfId="6114" priority="6836" operator="equal">
      <formula>"Unlocked"</formula>
    </cfRule>
    <cfRule type="cellIs" dxfId="6113" priority="6837" operator="equal">
      <formula>"Locked"</formula>
    </cfRule>
  </conditionalFormatting>
  <conditionalFormatting sqref="G332:G335">
    <cfRule type="containsText" dxfId="6112" priority="6835" operator="containsText" text="Param">
      <formula>NOT(ISERROR(SEARCH("Param",G332)))</formula>
    </cfRule>
  </conditionalFormatting>
  <conditionalFormatting sqref="I332:I335">
    <cfRule type="cellIs" dxfId="6111" priority="6834" operator="lessThan">
      <formula>0</formula>
    </cfRule>
  </conditionalFormatting>
  <conditionalFormatting sqref="D332:D335">
    <cfRule type="containsText" dxfId="6110" priority="6832" operator="containsText" text="Dec">
      <formula>NOT(ISERROR(SEARCH("Dec",D332)))</formula>
    </cfRule>
    <cfRule type="containsText" dxfId="6109" priority="6833" operator="containsText" text="Inc">
      <formula>NOT(ISERROR(SEARCH("Inc",D332)))</formula>
    </cfRule>
  </conditionalFormatting>
  <conditionalFormatting sqref="F332:F335">
    <cfRule type="cellIs" dxfId="6108" priority="6830" operator="equal">
      <formula>"Unlocked"</formula>
    </cfRule>
    <cfRule type="cellIs" dxfId="6107" priority="6831" operator="equal">
      <formula>"Locked"</formula>
    </cfRule>
  </conditionalFormatting>
  <conditionalFormatting sqref="G332:G335">
    <cfRule type="containsText" dxfId="6106" priority="6829" operator="containsText" text="Param">
      <formula>NOT(ISERROR(SEARCH("Param",G332)))</formula>
    </cfRule>
  </conditionalFormatting>
  <conditionalFormatting sqref="I332:I335">
    <cfRule type="cellIs" dxfId="6105" priority="6828" operator="lessThan">
      <formula>0</formula>
    </cfRule>
  </conditionalFormatting>
  <conditionalFormatting sqref="D332:D335">
    <cfRule type="containsText" dxfId="6104" priority="6826" operator="containsText" text="Dec">
      <formula>NOT(ISERROR(SEARCH("Dec",D332)))</formula>
    </cfRule>
    <cfRule type="containsText" dxfId="6103" priority="6827" operator="containsText" text="Inc">
      <formula>NOT(ISERROR(SEARCH("Inc",D332)))</formula>
    </cfRule>
  </conditionalFormatting>
  <conditionalFormatting sqref="F332:F335">
    <cfRule type="cellIs" dxfId="6102" priority="6824" operator="equal">
      <formula>"Unlocked"</formula>
    </cfRule>
    <cfRule type="cellIs" dxfId="6101" priority="6825" operator="equal">
      <formula>"Locked"</formula>
    </cfRule>
  </conditionalFormatting>
  <conditionalFormatting sqref="G332:G335">
    <cfRule type="containsText" dxfId="6100" priority="6823" operator="containsText" text="Param">
      <formula>NOT(ISERROR(SEARCH("Param",G332)))</formula>
    </cfRule>
  </conditionalFormatting>
  <conditionalFormatting sqref="I332:I335">
    <cfRule type="cellIs" dxfId="6099" priority="6822" operator="lessThan">
      <formula>0</formula>
    </cfRule>
  </conditionalFormatting>
  <conditionalFormatting sqref="D332:D335">
    <cfRule type="containsText" dxfId="6098" priority="6820" operator="containsText" text="Dec">
      <formula>NOT(ISERROR(SEARCH("Dec",D332)))</formula>
    </cfRule>
    <cfRule type="containsText" dxfId="6097" priority="6821" operator="containsText" text="Inc">
      <formula>NOT(ISERROR(SEARCH("Inc",D332)))</formula>
    </cfRule>
  </conditionalFormatting>
  <conditionalFormatting sqref="F332:F335">
    <cfRule type="cellIs" dxfId="6096" priority="6818" operator="equal">
      <formula>"Unlocked"</formula>
    </cfRule>
    <cfRule type="cellIs" dxfId="6095" priority="6819" operator="equal">
      <formula>"Locked"</formula>
    </cfRule>
  </conditionalFormatting>
  <conditionalFormatting sqref="G332:G335">
    <cfRule type="containsText" dxfId="6094" priority="6817" operator="containsText" text="Param">
      <formula>NOT(ISERROR(SEARCH("Param",G332)))</formula>
    </cfRule>
  </conditionalFormatting>
  <conditionalFormatting sqref="I332:I335">
    <cfRule type="cellIs" dxfId="6093" priority="6816" operator="lessThan">
      <formula>0</formula>
    </cfRule>
  </conditionalFormatting>
  <conditionalFormatting sqref="D332:D335">
    <cfRule type="containsText" dxfId="6092" priority="6814" operator="containsText" text="Dec">
      <formula>NOT(ISERROR(SEARCH("Dec",D332)))</formula>
    </cfRule>
    <cfRule type="containsText" dxfId="6091" priority="6815" operator="containsText" text="Inc">
      <formula>NOT(ISERROR(SEARCH("Inc",D332)))</formula>
    </cfRule>
  </conditionalFormatting>
  <conditionalFormatting sqref="F332:F335">
    <cfRule type="cellIs" dxfId="6090" priority="6812" operator="equal">
      <formula>"Unlocked"</formula>
    </cfRule>
    <cfRule type="cellIs" dxfId="6089" priority="6813" operator="equal">
      <formula>"Locked"</formula>
    </cfRule>
  </conditionalFormatting>
  <conditionalFormatting sqref="G332:G335">
    <cfRule type="containsText" dxfId="6088" priority="6811" operator="containsText" text="Param">
      <formula>NOT(ISERROR(SEARCH("Param",G332)))</formula>
    </cfRule>
  </conditionalFormatting>
  <conditionalFormatting sqref="I332:I335">
    <cfRule type="cellIs" dxfId="6087" priority="6810" operator="lessThan">
      <formula>0</formula>
    </cfRule>
  </conditionalFormatting>
  <conditionalFormatting sqref="D332:D335">
    <cfRule type="containsText" dxfId="6086" priority="6808" operator="containsText" text="Dec">
      <formula>NOT(ISERROR(SEARCH("Dec",D332)))</formula>
    </cfRule>
    <cfRule type="containsText" dxfId="6085" priority="6809" operator="containsText" text="Inc">
      <formula>NOT(ISERROR(SEARCH("Inc",D332)))</formula>
    </cfRule>
  </conditionalFormatting>
  <conditionalFormatting sqref="F342:F343">
    <cfRule type="cellIs" dxfId="6084" priority="6806" operator="equal">
      <formula>"Unlocked"</formula>
    </cfRule>
    <cfRule type="cellIs" dxfId="6083" priority="6807" operator="equal">
      <formula>"Locked"</formula>
    </cfRule>
  </conditionalFormatting>
  <conditionalFormatting sqref="G342:G343">
    <cfRule type="containsText" dxfId="6082" priority="6805" operator="containsText" text="Param">
      <formula>NOT(ISERROR(SEARCH("Param",G342)))</formula>
    </cfRule>
  </conditionalFormatting>
  <conditionalFormatting sqref="I342:I343">
    <cfRule type="cellIs" dxfId="6081" priority="6804" operator="lessThan">
      <formula>0</formula>
    </cfRule>
  </conditionalFormatting>
  <conditionalFormatting sqref="D342:D343">
    <cfRule type="containsText" dxfId="6080" priority="6802" operator="containsText" text="Dec">
      <formula>NOT(ISERROR(SEARCH("Dec",D342)))</formula>
    </cfRule>
    <cfRule type="containsText" dxfId="6079" priority="6803" operator="containsText" text="Inc">
      <formula>NOT(ISERROR(SEARCH("Inc",D342)))</formula>
    </cfRule>
  </conditionalFormatting>
  <conditionalFormatting sqref="F342:F343">
    <cfRule type="cellIs" dxfId="6078" priority="6800" operator="equal">
      <formula>"Unlocked"</formula>
    </cfRule>
    <cfRule type="cellIs" dxfId="6077" priority="6801" operator="equal">
      <formula>"Locked"</formula>
    </cfRule>
  </conditionalFormatting>
  <conditionalFormatting sqref="G342:G343">
    <cfRule type="containsText" dxfId="6076" priority="6799" operator="containsText" text="Param">
      <formula>NOT(ISERROR(SEARCH("Param",G342)))</formula>
    </cfRule>
  </conditionalFormatting>
  <conditionalFormatting sqref="I342:I343">
    <cfRule type="cellIs" dxfId="6075" priority="6798" operator="lessThan">
      <formula>0</formula>
    </cfRule>
  </conditionalFormatting>
  <conditionalFormatting sqref="D342:D343">
    <cfRule type="containsText" dxfId="6074" priority="6796" operator="containsText" text="Dec">
      <formula>NOT(ISERROR(SEARCH("Dec",D342)))</formula>
    </cfRule>
    <cfRule type="containsText" dxfId="6073" priority="6797" operator="containsText" text="Inc">
      <formula>NOT(ISERROR(SEARCH("Inc",D342)))</formula>
    </cfRule>
  </conditionalFormatting>
  <conditionalFormatting sqref="F342:F343">
    <cfRule type="cellIs" dxfId="6072" priority="6794" operator="equal">
      <formula>"Unlocked"</formula>
    </cfRule>
    <cfRule type="cellIs" dxfId="6071" priority="6795" operator="equal">
      <formula>"Locked"</formula>
    </cfRule>
  </conditionalFormatting>
  <conditionalFormatting sqref="G342:G343">
    <cfRule type="containsText" dxfId="6070" priority="6793" operator="containsText" text="Param">
      <formula>NOT(ISERROR(SEARCH("Param",G342)))</formula>
    </cfRule>
  </conditionalFormatting>
  <conditionalFormatting sqref="I342:I343">
    <cfRule type="cellIs" dxfId="6069" priority="6792" operator="lessThan">
      <formula>0</formula>
    </cfRule>
  </conditionalFormatting>
  <conditionalFormatting sqref="D342:D343">
    <cfRule type="containsText" dxfId="6068" priority="6790" operator="containsText" text="Dec">
      <formula>NOT(ISERROR(SEARCH("Dec",D342)))</formula>
    </cfRule>
    <cfRule type="containsText" dxfId="6067" priority="6791" operator="containsText" text="Inc">
      <formula>NOT(ISERROR(SEARCH("Inc",D342)))</formula>
    </cfRule>
  </conditionalFormatting>
  <conditionalFormatting sqref="F342:F343">
    <cfRule type="cellIs" dxfId="6066" priority="6788" operator="equal">
      <formula>"Unlocked"</formula>
    </cfRule>
    <cfRule type="cellIs" dxfId="6065" priority="6789" operator="equal">
      <formula>"Locked"</formula>
    </cfRule>
  </conditionalFormatting>
  <conditionalFormatting sqref="G342:G343">
    <cfRule type="containsText" dxfId="6064" priority="6787" operator="containsText" text="Param">
      <formula>NOT(ISERROR(SEARCH("Param",G342)))</formula>
    </cfRule>
  </conditionalFormatting>
  <conditionalFormatting sqref="I342:I343">
    <cfRule type="cellIs" dxfId="6063" priority="6786" operator="lessThan">
      <formula>0</formula>
    </cfRule>
  </conditionalFormatting>
  <conditionalFormatting sqref="D342:D343">
    <cfRule type="containsText" dxfId="6062" priority="6784" operator="containsText" text="Dec">
      <formula>NOT(ISERROR(SEARCH("Dec",D342)))</formula>
    </cfRule>
    <cfRule type="containsText" dxfId="6061" priority="6785" operator="containsText" text="Inc">
      <formula>NOT(ISERROR(SEARCH("Inc",D342)))</formula>
    </cfRule>
  </conditionalFormatting>
  <conditionalFormatting sqref="F342:F343">
    <cfRule type="cellIs" dxfId="6060" priority="6782" operator="equal">
      <formula>"Unlocked"</formula>
    </cfRule>
    <cfRule type="cellIs" dxfId="6059" priority="6783" operator="equal">
      <formula>"Locked"</formula>
    </cfRule>
  </conditionalFormatting>
  <conditionalFormatting sqref="G342:G343">
    <cfRule type="containsText" dxfId="6058" priority="6781" operator="containsText" text="Param">
      <formula>NOT(ISERROR(SEARCH("Param",G342)))</formula>
    </cfRule>
  </conditionalFormatting>
  <conditionalFormatting sqref="I342:I343">
    <cfRule type="cellIs" dxfId="6057" priority="6780" operator="lessThan">
      <formula>0</formula>
    </cfRule>
  </conditionalFormatting>
  <conditionalFormatting sqref="D342:D343">
    <cfRule type="containsText" dxfId="6056" priority="6778" operator="containsText" text="Dec">
      <formula>NOT(ISERROR(SEARCH("Dec",D342)))</formula>
    </cfRule>
    <cfRule type="containsText" dxfId="6055" priority="6779" operator="containsText" text="Inc">
      <formula>NOT(ISERROR(SEARCH("Inc",D342)))</formula>
    </cfRule>
  </conditionalFormatting>
  <conditionalFormatting sqref="F342:F343">
    <cfRule type="cellIs" dxfId="6054" priority="6776" operator="equal">
      <formula>"Unlocked"</formula>
    </cfRule>
    <cfRule type="cellIs" dxfId="6053" priority="6777" operator="equal">
      <formula>"Locked"</formula>
    </cfRule>
  </conditionalFormatting>
  <conditionalFormatting sqref="G342:G343">
    <cfRule type="containsText" dxfId="6052" priority="6775" operator="containsText" text="Param">
      <formula>NOT(ISERROR(SEARCH("Param",G342)))</formula>
    </cfRule>
  </conditionalFormatting>
  <conditionalFormatting sqref="I342:I343">
    <cfRule type="cellIs" dxfId="6051" priority="6774" operator="lessThan">
      <formula>0</formula>
    </cfRule>
  </conditionalFormatting>
  <conditionalFormatting sqref="D342:D343">
    <cfRule type="containsText" dxfId="6050" priority="6772" operator="containsText" text="Dec">
      <formula>NOT(ISERROR(SEARCH("Dec",D342)))</formula>
    </cfRule>
    <cfRule type="containsText" dxfId="6049" priority="6773" operator="containsText" text="Inc">
      <formula>NOT(ISERROR(SEARCH("Inc",D342)))</formula>
    </cfRule>
  </conditionalFormatting>
  <conditionalFormatting sqref="F342:F343">
    <cfRule type="cellIs" dxfId="6048" priority="6770" operator="equal">
      <formula>"Unlocked"</formula>
    </cfRule>
    <cfRule type="cellIs" dxfId="6047" priority="6771" operator="equal">
      <formula>"Locked"</formula>
    </cfRule>
  </conditionalFormatting>
  <conditionalFormatting sqref="G342:G343">
    <cfRule type="containsText" dxfId="6046" priority="6769" operator="containsText" text="Param">
      <formula>NOT(ISERROR(SEARCH("Param",G342)))</formula>
    </cfRule>
  </conditionalFormatting>
  <conditionalFormatting sqref="I342:I343">
    <cfRule type="cellIs" dxfId="6045" priority="6768" operator="lessThan">
      <formula>0</formula>
    </cfRule>
  </conditionalFormatting>
  <conditionalFormatting sqref="D342:D343">
    <cfRule type="containsText" dxfId="6044" priority="6766" operator="containsText" text="Dec">
      <formula>NOT(ISERROR(SEARCH("Dec",D342)))</formula>
    </cfRule>
    <cfRule type="containsText" dxfId="6043" priority="6767" operator="containsText" text="Inc">
      <formula>NOT(ISERROR(SEARCH("Inc",D342)))</formula>
    </cfRule>
  </conditionalFormatting>
  <conditionalFormatting sqref="F342:F343">
    <cfRule type="cellIs" dxfId="6042" priority="6764" operator="equal">
      <formula>"Unlocked"</formula>
    </cfRule>
    <cfRule type="cellIs" dxfId="6041" priority="6765" operator="equal">
      <formula>"Locked"</formula>
    </cfRule>
  </conditionalFormatting>
  <conditionalFormatting sqref="G342:G343">
    <cfRule type="containsText" dxfId="6040" priority="6763" operator="containsText" text="Param">
      <formula>NOT(ISERROR(SEARCH("Param",G342)))</formula>
    </cfRule>
  </conditionalFormatting>
  <conditionalFormatting sqref="I342:I343">
    <cfRule type="cellIs" dxfId="6039" priority="6762" operator="lessThan">
      <formula>0</formula>
    </cfRule>
  </conditionalFormatting>
  <conditionalFormatting sqref="D342:D343">
    <cfRule type="containsText" dxfId="6038" priority="6760" operator="containsText" text="Dec">
      <formula>NOT(ISERROR(SEARCH("Dec",D342)))</formula>
    </cfRule>
    <cfRule type="containsText" dxfId="6037" priority="6761" operator="containsText" text="Inc">
      <formula>NOT(ISERROR(SEARCH("Inc",D342)))</formula>
    </cfRule>
  </conditionalFormatting>
  <conditionalFormatting sqref="F342:F343">
    <cfRule type="cellIs" dxfId="6036" priority="6758" operator="equal">
      <formula>"Unlocked"</formula>
    </cfRule>
    <cfRule type="cellIs" dxfId="6035" priority="6759" operator="equal">
      <formula>"Locked"</formula>
    </cfRule>
  </conditionalFormatting>
  <conditionalFormatting sqref="G342:G343">
    <cfRule type="containsText" dxfId="6034" priority="6757" operator="containsText" text="Param">
      <formula>NOT(ISERROR(SEARCH("Param",G342)))</formula>
    </cfRule>
  </conditionalFormatting>
  <conditionalFormatting sqref="I342:I343">
    <cfRule type="cellIs" dxfId="6033" priority="6756" operator="lessThan">
      <formula>0</formula>
    </cfRule>
  </conditionalFormatting>
  <conditionalFormatting sqref="D342:D343">
    <cfRule type="containsText" dxfId="6032" priority="6754" operator="containsText" text="Dec">
      <formula>NOT(ISERROR(SEARCH("Dec",D342)))</formula>
    </cfRule>
    <cfRule type="containsText" dxfId="6031" priority="6755" operator="containsText" text="Inc">
      <formula>NOT(ISERROR(SEARCH("Inc",D342)))</formula>
    </cfRule>
  </conditionalFormatting>
  <conditionalFormatting sqref="F342:F343">
    <cfRule type="cellIs" dxfId="6030" priority="6752" operator="equal">
      <formula>"Unlocked"</formula>
    </cfRule>
    <cfRule type="cellIs" dxfId="6029" priority="6753" operator="equal">
      <formula>"Locked"</formula>
    </cfRule>
  </conditionalFormatting>
  <conditionalFormatting sqref="G342:G343">
    <cfRule type="containsText" dxfId="6028" priority="6751" operator="containsText" text="Param">
      <formula>NOT(ISERROR(SEARCH("Param",G342)))</formula>
    </cfRule>
  </conditionalFormatting>
  <conditionalFormatting sqref="I342:I343">
    <cfRule type="cellIs" dxfId="6027" priority="6750" operator="lessThan">
      <formula>0</formula>
    </cfRule>
  </conditionalFormatting>
  <conditionalFormatting sqref="D342:D343">
    <cfRule type="containsText" dxfId="6026" priority="6748" operator="containsText" text="Dec">
      <formula>NOT(ISERROR(SEARCH("Dec",D342)))</formula>
    </cfRule>
    <cfRule type="containsText" dxfId="6025" priority="6749" operator="containsText" text="Inc">
      <formula>NOT(ISERROR(SEARCH("Inc",D342)))</formula>
    </cfRule>
  </conditionalFormatting>
  <conditionalFormatting sqref="F342:F343">
    <cfRule type="cellIs" dxfId="6024" priority="6746" operator="equal">
      <formula>"Unlocked"</formula>
    </cfRule>
    <cfRule type="cellIs" dxfId="6023" priority="6747" operator="equal">
      <formula>"Locked"</formula>
    </cfRule>
  </conditionalFormatting>
  <conditionalFormatting sqref="G342:G343">
    <cfRule type="containsText" dxfId="6022" priority="6745" operator="containsText" text="Param">
      <formula>NOT(ISERROR(SEARCH("Param",G342)))</formula>
    </cfRule>
  </conditionalFormatting>
  <conditionalFormatting sqref="I342:I343">
    <cfRule type="cellIs" dxfId="6021" priority="6744" operator="lessThan">
      <formula>0</formula>
    </cfRule>
  </conditionalFormatting>
  <conditionalFormatting sqref="D342:D343">
    <cfRule type="containsText" dxfId="6020" priority="6742" operator="containsText" text="Dec">
      <formula>NOT(ISERROR(SEARCH("Dec",D342)))</formula>
    </cfRule>
    <cfRule type="containsText" dxfId="6019" priority="6743" operator="containsText" text="Inc">
      <formula>NOT(ISERROR(SEARCH("Inc",D342)))</formula>
    </cfRule>
  </conditionalFormatting>
  <conditionalFormatting sqref="F342:F343">
    <cfRule type="cellIs" dxfId="6018" priority="6740" operator="equal">
      <formula>"Unlocked"</formula>
    </cfRule>
    <cfRule type="cellIs" dxfId="6017" priority="6741" operator="equal">
      <formula>"Locked"</formula>
    </cfRule>
  </conditionalFormatting>
  <conditionalFormatting sqref="G342:G343">
    <cfRule type="containsText" dxfId="6016" priority="6739" operator="containsText" text="Param">
      <formula>NOT(ISERROR(SEARCH("Param",G342)))</formula>
    </cfRule>
  </conditionalFormatting>
  <conditionalFormatting sqref="I342:I343">
    <cfRule type="cellIs" dxfId="6015" priority="6738" operator="lessThan">
      <formula>0</formula>
    </cfRule>
  </conditionalFormatting>
  <conditionalFormatting sqref="D342:D343">
    <cfRule type="containsText" dxfId="6014" priority="6736" operator="containsText" text="Dec">
      <formula>NOT(ISERROR(SEARCH("Dec",D342)))</formula>
    </cfRule>
    <cfRule type="containsText" dxfId="6013" priority="6737" operator="containsText" text="Inc">
      <formula>NOT(ISERROR(SEARCH("Inc",D342)))</formula>
    </cfRule>
  </conditionalFormatting>
  <conditionalFormatting sqref="F342:F343">
    <cfRule type="cellIs" dxfId="6012" priority="6734" operator="equal">
      <formula>"Unlocked"</formula>
    </cfRule>
    <cfRule type="cellIs" dxfId="6011" priority="6735" operator="equal">
      <formula>"Locked"</formula>
    </cfRule>
  </conditionalFormatting>
  <conditionalFormatting sqref="G342:G343">
    <cfRule type="containsText" dxfId="6010" priority="6733" operator="containsText" text="Param">
      <formula>NOT(ISERROR(SEARCH("Param",G342)))</formula>
    </cfRule>
  </conditionalFormatting>
  <conditionalFormatting sqref="I342:I343">
    <cfRule type="cellIs" dxfId="6009" priority="6732" operator="lessThan">
      <formula>0</formula>
    </cfRule>
  </conditionalFormatting>
  <conditionalFormatting sqref="D342:D343">
    <cfRule type="containsText" dxfId="6008" priority="6730" operator="containsText" text="Dec">
      <formula>NOT(ISERROR(SEARCH("Dec",D342)))</formula>
    </cfRule>
    <cfRule type="containsText" dxfId="6007" priority="6731" operator="containsText" text="Inc">
      <formula>NOT(ISERROR(SEARCH("Inc",D342)))</formula>
    </cfRule>
  </conditionalFormatting>
  <conditionalFormatting sqref="F342:F343">
    <cfRule type="cellIs" dxfId="6006" priority="6728" operator="equal">
      <formula>"Unlocked"</formula>
    </cfRule>
    <cfRule type="cellIs" dxfId="6005" priority="6729" operator="equal">
      <formula>"Locked"</formula>
    </cfRule>
  </conditionalFormatting>
  <conditionalFormatting sqref="G342:G343">
    <cfRule type="containsText" dxfId="6004" priority="6727" operator="containsText" text="Param">
      <formula>NOT(ISERROR(SEARCH("Param",G342)))</formula>
    </cfRule>
  </conditionalFormatting>
  <conditionalFormatting sqref="I342:I343">
    <cfRule type="cellIs" dxfId="6003" priority="6726" operator="lessThan">
      <formula>0</formula>
    </cfRule>
  </conditionalFormatting>
  <conditionalFormatting sqref="D342:D343">
    <cfRule type="containsText" dxfId="6002" priority="6724" operator="containsText" text="Dec">
      <formula>NOT(ISERROR(SEARCH("Dec",D342)))</formula>
    </cfRule>
    <cfRule type="containsText" dxfId="6001" priority="6725" operator="containsText" text="Inc">
      <formula>NOT(ISERROR(SEARCH("Inc",D342)))</formula>
    </cfRule>
  </conditionalFormatting>
  <conditionalFormatting sqref="F342:F343">
    <cfRule type="cellIs" dxfId="6000" priority="6722" operator="equal">
      <formula>"Unlocked"</formula>
    </cfRule>
    <cfRule type="cellIs" dxfId="5999" priority="6723" operator="equal">
      <formula>"Locked"</formula>
    </cfRule>
  </conditionalFormatting>
  <conditionalFormatting sqref="G342:G343">
    <cfRule type="containsText" dxfId="5998" priority="6721" operator="containsText" text="Param">
      <formula>NOT(ISERROR(SEARCH("Param",G342)))</formula>
    </cfRule>
  </conditionalFormatting>
  <conditionalFormatting sqref="I342:I343">
    <cfRule type="cellIs" dxfId="5997" priority="6720" operator="lessThan">
      <formula>0</formula>
    </cfRule>
  </conditionalFormatting>
  <conditionalFormatting sqref="D342:D343">
    <cfRule type="containsText" dxfId="5996" priority="6718" operator="containsText" text="Dec">
      <formula>NOT(ISERROR(SEARCH("Dec",D342)))</formula>
    </cfRule>
    <cfRule type="containsText" dxfId="5995" priority="6719" operator="containsText" text="Inc">
      <formula>NOT(ISERROR(SEARCH("Inc",D342)))</formula>
    </cfRule>
  </conditionalFormatting>
  <conditionalFormatting sqref="F342:F343">
    <cfRule type="cellIs" dxfId="5994" priority="6716" operator="equal">
      <formula>"Unlocked"</formula>
    </cfRule>
    <cfRule type="cellIs" dxfId="5993" priority="6717" operator="equal">
      <formula>"Locked"</formula>
    </cfRule>
  </conditionalFormatting>
  <conditionalFormatting sqref="G342:G343">
    <cfRule type="containsText" dxfId="5992" priority="6715" operator="containsText" text="Param">
      <formula>NOT(ISERROR(SEARCH("Param",G342)))</formula>
    </cfRule>
  </conditionalFormatting>
  <conditionalFormatting sqref="I342:I343">
    <cfRule type="cellIs" dxfId="5991" priority="6714" operator="lessThan">
      <formula>0</formula>
    </cfRule>
  </conditionalFormatting>
  <conditionalFormatting sqref="D342:D343">
    <cfRule type="containsText" dxfId="5990" priority="6712" operator="containsText" text="Dec">
      <formula>NOT(ISERROR(SEARCH("Dec",D342)))</formula>
    </cfRule>
    <cfRule type="containsText" dxfId="5989" priority="6713" operator="containsText" text="Inc">
      <formula>NOT(ISERROR(SEARCH("Inc",D342)))</formula>
    </cfRule>
  </conditionalFormatting>
  <conditionalFormatting sqref="F342:F343">
    <cfRule type="cellIs" dxfId="5988" priority="6710" operator="equal">
      <formula>"Unlocked"</formula>
    </cfRule>
    <cfRule type="cellIs" dxfId="5987" priority="6711" operator="equal">
      <formula>"Locked"</formula>
    </cfRule>
  </conditionalFormatting>
  <conditionalFormatting sqref="G342:G343">
    <cfRule type="containsText" dxfId="5986" priority="6709" operator="containsText" text="Param">
      <formula>NOT(ISERROR(SEARCH("Param",G342)))</formula>
    </cfRule>
  </conditionalFormatting>
  <conditionalFormatting sqref="I342:I343">
    <cfRule type="cellIs" dxfId="5985" priority="6708" operator="lessThan">
      <formula>0</formula>
    </cfRule>
  </conditionalFormatting>
  <conditionalFormatting sqref="D342:D343">
    <cfRule type="containsText" dxfId="5984" priority="6706" operator="containsText" text="Dec">
      <formula>NOT(ISERROR(SEARCH("Dec",D342)))</formula>
    </cfRule>
    <cfRule type="containsText" dxfId="5983" priority="6707" operator="containsText" text="Inc">
      <formula>NOT(ISERROR(SEARCH("Inc",D342)))</formula>
    </cfRule>
  </conditionalFormatting>
  <conditionalFormatting sqref="F342:F343">
    <cfRule type="cellIs" dxfId="5982" priority="6704" operator="equal">
      <formula>"Unlocked"</formula>
    </cfRule>
    <cfRule type="cellIs" dxfId="5981" priority="6705" operator="equal">
      <formula>"Locked"</formula>
    </cfRule>
  </conditionalFormatting>
  <conditionalFormatting sqref="G342:G343">
    <cfRule type="containsText" dxfId="5980" priority="6703" operator="containsText" text="Param">
      <formula>NOT(ISERROR(SEARCH("Param",G342)))</formula>
    </cfRule>
  </conditionalFormatting>
  <conditionalFormatting sqref="I342:I343">
    <cfRule type="cellIs" dxfId="5979" priority="6702" operator="lessThan">
      <formula>0</formula>
    </cfRule>
  </conditionalFormatting>
  <conditionalFormatting sqref="D342:D343">
    <cfRule type="containsText" dxfId="5978" priority="6700" operator="containsText" text="Dec">
      <formula>NOT(ISERROR(SEARCH("Dec",D342)))</formula>
    </cfRule>
    <cfRule type="containsText" dxfId="5977" priority="6701" operator="containsText" text="Inc">
      <formula>NOT(ISERROR(SEARCH("Inc",D342)))</formula>
    </cfRule>
  </conditionalFormatting>
  <conditionalFormatting sqref="F344">
    <cfRule type="cellIs" dxfId="5976" priority="6692" operator="equal">
      <formula>"Unlocked"</formula>
    </cfRule>
    <cfRule type="cellIs" dxfId="5975" priority="6693" operator="equal">
      <formula>"Locked"</formula>
    </cfRule>
  </conditionalFormatting>
  <conditionalFormatting sqref="G344">
    <cfRule type="containsText" dxfId="5974" priority="6691" operator="containsText" text="Param">
      <formula>NOT(ISERROR(SEARCH("Param",G344)))</formula>
    </cfRule>
  </conditionalFormatting>
  <conditionalFormatting sqref="I344">
    <cfRule type="cellIs" dxfId="5973" priority="6690" operator="lessThan">
      <formula>0</formula>
    </cfRule>
  </conditionalFormatting>
  <conditionalFormatting sqref="D344">
    <cfRule type="containsText" dxfId="5972" priority="6688" operator="containsText" text="Dec">
      <formula>NOT(ISERROR(SEARCH("Dec",D344)))</formula>
    </cfRule>
    <cfRule type="containsText" dxfId="5971" priority="6689" operator="containsText" text="Inc">
      <formula>NOT(ISERROR(SEARCH("Inc",D344)))</formula>
    </cfRule>
  </conditionalFormatting>
  <conditionalFormatting sqref="F344">
    <cfRule type="cellIs" dxfId="5970" priority="6686" operator="equal">
      <formula>"Unlocked"</formula>
    </cfRule>
    <cfRule type="cellIs" dxfId="5969" priority="6687" operator="equal">
      <formula>"Locked"</formula>
    </cfRule>
  </conditionalFormatting>
  <conditionalFormatting sqref="G344">
    <cfRule type="containsText" dxfId="5968" priority="6685" operator="containsText" text="Param">
      <formula>NOT(ISERROR(SEARCH("Param",G344)))</formula>
    </cfRule>
  </conditionalFormatting>
  <conditionalFormatting sqref="I344">
    <cfRule type="cellIs" dxfId="5967" priority="6684" operator="lessThan">
      <formula>0</formula>
    </cfRule>
  </conditionalFormatting>
  <conditionalFormatting sqref="D344">
    <cfRule type="containsText" dxfId="5966" priority="6682" operator="containsText" text="Dec">
      <formula>NOT(ISERROR(SEARCH("Dec",D344)))</formula>
    </cfRule>
    <cfRule type="containsText" dxfId="5965" priority="6683" operator="containsText" text="Inc">
      <formula>NOT(ISERROR(SEARCH("Inc",D344)))</formula>
    </cfRule>
  </conditionalFormatting>
  <conditionalFormatting sqref="F344">
    <cfRule type="cellIs" dxfId="5964" priority="6680" operator="equal">
      <formula>"Unlocked"</formula>
    </cfRule>
    <cfRule type="cellIs" dxfId="5963" priority="6681" operator="equal">
      <formula>"Locked"</formula>
    </cfRule>
  </conditionalFormatting>
  <conditionalFormatting sqref="G344">
    <cfRule type="containsText" dxfId="5962" priority="6679" operator="containsText" text="Param">
      <formula>NOT(ISERROR(SEARCH("Param",G344)))</formula>
    </cfRule>
  </conditionalFormatting>
  <conditionalFormatting sqref="I344">
    <cfRule type="cellIs" dxfId="5961" priority="6678" operator="lessThan">
      <formula>0</formula>
    </cfRule>
  </conditionalFormatting>
  <conditionalFormatting sqref="D344">
    <cfRule type="containsText" dxfId="5960" priority="6676" operator="containsText" text="Dec">
      <formula>NOT(ISERROR(SEARCH("Dec",D344)))</formula>
    </cfRule>
    <cfRule type="containsText" dxfId="5959" priority="6677" operator="containsText" text="Inc">
      <formula>NOT(ISERROR(SEARCH("Inc",D344)))</formula>
    </cfRule>
  </conditionalFormatting>
  <conditionalFormatting sqref="F344">
    <cfRule type="cellIs" dxfId="5958" priority="6674" operator="equal">
      <formula>"Unlocked"</formula>
    </cfRule>
    <cfRule type="cellIs" dxfId="5957" priority="6675" operator="equal">
      <formula>"Locked"</formula>
    </cfRule>
  </conditionalFormatting>
  <conditionalFormatting sqref="G344">
    <cfRule type="containsText" dxfId="5956" priority="6673" operator="containsText" text="Param">
      <formula>NOT(ISERROR(SEARCH("Param",G344)))</formula>
    </cfRule>
  </conditionalFormatting>
  <conditionalFormatting sqref="I344">
    <cfRule type="cellIs" dxfId="5955" priority="6672" operator="lessThan">
      <formula>0</formula>
    </cfRule>
  </conditionalFormatting>
  <conditionalFormatting sqref="D344">
    <cfRule type="containsText" dxfId="5954" priority="6670" operator="containsText" text="Dec">
      <formula>NOT(ISERROR(SEARCH("Dec",D344)))</formula>
    </cfRule>
    <cfRule type="containsText" dxfId="5953" priority="6671" operator="containsText" text="Inc">
      <formula>NOT(ISERROR(SEARCH("Inc",D344)))</formula>
    </cfRule>
  </conditionalFormatting>
  <conditionalFormatting sqref="F344">
    <cfRule type="cellIs" dxfId="5952" priority="6668" operator="equal">
      <formula>"Unlocked"</formula>
    </cfRule>
    <cfRule type="cellIs" dxfId="5951" priority="6669" operator="equal">
      <formula>"Locked"</formula>
    </cfRule>
  </conditionalFormatting>
  <conditionalFormatting sqref="G344">
    <cfRule type="containsText" dxfId="5950" priority="6667" operator="containsText" text="Param">
      <formula>NOT(ISERROR(SEARCH("Param",G344)))</formula>
    </cfRule>
  </conditionalFormatting>
  <conditionalFormatting sqref="I344">
    <cfRule type="cellIs" dxfId="5949" priority="6666" operator="lessThan">
      <formula>0</formula>
    </cfRule>
  </conditionalFormatting>
  <conditionalFormatting sqref="D344">
    <cfRule type="containsText" dxfId="5948" priority="6664" operator="containsText" text="Dec">
      <formula>NOT(ISERROR(SEARCH("Dec",D344)))</formula>
    </cfRule>
    <cfRule type="containsText" dxfId="5947" priority="6665" operator="containsText" text="Inc">
      <formula>NOT(ISERROR(SEARCH("Inc",D344)))</formula>
    </cfRule>
  </conditionalFormatting>
  <conditionalFormatting sqref="F344">
    <cfRule type="cellIs" dxfId="5946" priority="6662" operator="equal">
      <formula>"Unlocked"</formula>
    </cfRule>
    <cfRule type="cellIs" dxfId="5945" priority="6663" operator="equal">
      <formula>"Locked"</formula>
    </cfRule>
  </conditionalFormatting>
  <conditionalFormatting sqref="G344">
    <cfRule type="containsText" dxfId="5944" priority="6661" operator="containsText" text="Param">
      <formula>NOT(ISERROR(SEARCH("Param",G344)))</formula>
    </cfRule>
  </conditionalFormatting>
  <conditionalFormatting sqref="I344">
    <cfRule type="cellIs" dxfId="5943" priority="6660" operator="lessThan">
      <formula>0</formula>
    </cfRule>
  </conditionalFormatting>
  <conditionalFormatting sqref="D344">
    <cfRule type="containsText" dxfId="5942" priority="6658" operator="containsText" text="Dec">
      <formula>NOT(ISERROR(SEARCH("Dec",D344)))</formula>
    </cfRule>
    <cfRule type="containsText" dxfId="5941" priority="6659" operator="containsText" text="Inc">
      <formula>NOT(ISERROR(SEARCH("Inc",D344)))</formula>
    </cfRule>
  </conditionalFormatting>
  <conditionalFormatting sqref="F344">
    <cfRule type="cellIs" dxfId="5940" priority="6656" operator="equal">
      <formula>"Unlocked"</formula>
    </cfRule>
    <cfRule type="cellIs" dxfId="5939" priority="6657" operator="equal">
      <formula>"Locked"</formula>
    </cfRule>
  </conditionalFormatting>
  <conditionalFormatting sqref="G344">
    <cfRule type="containsText" dxfId="5938" priority="6655" operator="containsText" text="Param">
      <formula>NOT(ISERROR(SEARCH("Param",G344)))</formula>
    </cfRule>
  </conditionalFormatting>
  <conditionalFormatting sqref="I344">
    <cfRule type="cellIs" dxfId="5937" priority="6654" operator="lessThan">
      <formula>0</formula>
    </cfRule>
  </conditionalFormatting>
  <conditionalFormatting sqref="D344">
    <cfRule type="containsText" dxfId="5936" priority="6652" operator="containsText" text="Dec">
      <formula>NOT(ISERROR(SEARCH("Dec",D344)))</formula>
    </cfRule>
    <cfRule type="containsText" dxfId="5935" priority="6653" operator="containsText" text="Inc">
      <formula>NOT(ISERROR(SEARCH("Inc",D344)))</formula>
    </cfRule>
  </conditionalFormatting>
  <conditionalFormatting sqref="F344">
    <cfRule type="cellIs" dxfId="5934" priority="6650" operator="equal">
      <formula>"Unlocked"</formula>
    </cfRule>
    <cfRule type="cellIs" dxfId="5933" priority="6651" operator="equal">
      <formula>"Locked"</formula>
    </cfRule>
  </conditionalFormatting>
  <conditionalFormatting sqref="G344">
    <cfRule type="containsText" dxfId="5932" priority="6649" operator="containsText" text="Param">
      <formula>NOT(ISERROR(SEARCH("Param",G344)))</formula>
    </cfRule>
  </conditionalFormatting>
  <conditionalFormatting sqref="I344">
    <cfRule type="cellIs" dxfId="5931" priority="6648" operator="lessThan">
      <formula>0</formula>
    </cfRule>
  </conditionalFormatting>
  <conditionalFormatting sqref="D344">
    <cfRule type="containsText" dxfId="5930" priority="6646" operator="containsText" text="Dec">
      <formula>NOT(ISERROR(SEARCH("Dec",D344)))</formula>
    </cfRule>
    <cfRule type="containsText" dxfId="5929" priority="6647" operator="containsText" text="Inc">
      <formula>NOT(ISERROR(SEARCH("Inc",D344)))</formula>
    </cfRule>
  </conditionalFormatting>
  <conditionalFormatting sqref="F344">
    <cfRule type="cellIs" dxfId="5928" priority="6644" operator="equal">
      <formula>"Unlocked"</formula>
    </cfRule>
    <cfRule type="cellIs" dxfId="5927" priority="6645" operator="equal">
      <formula>"Locked"</formula>
    </cfRule>
  </conditionalFormatting>
  <conditionalFormatting sqref="G344">
    <cfRule type="containsText" dxfId="5926" priority="6643" operator="containsText" text="Param">
      <formula>NOT(ISERROR(SEARCH("Param",G344)))</formula>
    </cfRule>
  </conditionalFormatting>
  <conditionalFormatting sqref="I344">
    <cfRule type="cellIs" dxfId="5925" priority="6642" operator="lessThan">
      <formula>0</formula>
    </cfRule>
  </conditionalFormatting>
  <conditionalFormatting sqref="D344">
    <cfRule type="containsText" dxfId="5924" priority="6640" operator="containsText" text="Dec">
      <formula>NOT(ISERROR(SEARCH("Dec",D344)))</formula>
    </cfRule>
    <cfRule type="containsText" dxfId="5923" priority="6641" operator="containsText" text="Inc">
      <formula>NOT(ISERROR(SEARCH("Inc",D344)))</formula>
    </cfRule>
  </conditionalFormatting>
  <conditionalFormatting sqref="F344">
    <cfRule type="cellIs" dxfId="5922" priority="6638" operator="equal">
      <formula>"Unlocked"</formula>
    </cfRule>
    <cfRule type="cellIs" dxfId="5921" priority="6639" operator="equal">
      <formula>"Locked"</formula>
    </cfRule>
  </conditionalFormatting>
  <conditionalFormatting sqref="G344">
    <cfRule type="containsText" dxfId="5920" priority="6637" operator="containsText" text="Param">
      <formula>NOT(ISERROR(SEARCH("Param",G344)))</formula>
    </cfRule>
  </conditionalFormatting>
  <conditionalFormatting sqref="I344">
    <cfRule type="cellIs" dxfId="5919" priority="6636" operator="lessThan">
      <formula>0</formula>
    </cfRule>
  </conditionalFormatting>
  <conditionalFormatting sqref="D344">
    <cfRule type="containsText" dxfId="5918" priority="6634" operator="containsText" text="Dec">
      <formula>NOT(ISERROR(SEARCH("Dec",D344)))</formula>
    </cfRule>
    <cfRule type="containsText" dxfId="5917" priority="6635" operator="containsText" text="Inc">
      <formula>NOT(ISERROR(SEARCH("Inc",D344)))</formula>
    </cfRule>
  </conditionalFormatting>
  <conditionalFormatting sqref="F344">
    <cfRule type="cellIs" dxfId="5916" priority="6632" operator="equal">
      <formula>"Unlocked"</formula>
    </cfRule>
    <cfRule type="cellIs" dxfId="5915" priority="6633" operator="equal">
      <formula>"Locked"</formula>
    </cfRule>
  </conditionalFormatting>
  <conditionalFormatting sqref="G344">
    <cfRule type="containsText" dxfId="5914" priority="6631" operator="containsText" text="Param">
      <formula>NOT(ISERROR(SEARCH("Param",G344)))</formula>
    </cfRule>
  </conditionalFormatting>
  <conditionalFormatting sqref="I344">
    <cfRule type="cellIs" dxfId="5913" priority="6630" operator="lessThan">
      <formula>0</formula>
    </cfRule>
  </conditionalFormatting>
  <conditionalFormatting sqref="D344">
    <cfRule type="containsText" dxfId="5912" priority="6628" operator="containsText" text="Dec">
      <formula>NOT(ISERROR(SEARCH("Dec",D344)))</formula>
    </cfRule>
    <cfRule type="containsText" dxfId="5911" priority="6629" operator="containsText" text="Inc">
      <formula>NOT(ISERROR(SEARCH("Inc",D344)))</formula>
    </cfRule>
  </conditionalFormatting>
  <conditionalFormatting sqref="F344">
    <cfRule type="cellIs" dxfId="5910" priority="6626" operator="equal">
      <formula>"Unlocked"</formula>
    </cfRule>
    <cfRule type="cellIs" dxfId="5909" priority="6627" operator="equal">
      <formula>"Locked"</formula>
    </cfRule>
  </conditionalFormatting>
  <conditionalFormatting sqref="G344">
    <cfRule type="containsText" dxfId="5908" priority="6625" operator="containsText" text="Param">
      <formula>NOT(ISERROR(SEARCH("Param",G344)))</formula>
    </cfRule>
  </conditionalFormatting>
  <conditionalFormatting sqref="I344">
    <cfRule type="cellIs" dxfId="5907" priority="6624" operator="lessThan">
      <formula>0</formula>
    </cfRule>
  </conditionalFormatting>
  <conditionalFormatting sqref="D344">
    <cfRule type="containsText" dxfId="5906" priority="6622" operator="containsText" text="Dec">
      <formula>NOT(ISERROR(SEARCH("Dec",D344)))</formula>
    </cfRule>
    <cfRule type="containsText" dxfId="5905" priority="6623" operator="containsText" text="Inc">
      <formula>NOT(ISERROR(SEARCH("Inc",D344)))</formula>
    </cfRule>
  </conditionalFormatting>
  <conditionalFormatting sqref="F344">
    <cfRule type="cellIs" dxfId="5904" priority="6620" operator="equal">
      <formula>"Unlocked"</formula>
    </cfRule>
    <cfRule type="cellIs" dxfId="5903" priority="6621" operator="equal">
      <formula>"Locked"</formula>
    </cfRule>
  </conditionalFormatting>
  <conditionalFormatting sqref="G344">
    <cfRule type="containsText" dxfId="5902" priority="6619" operator="containsText" text="Param">
      <formula>NOT(ISERROR(SEARCH("Param",G344)))</formula>
    </cfRule>
  </conditionalFormatting>
  <conditionalFormatting sqref="I344">
    <cfRule type="cellIs" dxfId="5901" priority="6618" operator="lessThan">
      <formula>0</formula>
    </cfRule>
  </conditionalFormatting>
  <conditionalFormatting sqref="D344">
    <cfRule type="containsText" dxfId="5900" priority="6616" operator="containsText" text="Dec">
      <formula>NOT(ISERROR(SEARCH("Dec",D344)))</formula>
    </cfRule>
    <cfRule type="containsText" dxfId="5899" priority="6617" operator="containsText" text="Inc">
      <formula>NOT(ISERROR(SEARCH("Inc",D344)))</formula>
    </cfRule>
  </conditionalFormatting>
  <conditionalFormatting sqref="F344">
    <cfRule type="cellIs" dxfId="5898" priority="6614" operator="equal">
      <formula>"Unlocked"</formula>
    </cfRule>
    <cfRule type="cellIs" dxfId="5897" priority="6615" operator="equal">
      <formula>"Locked"</formula>
    </cfRule>
  </conditionalFormatting>
  <conditionalFormatting sqref="G344">
    <cfRule type="containsText" dxfId="5896" priority="6613" operator="containsText" text="Param">
      <formula>NOT(ISERROR(SEARCH("Param",G344)))</formula>
    </cfRule>
  </conditionalFormatting>
  <conditionalFormatting sqref="I344">
    <cfRule type="cellIs" dxfId="5895" priority="6612" operator="lessThan">
      <formula>0</formula>
    </cfRule>
  </conditionalFormatting>
  <conditionalFormatting sqref="D344">
    <cfRule type="containsText" dxfId="5894" priority="6610" operator="containsText" text="Dec">
      <formula>NOT(ISERROR(SEARCH("Dec",D344)))</formula>
    </cfRule>
    <cfRule type="containsText" dxfId="5893" priority="6611" operator="containsText" text="Inc">
      <formula>NOT(ISERROR(SEARCH("Inc",D344)))</formula>
    </cfRule>
  </conditionalFormatting>
  <conditionalFormatting sqref="F344">
    <cfRule type="cellIs" dxfId="5892" priority="6608" operator="equal">
      <formula>"Unlocked"</formula>
    </cfRule>
    <cfRule type="cellIs" dxfId="5891" priority="6609" operator="equal">
      <formula>"Locked"</formula>
    </cfRule>
  </conditionalFormatting>
  <conditionalFormatting sqref="G344">
    <cfRule type="containsText" dxfId="5890" priority="6607" operator="containsText" text="Param">
      <formula>NOT(ISERROR(SEARCH("Param",G344)))</formula>
    </cfRule>
  </conditionalFormatting>
  <conditionalFormatting sqref="I344">
    <cfRule type="cellIs" dxfId="5889" priority="6606" operator="lessThan">
      <formula>0</formula>
    </cfRule>
  </conditionalFormatting>
  <conditionalFormatting sqref="D344">
    <cfRule type="containsText" dxfId="5888" priority="6604" operator="containsText" text="Dec">
      <formula>NOT(ISERROR(SEARCH("Dec",D344)))</formula>
    </cfRule>
    <cfRule type="containsText" dxfId="5887" priority="6605" operator="containsText" text="Inc">
      <formula>NOT(ISERROR(SEARCH("Inc",D344)))</formula>
    </cfRule>
  </conditionalFormatting>
  <conditionalFormatting sqref="F344">
    <cfRule type="cellIs" dxfId="5886" priority="6602" operator="equal">
      <formula>"Unlocked"</formula>
    </cfRule>
    <cfRule type="cellIs" dxfId="5885" priority="6603" operator="equal">
      <formula>"Locked"</formula>
    </cfRule>
  </conditionalFormatting>
  <conditionalFormatting sqref="G344">
    <cfRule type="containsText" dxfId="5884" priority="6601" operator="containsText" text="Param">
      <formula>NOT(ISERROR(SEARCH("Param",G344)))</formula>
    </cfRule>
  </conditionalFormatting>
  <conditionalFormatting sqref="I344">
    <cfRule type="cellIs" dxfId="5883" priority="6600" operator="lessThan">
      <formula>0</formula>
    </cfRule>
  </conditionalFormatting>
  <conditionalFormatting sqref="D344">
    <cfRule type="containsText" dxfId="5882" priority="6598" operator="containsText" text="Dec">
      <formula>NOT(ISERROR(SEARCH("Dec",D344)))</formula>
    </cfRule>
    <cfRule type="containsText" dxfId="5881" priority="6599" operator="containsText" text="Inc">
      <formula>NOT(ISERROR(SEARCH("Inc",D344)))</formula>
    </cfRule>
  </conditionalFormatting>
  <conditionalFormatting sqref="F344">
    <cfRule type="cellIs" dxfId="5880" priority="6596" operator="equal">
      <formula>"Unlocked"</formula>
    </cfRule>
    <cfRule type="cellIs" dxfId="5879" priority="6597" operator="equal">
      <formula>"Locked"</formula>
    </cfRule>
  </conditionalFormatting>
  <conditionalFormatting sqref="G344">
    <cfRule type="containsText" dxfId="5878" priority="6595" operator="containsText" text="Param">
      <formula>NOT(ISERROR(SEARCH("Param",G344)))</formula>
    </cfRule>
  </conditionalFormatting>
  <conditionalFormatting sqref="I344">
    <cfRule type="cellIs" dxfId="5877" priority="6594" operator="lessThan">
      <formula>0</formula>
    </cfRule>
  </conditionalFormatting>
  <conditionalFormatting sqref="D344">
    <cfRule type="containsText" dxfId="5876" priority="6592" operator="containsText" text="Dec">
      <formula>NOT(ISERROR(SEARCH("Dec",D344)))</formula>
    </cfRule>
    <cfRule type="containsText" dxfId="5875" priority="6593" operator="containsText" text="Inc">
      <formula>NOT(ISERROR(SEARCH("Inc",D344)))</formula>
    </cfRule>
  </conditionalFormatting>
  <conditionalFormatting sqref="F344">
    <cfRule type="cellIs" dxfId="5874" priority="6590" operator="equal">
      <formula>"Unlocked"</formula>
    </cfRule>
    <cfRule type="cellIs" dxfId="5873" priority="6591" operator="equal">
      <formula>"Locked"</formula>
    </cfRule>
  </conditionalFormatting>
  <conditionalFormatting sqref="G344">
    <cfRule type="containsText" dxfId="5872" priority="6589" operator="containsText" text="Param">
      <formula>NOT(ISERROR(SEARCH("Param",G344)))</formula>
    </cfRule>
  </conditionalFormatting>
  <conditionalFormatting sqref="I344">
    <cfRule type="cellIs" dxfId="5871" priority="6588" operator="lessThan">
      <formula>0</formula>
    </cfRule>
  </conditionalFormatting>
  <conditionalFormatting sqref="D344">
    <cfRule type="containsText" dxfId="5870" priority="6586" operator="containsText" text="Dec">
      <formula>NOT(ISERROR(SEARCH("Dec",D344)))</formula>
    </cfRule>
    <cfRule type="containsText" dxfId="5869" priority="6587" operator="containsText" text="Inc">
      <formula>NOT(ISERROR(SEARCH("Inc",D344)))</formula>
    </cfRule>
  </conditionalFormatting>
  <conditionalFormatting sqref="F348:F349">
    <cfRule type="cellIs" dxfId="5868" priority="6464" operator="equal">
      <formula>"Unlocked"</formula>
    </cfRule>
    <cfRule type="cellIs" dxfId="5867" priority="6465" operator="equal">
      <formula>"Locked"</formula>
    </cfRule>
  </conditionalFormatting>
  <conditionalFormatting sqref="G348:G349">
    <cfRule type="containsText" dxfId="5866" priority="6463" operator="containsText" text="Param">
      <formula>NOT(ISERROR(SEARCH("Param",G348)))</formula>
    </cfRule>
  </conditionalFormatting>
  <conditionalFormatting sqref="I348:I349">
    <cfRule type="cellIs" dxfId="5865" priority="6462" operator="lessThan">
      <formula>0</formula>
    </cfRule>
  </conditionalFormatting>
  <conditionalFormatting sqref="D348:D349">
    <cfRule type="containsText" dxfId="5864" priority="6460" operator="containsText" text="Dec">
      <formula>NOT(ISERROR(SEARCH("Dec",D348)))</formula>
    </cfRule>
    <cfRule type="containsText" dxfId="5863" priority="6461" operator="containsText" text="Inc">
      <formula>NOT(ISERROR(SEARCH("Inc",D348)))</formula>
    </cfRule>
  </conditionalFormatting>
  <conditionalFormatting sqref="F348:F349">
    <cfRule type="cellIs" dxfId="5862" priority="6458" operator="equal">
      <formula>"Unlocked"</formula>
    </cfRule>
    <cfRule type="cellIs" dxfId="5861" priority="6459" operator="equal">
      <formula>"Locked"</formula>
    </cfRule>
  </conditionalFormatting>
  <conditionalFormatting sqref="G348:G349">
    <cfRule type="containsText" dxfId="5860" priority="6457" operator="containsText" text="Param">
      <formula>NOT(ISERROR(SEARCH("Param",G348)))</formula>
    </cfRule>
  </conditionalFormatting>
  <conditionalFormatting sqref="I348:I349">
    <cfRule type="cellIs" dxfId="5859" priority="6456" operator="lessThan">
      <formula>0</formula>
    </cfRule>
  </conditionalFormatting>
  <conditionalFormatting sqref="D348:D349">
    <cfRule type="containsText" dxfId="5858" priority="6454" operator="containsText" text="Dec">
      <formula>NOT(ISERROR(SEARCH("Dec",D348)))</formula>
    </cfRule>
    <cfRule type="containsText" dxfId="5857" priority="6455" operator="containsText" text="Inc">
      <formula>NOT(ISERROR(SEARCH("Inc",D348)))</formula>
    </cfRule>
  </conditionalFormatting>
  <conditionalFormatting sqref="F348:F349">
    <cfRule type="cellIs" dxfId="5856" priority="6452" operator="equal">
      <formula>"Unlocked"</formula>
    </cfRule>
    <cfRule type="cellIs" dxfId="5855" priority="6453" operator="equal">
      <formula>"Locked"</formula>
    </cfRule>
  </conditionalFormatting>
  <conditionalFormatting sqref="G348:G349">
    <cfRule type="containsText" dxfId="5854" priority="6451" operator="containsText" text="Param">
      <formula>NOT(ISERROR(SEARCH("Param",G348)))</formula>
    </cfRule>
  </conditionalFormatting>
  <conditionalFormatting sqref="I348:I349">
    <cfRule type="cellIs" dxfId="5853" priority="6450" operator="lessThan">
      <formula>0</formula>
    </cfRule>
  </conditionalFormatting>
  <conditionalFormatting sqref="D348:D349">
    <cfRule type="containsText" dxfId="5852" priority="6448" operator="containsText" text="Dec">
      <formula>NOT(ISERROR(SEARCH("Dec",D348)))</formula>
    </cfRule>
    <cfRule type="containsText" dxfId="5851" priority="6449" operator="containsText" text="Inc">
      <formula>NOT(ISERROR(SEARCH("Inc",D348)))</formula>
    </cfRule>
  </conditionalFormatting>
  <conditionalFormatting sqref="F348:F349">
    <cfRule type="cellIs" dxfId="5850" priority="6446" operator="equal">
      <formula>"Unlocked"</formula>
    </cfRule>
    <cfRule type="cellIs" dxfId="5849" priority="6447" operator="equal">
      <formula>"Locked"</formula>
    </cfRule>
  </conditionalFormatting>
  <conditionalFormatting sqref="G348:G349">
    <cfRule type="containsText" dxfId="5848" priority="6445" operator="containsText" text="Param">
      <formula>NOT(ISERROR(SEARCH("Param",G348)))</formula>
    </cfRule>
  </conditionalFormatting>
  <conditionalFormatting sqref="I348:I349">
    <cfRule type="cellIs" dxfId="5847" priority="6444" operator="lessThan">
      <formula>0</formula>
    </cfRule>
  </conditionalFormatting>
  <conditionalFormatting sqref="D348:D349">
    <cfRule type="containsText" dxfId="5846" priority="6442" operator="containsText" text="Dec">
      <formula>NOT(ISERROR(SEARCH("Dec",D348)))</formula>
    </cfRule>
    <cfRule type="containsText" dxfId="5845" priority="6443" operator="containsText" text="Inc">
      <formula>NOT(ISERROR(SEARCH("Inc",D348)))</formula>
    </cfRule>
  </conditionalFormatting>
  <conditionalFormatting sqref="F348:F349">
    <cfRule type="cellIs" dxfId="5844" priority="6440" operator="equal">
      <formula>"Unlocked"</formula>
    </cfRule>
    <cfRule type="cellIs" dxfId="5843" priority="6441" operator="equal">
      <formula>"Locked"</formula>
    </cfRule>
  </conditionalFormatting>
  <conditionalFormatting sqref="G348:G349">
    <cfRule type="containsText" dxfId="5842" priority="6439" operator="containsText" text="Param">
      <formula>NOT(ISERROR(SEARCH("Param",G348)))</formula>
    </cfRule>
  </conditionalFormatting>
  <conditionalFormatting sqref="I348:I349">
    <cfRule type="cellIs" dxfId="5841" priority="6438" operator="lessThan">
      <formula>0</formula>
    </cfRule>
  </conditionalFormatting>
  <conditionalFormatting sqref="D348:D349">
    <cfRule type="containsText" dxfId="5840" priority="6436" operator="containsText" text="Dec">
      <formula>NOT(ISERROR(SEARCH("Dec",D348)))</formula>
    </cfRule>
    <cfRule type="containsText" dxfId="5839" priority="6437" operator="containsText" text="Inc">
      <formula>NOT(ISERROR(SEARCH("Inc",D348)))</formula>
    </cfRule>
  </conditionalFormatting>
  <conditionalFormatting sqref="F348:F349">
    <cfRule type="cellIs" dxfId="5838" priority="6434" operator="equal">
      <formula>"Unlocked"</formula>
    </cfRule>
    <cfRule type="cellIs" dxfId="5837" priority="6435" operator="equal">
      <formula>"Locked"</formula>
    </cfRule>
  </conditionalFormatting>
  <conditionalFormatting sqref="G348:G349">
    <cfRule type="containsText" dxfId="5836" priority="6433" operator="containsText" text="Param">
      <formula>NOT(ISERROR(SEARCH("Param",G348)))</formula>
    </cfRule>
  </conditionalFormatting>
  <conditionalFormatting sqref="I348:I349">
    <cfRule type="cellIs" dxfId="5835" priority="6432" operator="lessThan">
      <formula>0</formula>
    </cfRule>
  </conditionalFormatting>
  <conditionalFormatting sqref="D348:D349">
    <cfRule type="containsText" dxfId="5834" priority="6430" operator="containsText" text="Dec">
      <formula>NOT(ISERROR(SEARCH("Dec",D348)))</formula>
    </cfRule>
    <cfRule type="containsText" dxfId="5833" priority="6431" operator="containsText" text="Inc">
      <formula>NOT(ISERROR(SEARCH("Inc",D348)))</formula>
    </cfRule>
  </conditionalFormatting>
  <conditionalFormatting sqref="F348:F349">
    <cfRule type="cellIs" dxfId="5832" priority="6428" operator="equal">
      <formula>"Unlocked"</formula>
    </cfRule>
    <cfRule type="cellIs" dxfId="5831" priority="6429" operator="equal">
      <formula>"Locked"</formula>
    </cfRule>
  </conditionalFormatting>
  <conditionalFormatting sqref="G348:G349">
    <cfRule type="containsText" dxfId="5830" priority="6427" operator="containsText" text="Param">
      <formula>NOT(ISERROR(SEARCH("Param",G348)))</formula>
    </cfRule>
  </conditionalFormatting>
  <conditionalFormatting sqref="I348:I349">
    <cfRule type="cellIs" dxfId="5829" priority="6426" operator="lessThan">
      <formula>0</formula>
    </cfRule>
  </conditionalFormatting>
  <conditionalFormatting sqref="D348:D349">
    <cfRule type="containsText" dxfId="5828" priority="6424" operator="containsText" text="Dec">
      <formula>NOT(ISERROR(SEARCH("Dec",D348)))</formula>
    </cfRule>
    <cfRule type="containsText" dxfId="5827" priority="6425" operator="containsText" text="Inc">
      <formula>NOT(ISERROR(SEARCH("Inc",D348)))</formula>
    </cfRule>
  </conditionalFormatting>
  <conditionalFormatting sqref="F348:F349">
    <cfRule type="cellIs" dxfId="5826" priority="6422" operator="equal">
      <formula>"Unlocked"</formula>
    </cfRule>
    <cfRule type="cellIs" dxfId="5825" priority="6423" operator="equal">
      <formula>"Locked"</formula>
    </cfRule>
  </conditionalFormatting>
  <conditionalFormatting sqref="G348:G349">
    <cfRule type="containsText" dxfId="5824" priority="6421" operator="containsText" text="Param">
      <formula>NOT(ISERROR(SEARCH("Param",G348)))</formula>
    </cfRule>
  </conditionalFormatting>
  <conditionalFormatting sqref="I348:I349">
    <cfRule type="cellIs" dxfId="5823" priority="6420" operator="lessThan">
      <formula>0</formula>
    </cfRule>
  </conditionalFormatting>
  <conditionalFormatting sqref="D348:D349">
    <cfRule type="containsText" dxfId="5822" priority="6418" operator="containsText" text="Dec">
      <formula>NOT(ISERROR(SEARCH("Dec",D348)))</formula>
    </cfRule>
    <cfRule type="containsText" dxfId="5821" priority="6419" operator="containsText" text="Inc">
      <formula>NOT(ISERROR(SEARCH("Inc",D348)))</formula>
    </cfRule>
  </conditionalFormatting>
  <conditionalFormatting sqref="F348:F349">
    <cfRule type="cellIs" dxfId="5820" priority="6416" operator="equal">
      <formula>"Unlocked"</formula>
    </cfRule>
    <cfRule type="cellIs" dxfId="5819" priority="6417" operator="equal">
      <formula>"Locked"</formula>
    </cfRule>
  </conditionalFormatting>
  <conditionalFormatting sqref="G348:G349">
    <cfRule type="containsText" dxfId="5818" priority="6415" operator="containsText" text="Param">
      <formula>NOT(ISERROR(SEARCH("Param",G348)))</formula>
    </cfRule>
  </conditionalFormatting>
  <conditionalFormatting sqref="I348:I349">
    <cfRule type="cellIs" dxfId="5817" priority="6414" operator="lessThan">
      <formula>0</formula>
    </cfRule>
  </conditionalFormatting>
  <conditionalFormatting sqref="D348:D349">
    <cfRule type="containsText" dxfId="5816" priority="6412" operator="containsText" text="Dec">
      <formula>NOT(ISERROR(SEARCH("Dec",D348)))</formula>
    </cfRule>
    <cfRule type="containsText" dxfId="5815" priority="6413" operator="containsText" text="Inc">
      <formula>NOT(ISERROR(SEARCH("Inc",D348)))</formula>
    </cfRule>
  </conditionalFormatting>
  <conditionalFormatting sqref="F348:F349">
    <cfRule type="cellIs" dxfId="5814" priority="6410" operator="equal">
      <formula>"Unlocked"</formula>
    </cfRule>
    <cfRule type="cellIs" dxfId="5813" priority="6411" operator="equal">
      <formula>"Locked"</formula>
    </cfRule>
  </conditionalFormatting>
  <conditionalFormatting sqref="G348:G349">
    <cfRule type="containsText" dxfId="5812" priority="6409" operator="containsText" text="Param">
      <formula>NOT(ISERROR(SEARCH("Param",G348)))</formula>
    </cfRule>
  </conditionalFormatting>
  <conditionalFormatting sqref="I348:I349">
    <cfRule type="cellIs" dxfId="5811" priority="6408" operator="lessThan">
      <formula>0</formula>
    </cfRule>
  </conditionalFormatting>
  <conditionalFormatting sqref="D348:D349">
    <cfRule type="containsText" dxfId="5810" priority="6406" operator="containsText" text="Dec">
      <formula>NOT(ISERROR(SEARCH("Dec",D348)))</formula>
    </cfRule>
    <cfRule type="containsText" dxfId="5809" priority="6407" operator="containsText" text="Inc">
      <formula>NOT(ISERROR(SEARCH("Inc",D348)))</formula>
    </cfRule>
  </conditionalFormatting>
  <conditionalFormatting sqref="F348:F349">
    <cfRule type="cellIs" dxfId="5808" priority="6404" operator="equal">
      <formula>"Unlocked"</formula>
    </cfRule>
    <cfRule type="cellIs" dxfId="5807" priority="6405" operator="equal">
      <formula>"Locked"</formula>
    </cfRule>
  </conditionalFormatting>
  <conditionalFormatting sqref="G348:G349">
    <cfRule type="containsText" dxfId="5806" priority="6403" operator="containsText" text="Param">
      <formula>NOT(ISERROR(SEARCH("Param",G348)))</formula>
    </cfRule>
  </conditionalFormatting>
  <conditionalFormatting sqref="I348:I349">
    <cfRule type="cellIs" dxfId="5805" priority="6402" operator="lessThan">
      <formula>0</formula>
    </cfRule>
  </conditionalFormatting>
  <conditionalFormatting sqref="D348:D349">
    <cfRule type="containsText" dxfId="5804" priority="6400" operator="containsText" text="Dec">
      <formula>NOT(ISERROR(SEARCH("Dec",D348)))</formula>
    </cfRule>
    <cfRule type="containsText" dxfId="5803" priority="6401" operator="containsText" text="Inc">
      <formula>NOT(ISERROR(SEARCH("Inc",D348)))</formula>
    </cfRule>
  </conditionalFormatting>
  <conditionalFormatting sqref="F348:F349">
    <cfRule type="cellIs" dxfId="5802" priority="6398" operator="equal">
      <formula>"Unlocked"</formula>
    </cfRule>
    <cfRule type="cellIs" dxfId="5801" priority="6399" operator="equal">
      <formula>"Locked"</formula>
    </cfRule>
  </conditionalFormatting>
  <conditionalFormatting sqref="G348:G349">
    <cfRule type="containsText" dxfId="5800" priority="6397" operator="containsText" text="Param">
      <formula>NOT(ISERROR(SEARCH("Param",G348)))</formula>
    </cfRule>
  </conditionalFormatting>
  <conditionalFormatting sqref="I348:I349">
    <cfRule type="cellIs" dxfId="5799" priority="6396" operator="lessThan">
      <formula>0</formula>
    </cfRule>
  </conditionalFormatting>
  <conditionalFormatting sqref="D348:D349">
    <cfRule type="containsText" dxfId="5798" priority="6394" operator="containsText" text="Dec">
      <formula>NOT(ISERROR(SEARCH("Dec",D348)))</formula>
    </cfRule>
    <cfRule type="containsText" dxfId="5797" priority="6395" operator="containsText" text="Inc">
      <formula>NOT(ISERROR(SEARCH("Inc",D348)))</formula>
    </cfRule>
  </conditionalFormatting>
  <conditionalFormatting sqref="F348:F349">
    <cfRule type="cellIs" dxfId="5796" priority="6392" operator="equal">
      <formula>"Unlocked"</formula>
    </cfRule>
    <cfRule type="cellIs" dxfId="5795" priority="6393" operator="equal">
      <formula>"Locked"</formula>
    </cfRule>
  </conditionalFormatting>
  <conditionalFormatting sqref="G348:G349">
    <cfRule type="containsText" dxfId="5794" priority="6391" operator="containsText" text="Param">
      <formula>NOT(ISERROR(SEARCH("Param",G348)))</formula>
    </cfRule>
  </conditionalFormatting>
  <conditionalFormatting sqref="I348:I349">
    <cfRule type="cellIs" dxfId="5793" priority="6390" operator="lessThan">
      <formula>0</formula>
    </cfRule>
  </conditionalFormatting>
  <conditionalFormatting sqref="D348:D349">
    <cfRule type="containsText" dxfId="5792" priority="6388" operator="containsText" text="Dec">
      <formula>NOT(ISERROR(SEARCH("Dec",D348)))</formula>
    </cfRule>
    <cfRule type="containsText" dxfId="5791" priority="6389" operator="containsText" text="Inc">
      <formula>NOT(ISERROR(SEARCH("Inc",D348)))</formula>
    </cfRule>
  </conditionalFormatting>
  <conditionalFormatting sqref="F348:F349">
    <cfRule type="cellIs" dxfId="5790" priority="6386" operator="equal">
      <formula>"Unlocked"</formula>
    </cfRule>
    <cfRule type="cellIs" dxfId="5789" priority="6387" operator="equal">
      <formula>"Locked"</formula>
    </cfRule>
  </conditionalFormatting>
  <conditionalFormatting sqref="G348:G349">
    <cfRule type="containsText" dxfId="5788" priority="6385" operator="containsText" text="Param">
      <formula>NOT(ISERROR(SEARCH("Param",G348)))</formula>
    </cfRule>
  </conditionalFormatting>
  <conditionalFormatting sqref="I348:I349">
    <cfRule type="cellIs" dxfId="5787" priority="6384" operator="lessThan">
      <formula>0</formula>
    </cfRule>
  </conditionalFormatting>
  <conditionalFormatting sqref="D348:D349">
    <cfRule type="containsText" dxfId="5786" priority="6382" operator="containsText" text="Dec">
      <formula>NOT(ISERROR(SEARCH("Dec",D348)))</formula>
    </cfRule>
    <cfRule type="containsText" dxfId="5785" priority="6383" operator="containsText" text="Inc">
      <formula>NOT(ISERROR(SEARCH("Inc",D348)))</formula>
    </cfRule>
  </conditionalFormatting>
  <conditionalFormatting sqref="F348:F349">
    <cfRule type="cellIs" dxfId="5784" priority="6380" operator="equal">
      <formula>"Unlocked"</formula>
    </cfRule>
    <cfRule type="cellIs" dxfId="5783" priority="6381" operator="equal">
      <formula>"Locked"</formula>
    </cfRule>
  </conditionalFormatting>
  <conditionalFormatting sqref="G348:G349">
    <cfRule type="containsText" dxfId="5782" priority="6379" operator="containsText" text="Param">
      <formula>NOT(ISERROR(SEARCH("Param",G348)))</formula>
    </cfRule>
  </conditionalFormatting>
  <conditionalFormatting sqref="I348:I349">
    <cfRule type="cellIs" dxfId="5781" priority="6378" operator="lessThan">
      <formula>0</formula>
    </cfRule>
  </conditionalFormatting>
  <conditionalFormatting sqref="D348:D349">
    <cfRule type="containsText" dxfId="5780" priority="6376" operator="containsText" text="Dec">
      <formula>NOT(ISERROR(SEARCH("Dec",D348)))</formula>
    </cfRule>
    <cfRule type="containsText" dxfId="5779" priority="6377" operator="containsText" text="Inc">
      <formula>NOT(ISERROR(SEARCH("Inc",D348)))</formula>
    </cfRule>
  </conditionalFormatting>
  <conditionalFormatting sqref="F348:F349">
    <cfRule type="cellIs" dxfId="5778" priority="6374" operator="equal">
      <formula>"Unlocked"</formula>
    </cfRule>
    <cfRule type="cellIs" dxfId="5777" priority="6375" operator="equal">
      <formula>"Locked"</formula>
    </cfRule>
  </conditionalFormatting>
  <conditionalFormatting sqref="G348:G349">
    <cfRule type="containsText" dxfId="5776" priority="6373" operator="containsText" text="Param">
      <formula>NOT(ISERROR(SEARCH("Param",G348)))</formula>
    </cfRule>
  </conditionalFormatting>
  <conditionalFormatting sqref="I348:I349">
    <cfRule type="cellIs" dxfId="5775" priority="6372" operator="lessThan">
      <formula>0</formula>
    </cfRule>
  </conditionalFormatting>
  <conditionalFormatting sqref="D348:D349">
    <cfRule type="containsText" dxfId="5774" priority="6370" operator="containsText" text="Dec">
      <formula>NOT(ISERROR(SEARCH("Dec",D348)))</formula>
    </cfRule>
    <cfRule type="containsText" dxfId="5773" priority="6371" operator="containsText" text="Inc">
      <formula>NOT(ISERROR(SEARCH("Inc",D348)))</formula>
    </cfRule>
  </conditionalFormatting>
  <conditionalFormatting sqref="F348:F349">
    <cfRule type="cellIs" dxfId="5772" priority="6368" operator="equal">
      <formula>"Unlocked"</formula>
    </cfRule>
    <cfRule type="cellIs" dxfId="5771" priority="6369" operator="equal">
      <formula>"Locked"</formula>
    </cfRule>
  </conditionalFormatting>
  <conditionalFormatting sqref="G348:G349">
    <cfRule type="containsText" dxfId="5770" priority="6367" operator="containsText" text="Param">
      <formula>NOT(ISERROR(SEARCH("Param",G348)))</formula>
    </cfRule>
  </conditionalFormatting>
  <conditionalFormatting sqref="I348:I349">
    <cfRule type="cellIs" dxfId="5769" priority="6366" operator="lessThan">
      <formula>0</formula>
    </cfRule>
  </conditionalFormatting>
  <conditionalFormatting sqref="D348:D349">
    <cfRule type="containsText" dxfId="5768" priority="6364" operator="containsText" text="Dec">
      <formula>NOT(ISERROR(SEARCH("Dec",D348)))</formula>
    </cfRule>
    <cfRule type="containsText" dxfId="5767" priority="6365" operator="containsText" text="Inc">
      <formula>NOT(ISERROR(SEARCH("Inc",D348)))</formula>
    </cfRule>
  </conditionalFormatting>
  <conditionalFormatting sqref="F348:F349">
    <cfRule type="cellIs" dxfId="5766" priority="6362" operator="equal">
      <formula>"Unlocked"</formula>
    </cfRule>
    <cfRule type="cellIs" dxfId="5765" priority="6363" operator="equal">
      <formula>"Locked"</formula>
    </cfRule>
  </conditionalFormatting>
  <conditionalFormatting sqref="G348:G349">
    <cfRule type="containsText" dxfId="5764" priority="6361" operator="containsText" text="Param">
      <formula>NOT(ISERROR(SEARCH("Param",G348)))</formula>
    </cfRule>
  </conditionalFormatting>
  <conditionalFormatting sqref="I348:I349">
    <cfRule type="cellIs" dxfId="5763" priority="6360" operator="lessThan">
      <formula>0</formula>
    </cfRule>
  </conditionalFormatting>
  <conditionalFormatting sqref="D348:D349">
    <cfRule type="containsText" dxfId="5762" priority="6358" operator="containsText" text="Dec">
      <formula>NOT(ISERROR(SEARCH("Dec",D348)))</formula>
    </cfRule>
    <cfRule type="containsText" dxfId="5761" priority="6359" operator="containsText" text="Inc">
      <formula>NOT(ISERROR(SEARCH("Inc",D348)))</formula>
    </cfRule>
  </conditionalFormatting>
  <conditionalFormatting sqref="F350">
    <cfRule type="cellIs" dxfId="5760" priority="6350" operator="equal">
      <formula>"Unlocked"</formula>
    </cfRule>
    <cfRule type="cellIs" dxfId="5759" priority="6351" operator="equal">
      <formula>"Locked"</formula>
    </cfRule>
  </conditionalFormatting>
  <conditionalFormatting sqref="G350">
    <cfRule type="containsText" dxfId="5758" priority="6349" operator="containsText" text="Param">
      <formula>NOT(ISERROR(SEARCH("Param",G350)))</formula>
    </cfRule>
  </conditionalFormatting>
  <conditionalFormatting sqref="I350">
    <cfRule type="cellIs" dxfId="5757" priority="6348" operator="lessThan">
      <formula>0</formula>
    </cfRule>
  </conditionalFormatting>
  <conditionalFormatting sqref="D350">
    <cfRule type="containsText" dxfId="5756" priority="6346" operator="containsText" text="Dec">
      <formula>NOT(ISERROR(SEARCH("Dec",D350)))</formula>
    </cfRule>
    <cfRule type="containsText" dxfId="5755" priority="6347" operator="containsText" text="Inc">
      <formula>NOT(ISERROR(SEARCH("Inc",D350)))</formula>
    </cfRule>
  </conditionalFormatting>
  <conditionalFormatting sqref="F350">
    <cfRule type="cellIs" dxfId="5754" priority="6344" operator="equal">
      <formula>"Unlocked"</formula>
    </cfRule>
    <cfRule type="cellIs" dxfId="5753" priority="6345" operator="equal">
      <formula>"Locked"</formula>
    </cfRule>
  </conditionalFormatting>
  <conditionalFormatting sqref="G350">
    <cfRule type="containsText" dxfId="5752" priority="6343" operator="containsText" text="Param">
      <formula>NOT(ISERROR(SEARCH("Param",G350)))</formula>
    </cfRule>
  </conditionalFormatting>
  <conditionalFormatting sqref="I350">
    <cfRule type="cellIs" dxfId="5751" priority="6342" operator="lessThan">
      <formula>0</formula>
    </cfRule>
  </conditionalFormatting>
  <conditionalFormatting sqref="D350">
    <cfRule type="containsText" dxfId="5750" priority="6340" operator="containsText" text="Dec">
      <formula>NOT(ISERROR(SEARCH("Dec",D350)))</formula>
    </cfRule>
    <cfRule type="containsText" dxfId="5749" priority="6341" operator="containsText" text="Inc">
      <formula>NOT(ISERROR(SEARCH("Inc",D350)))</formula>
    </cfRule>
  </conditionalFormatting>
  <conditionalFormatting sqref="F350">
    <cfRule type="cellIs" dxfId="5748" priority="6338" operator="equal">
      <formula>"Unlocked"</formula>
    </cfRule>
    <cfRule type="cellIs" dxfId="5747" priority="6339" operator="equal">
      <formula>"Locked"</formula>
    </cfRule>
  </conditionalFormatting>
  <conditionalFormatting sqref="G350">
    <cfRule type="containsText" dxfId="5746" priority="6337" operator="containsText" text="Param">
      <formula>NOT(ISERROR(SEARCH("Param",G350)))</formula>
    </cfRule>
  </conditionalFormatting>
  <conditionalFormatting sqref="I350">
    <cfRule type="cellIs" dxfId="5745" priority="6336" operator="lessThan">
      <formula>0</formula>
    </cfRule>
  </conditionalFormatting>
  <conditionalFormatting sqref="D350">
    <cfRule type="containsText" dxfId="5744" priority="6334" operator="containsText" text="Dec">
      <formula>NOT(ISERROR(SEARCH("Dec",D350)))</formula>
    </cfRule>
    <cfRule type="containsText" dxfId="5743" priority="6335" operator="containsText" text="Inc">
      <formula>NOT(ISERROR(SEARCH("Inc",D350)))</formula>
    </cfRule>
  </conditionalFormatting>
  <conditionalFormatting sqref="F350">
    <cfRule type="cellIs" dxfId="5742" priority="6332" operator="equal">
      <formula>"Unlocked"</formula>
    </cfRule>
    <cfRule type="cellIs" dxfId="5741" priority="6333" operator="equal">
      <formula>"Locked"</formula>
    </cfRule>
  </conditionalFormatting>
  <conditionalFormatting sqref="G350">
    <cfRule type="containsText" dxfId="5740" priority="6331" operator="containsText" text="Param">
      <formula>NOT(ISERROR(SEARCH("Param",G350)))</formula>
    </cfRule>
  </conditionalFormatting>
  <conditionalFormatting sqref="I350">
    <cfRule type="cellIs" dxfId="5739" priority="6330" operator="lessThan">
      <formula>0</formula>
    </cfRule>
  </conditionalFormatting>
  <conditionalFormatting sqref="D350">
    <cfRule type="containsText" dxfId="5738" priority="6328" operator="containsText" text="Dec">
      <formula>NOT(ISERROR(SEARCH("Dec",D350)))</formula>
    </cfRule>
    <cfRule type="containsText" dxfId="5737" priority="6329" operator="containsText" text="Inc">
      <formula>NOT(ISERROR(SEARCH("Inc",D350)))</formula>
    </cfRule>
  </conditionalFormatting>
  <conditionalFormatting sqref="F350">
    <cfRule type="cellIs" dxfId="5736" priority="6326" operator="equal">
      <formula>"Unlocked"</formula>
    </cfRule>
    <cfRule type="cellIs" dxfId="5735" priority="6327" operator="equal">
      <formula>"Locked"</formula>
    </cfRule>
  </conditionalFormatting>
  <conditionalFormatting sqref="G350">
    <cfRule type="containsText" dxfId="5734" priority="6325" operator="containsText" text="Param">
      <formula>NOT(ISERROR(SEARCH("Param",G350)))</formula>
    </cfRule>
  </conditionalFormatting>
  <conditionalFormatting sqref="I350">
    <cfRule type="cellIs" dxfId="5733" priority="6324" operator="lessThan">
      <formula>0</formula>
    </cfRule>
  </conditionalFormatting>
  <conditionalFormatting sqref="D350">
    <cfRule type="containsText" dxfId="5732" priority="6322" operator="containsText" text="Dec">
      <formula>NOT(ISERROR(SEARCH("Dec",D350)))</formula>
    </cfRule>
    <cfRule type="containsText" dxfId="5731" priority="6323" operator="containsText" text="Inc">
      <formula>NOT(ISERROR(SEARCH("Inc",D350)))</formula>
    </cfRule>
  </conditionalFormatting>
  <conditionalFormatting sqref="F350">
    <cfRule type="cellIs" dxfId="5730" priority="6320" operator="equal">
      <formula>"Unlocked"</formula>
    </cfRule>
    <cfRule type="cellIs" dxfId="5729" priority="6321" operator="equal">
      <formula>"Locked"</formula>
    </cfRule>
  </conditionalFormatting>
  <conditionalFormatting sqref="G350">
    <cfRule type="containsText" dxfId="5728" priority="6319" operator="containsText" text="Param">
      <formula>NOT(ISERROR(SEARCH("Param",G350)))</formula>
    </cfRule>
  </conditionalFormatting>
  <conditionalFormatting sqref="I350">
    <cfRule type="cellIs" dxfId="5727" priority="6318" operator="lessThan">
      <formula>0</formula>
    </cfRule>
  </conditionalFormatting>
  <conditionalFormatting sqref="D350">
    <cfRule type="containsText" dxfId="5726" priority="6316" operator="containsText" text="Dec">
      <formula>NOT(ISERROR(SEARCH("Dec",D350)))</formula>
    </cfRule>
    <cfRule type="containsText" dxfId="5725" priority="6317" operator="containsText" text="Inc">
      <formula>NOT(ISERROR(SEARCH("Inc",D350)))</formula>
    </cfRule>
  </conditionalFormatting>
  <conditionalFormatting sqref="F350">
    <cfRule type="cellIs" dxfId="5724" priority="6314" operator="equal">
      <formula>"Unlocked"</formula>
    </cfRule>
    <cfRule type="cellIs" dxfId="5723" priority="6315" operator="equal">
      <formula>"Locked"</formula>
    </cfRule>
  </conditionalFormatting>
  <conditionalFormatting sqref="G350">
    <cfRule type="containsText" dxfId="5722" priority="6313" operator="containsText" text="Param">
      <formula>NOT(ISERROR(SEARCH("Param",G350)))</formula>
    </cfRule>
  </conditionalFormatting>
  <conditionalFormatting sqref="I350">
    <cfRule type="cellIs" dxfId="5721" priority="6312" operator="lessThan">
      <formula>0</formula>
    </cfRule>
  </conditionalFormatting>
  <conditionalFormatting sqref="D350">
    <cfRule type="containsText" dxfId="5720" priority="6310" operator="containsText" text="Dec">
      <formula>NOT(ISERROR(SEARCH("Dec",D350)))</formula>
    </cfRule>
    <cfRule type="containsText" dxfId="5719" priority="6311" operator="containsText" text="Inc">
      <formula>NOT(ISERROR(SEARCH("Inc",D350)))</formula>
    </cfRule>
  </conditionalFormatting>
  <conditionalFormatting sqref="F350">
    <cfRule type="cellIs" dxfId="5718" priority="6308" operator="equal">
      <formula>"Unlocked"</formula>
    </cfRule>
    <cfRule type="cellIs" dxfId="5717" priority="6309" operator="equal">
      <formula>"Locked"</formula>
    </cfRule>
  </conditionalFormatting>
  <conditionalFormatting sqref="G350">
    <cfRule type="containsText" dxfId="5716" priority="6307" operator="containsText" text="Param">
      <formula>NOT(ISERROR(SEARCH("Param",G350)))</formula>
    </cfRule>
  </conditionalFormatting>
  <conditionalFormatting sqref="I350">
    <cfRule type="cellIs" dxfId="5715" priority="6306" operator="lessThan">
      <formula>0</formula>
    </cfRule>
  </conditionalFormatting>
  <conditionalFormatting sqref="D350">
    <cfRule type="containsText" dxfId="5714" priority="6304" operator="containsText" text="Dec">
      <formula>NOT(ISERROR(SEARCH("Dec",D350)))</formula>
    </cfRule>
    <cfRule type="containsText" dxfId="5713" priority="6305" operator="containsText" text="Inc">
      <formula>NOT(ISERROR(SEARCH("Inc",D350)))</formula>
    </cfRule>
  </conditionalFormatting>
  <conditionalFormatting sqref="F350">
    <cfRule type="cellIs" dxfId="5712" priority="6302" operator="equal">
      <formula>"Unlocked"</formula>
    </cfRule>
    <cfRule type="cellIs" dxfId="5711" priority="6303" operator="equal">
      <formula>"Locked"</formula>
    </cfRule>
  </conditionalFormatting>
  <conditionalFormatting sqref="G350">
    <cfRule type="containsText" dxfId="5710" priority="6301" operator="containsText" text="Param">
      <formula>NOT(ISERROR(SEARCH("Param",G350)))</formula>
    </cfRule>
  </conditionalFormatting>
  <conditionalFormatting sqref="I350">
    <cfRule type="cellIs" dxfId="5709" priority="6300" operator="lessThan">
      <formula>0</formula>
    </cfRule>
  </conditionalFormatting>
  <conditionalFormatting sqref="D350">
    <cfRule type="containsText" dxfId="5708" priority="6298" operator="containsText" text="Dec">
      <formula>NOT(ISERROR(SEARCH("Dec",D350)))</formula>
    </cfRule>
    <cfRule type="containsText" dxfId="5707" priority="6299" operator="containsText" text="Inc">
      <formula>NOT(ISERROR(SEARCH("Inc",D350)))</formula>
    </cfRule>
  </conditionalFormatting>
  <conditionalFormatting sqref="F350">
    <cfRule type="cellIs" dxfId="5706" priority="6296" operator="equal">
      <formula>"Unlocked"</formula>
    </cfRule>
    <cfRule type="cellIs" dxfId="5705" priority="6297" operator="equal">
      <formula>"Locked"</formula>
    </cfRule>
  </conditionalFormatting>
  <conditionalFormatting sqref="G350">
    <cfRule type="containsText" dxfId="5704" priority="6295" operator="containsText" text="Param">
      <formula>NOT(ISERROR(SEARCH("Param",G350)))</formula>
    </cfRule>
  </conditionalFormatting>
  <conditionalFormatting sqref="I350">
    <cfRule type="cellIs" dxfId="5703" priority="6294" operator="lessThan">
      <formula>0</formula>
    </cfRule>
  </conditionalFormatting>
  <conditionalFormatting sqref="D350">
    <cfRule type="containsText" dxfId="5702" priority="6292" operator="containsText" text="Dec">
      <formula>NOT(ISERROR(SEARCH("Dec",D350)))</formula>
    </cfRule>
    <cfRule type="containsText" dxfId="5701" priority="6293" operator="containsText" text="Inc">
      <formula>NOT(ISERROR(SEARCH("Inc",D350)))</formula>
    </cfRule>
  </conditionalFormatting>
  <conditionalFormatting sqref="F350">
    <cfRule type="cellIs" dxfId="5700" priority="6290" operator="equal">
      <formula>"Unlocked"</formula>
    </cfRule>
    <cfRule type="cellIs" dxfId="5699" priority="6291" operator="equal">
      <formula>"Locked"</formula>
    </cfRule>
  </conditionalFormatting>
  <conditionalFormatting sqref="G350">
    <cfRule type="containsText" dxfId="5698" priority="6289" operator="containsText" text="Param">
      <formula>NOT(ISERROR(SEARCH("Param",G350)))</formula>
    </cfRule>
  </conditionalFormatting>
  <conditionalFormatting sqref="I350">
    <cfRule type="cellIs" dxfId="5697" priority="6288" operator="lessThan">
      <formula>0</formula>
    </cfRule>
  </conditionalFormatting>
  <conditionalFormatting sqref="D350">
    <cfRule type="containsText" dxfId="5696" priority="6286" operator="containsText" text="Dec">
      <formula>NOT(ISERROR(SEARCH("Dec",D350)))</formula>
    </cfRule>
    <cfRule type="containsText" dxfId="5695" priority="6287" operator="containsText" text="Inc">
      <formula>NOT(ISERROR(SEARCH("Inc",D350)))</formula>
    </cfRule>
  </conditionalFormatting>
  <conditionalFormatting sqref="F350">
    <cfRule type="cellIs" dxfId="5694" priority="6284" operator="equal">
      <formula>"Unlocked"</formula>
    </cfRule>
    <cfRule type="cellIs" dxfId="5693" priority="6285" operator="equal">
      <formula>"Locked"</formula>
    </cfRule>
  </conditionalFormatting>
  <conditionalFormatting sqref="G350">
    <cfRule type="containsText" dxfId="5692" priority="6283" operator="containsText" text="Param">
      <formula>NOT(ISERROR(SEARCH("Param",G350)))</formula>
    </cfRule>
  </conditionalFormatting>
  <conditionalFormatting sqref="I350">
    <cfRule type="cellIs" dxfId="5691" priority="6282" operator="lessThan">
      <formula>0</formula>
    </cfRule>
  </conditionalFormatting>
  <conditionalFormatting sqref="D350">
    <cfRule type="containsText" dxfId="5690" priority="6280" operator="containsText" text="Dec">
      <formula>NOT(ISERROR(SEARCH("Dec",D350)))</formula>
    </cfRule>
    <cfRule type="containsText" dxfId="5689" priority="6281" operator="containsText" text="Inc">
      <formula>NOT(ISERROR(SEARCH("Inc",D350)))</formula>
    </cfRule>
  </conditionalFormatting>
  <conditionalFormatting sqref="F350">
    <cfRule type="cellIs" dxfId="5688" priority="6278" operator="equal">
      <formula>"Unlocked"</formula>
    </cfRule>
    <cfRule type="cellIs" dxfId="5687" priority="6279" operator="equal">
      <formula>"Locked"</formula>
    </cfRule>
  </conditionalFormatting>
  <conditionalFormatting sqref="G350">
    <cfRule type="containsText" dxfId="5686" priority="6277" operator="containsText" text="Param">
      <formula>NOT(ISERROR(SEARCH("Param",G350)))</formula>
    </cfRule>
  </conditionalFormatting>
  <conditionalFormatting sqref="I350">
    <cfRule type="cellIs" dxfId="5685" priority="6276" operator="lessThan">
      <formula>0</formula>
    </cfRule>
  </conditionalFormatting>
  <conditionalFormatting sqref="D350">
    <cfRule type="containsText" dxfId="5684" priority="6274" operator="containsText" text="Dec">
      <formula>NOT(ISERROR(SEARCH("Dec",D350)))</formula>
    </cfRule>
    <cfRule type="containsText" dxfId="5683" priority="6275" operator="containsText" text="Inc">
      <formula>NOT(ISERROR(SEARCH("Inc",D350)))</formula>
    </cfRule>
  </conditionalFormatting>
  <conditionalFormatting sqref="F350">
    <cfRule type="cellIs" dxfId="5682" priority="6272" operator="equal">
      <formula>"Unlocked"</formula>
    </cfRule>
    <cfRule type="cellIs" dxfId="5681" priority="6273" operator="equal">
      <formula>"Locked"</formula>
    </cfRule>
  </conditionalFormatting>
  <conditionalFormatting sqref="G350">
    <cfRule type="containsText" dxfId="5680" priority="6271" operator="containsText" text="Param">
      <formula>NOT(ISERROR(SEARCH("Param",G350)))</formula>
    </cfRule>
  </conditionalFormatting>
  <conditionalFormatting sqref="I350">
    <cfRule type="cellIs" dxfId="5679" priority="6270" operator="lessThan">
      <formula>0</formula>
    </cfRule>
  </conditionalFormatting>
  <conditionalFormatting sqref="D350">
    <cfRule type="containsText" dxfId="5678" priority="6268" operator="containsText" text="Dec">
      <formula>NOT(ISERROR(SEARCH("Dec",D350)))</formula>
    </cfRule>
    <cfRule type="containsText" dxfId="5677" priority="6269" operator="containsText" text="Inc">
      <formula>NOT(ISERROR(SEARCH("Inc",D350)))</formula>
    </cfRule>
  </conditionalFormatting>
  <conditionalFormatting sqref="F350">
    <cfRule type="cellIs" dxfId="5676" priority="6266" operator="equal">
      <formula>"Unlocked"</formula>
    </cfRule>
    <cfRule type="cellIs" dxfId="5675" priority="6267" operator="equal">
      <formula>"Locked"</formula>
    </cfRule>
  </conditionalFormatting>
  <conditionalFormatting sqref="G350">
    <cfRule type="containsText" dxfId="5674" priority="6265" operator="containsText" text="Param">
      <formula>NOT(ISERROR(SEARCH("Param",G350)))</formula>
    </cfRule>
  </conditionalFormatting>
  <conditionalFormatting sqref="I350">
    <cfRule type="cellIs" dxfId="5673" priority="6264" operator="lessThan">
      <formula>0</formula>
    </cfRule>
  </conditionalFormatting>
  <conditionalFormatting sqref="D350">
    <cfRule type="containsText" dxfId="5672" priority="6262" operator="containsText" text="Dec">
      <formula>NOT(ISERROR(SEARCH("Dec",D350)))</formula>
    </cfRule>
    <cfRule type="containsText" dxfId="5671" priority="6263" operator="containsText" text="Inc">
      <formula>NOT(ISERROR(SEARCH("Inc",D350)))</formula>
    </cfRule>
  </conditionalFormatting>
  <conditionalFormatting sqref="F350">
    <cfRule type="cellIs" dxfId="5670" priority="6260" operator="equal">
      <formula>"Unlocked"</formula>
    </cfRule>
    <cfRule type="cellIs" dxfId="5669" priority="6261" operator="equal">
      <formula>"Locked"</formula>
    </cfRule>
  </conditionalFormatting>
  <conditionalFormatting sqref="G350">
    <cfRule type="containsText" dxfId="5668" priority="6259" operator="containsText" text="Param">
      <formula>NOT(ISERROR(SEARCH("Param",G350)))</formula>
    </cfRule>
  </conditionalFormatting>
  <conditionalFormatting sqref="I350">
    <cfRule type="cellIs" dxfId="5667" priority="6258" operator="lessThan">
      <formula>0</formula>
    </cfRule>
  </conditionalFormatting>
  <conditionalFormatting sqref="D350">
    <cfRule type="containsText" dxfId="5666" priority="6256" operator="containsText" text="Dec">
      <formula>NOT(ISERROR(SEARCH("Dec",D350)))</formula>
    </cfRule>
    <cfRule type="containsText" dxfId="5665" priority="6257" operator="containsText" text="Inc">
      <formula>NOT(ISERROR(SEARCH("Inc",D350)))</formula>
    </cfRule>
  </conditionalFormatting>
  <conditionalFormatting sqref="F350">
    <cfRule type="cellIs" dxfId="5664" priority="6254" operator="equal">
      <formula>"Unlocked"</formula>
    </cfRule>
    <cfRule type="cellIs" dxfId="5663" priority="6255" operator="equal">
      <formula>"Locked"</formula>
    </cfRule>
  </conditionalFormatting>
  <conditionalFormatting sqref="G350">
    <cfRule type="containsText" dxfId="5662" priority="6253" operator="containsText" text="Param">
      <formula>NOT(ISERROR(SEARCH("Param",G350)))</formula>
    </cfRule>
  </conditionalFormatting>
  <conditionalFormatting sqref="I350">
    <cfRule type="cellIs" dxfId="5661" priority="6252" operator="lessThan">
      <formula>0</formula>
    </cfRule>
  </conditionalFormatting>
  <conditionalFormatting sqref="D350">
    <cfRule type="containsText" dxfId="5660" priority="6250" operator="containsText" text="Dec">
      <formula>NOT(ISERROR(SEARCH("Dec",D350)))</formula>
    </cfRule>
    <cfRule type="containsText" dxfId="5659" priority="6251" operator="containsText" text="Inc">
      <formula>NOT(ISERROR(SEARCH("Inc",D350)))</formula>
    </cfRule>
  </conditionalFormatting>
  <conditionalFormatting sqref="F350">
    <cfRule type="cellIs" dxfId="5658" priority="6248" operator="equal">
      <formula>"Unlocked"</formula>
    </cfRule>
    <cfRule type="cellIs" dxfId="5657" priority="6249" operator="equal">
      <formula>"Locked"</formula>
    </cfRule>
  </conditionalFormatting>
  <conditionalFormatting sqref="G350">
    <cfRule type="containsText" dxfId="5656" priority="6247" operator="containsText" text="Param">
      <formula>NOT(ISERROR(SEARCH("Param",G350)))</formula>
    </cfRule>
  </conditionalFormatting>
  <conditionalFormatting sqref="I350">
    <cfRule type="cellIs" dxfId="5655" priority="6246" operator="lessThan">
      <formula>0</formula>
    </cfRule>
  </conditionalFormatting>
  <conditionalFormatting sqref="D350">
    <cfRule type="containsText" dxfId="5654" priority="6244" operator="containsText" text="Dec">
      <formula>NOT(ISERROR(SEARCH("Dec",D350)))</formula>
    </cfRule>
    <cfRule type="containsText" dxfId="5653" priority="6245" operator="containsText" text="Inc">
      <formula>NOT(ISERROR(SEARCH("Inc",D350)))</formula>
    </cfRule>
  </conditionalFormatting>
  <conditionalFormatting sqref="F354:F355">
    <cfRule type="cellIs" dxfId="5652" priority="6116" operator="equal">
      <formula>"Unlocked"</formula>
    </cfRule>
    <cfRule type="cellIs" dxfId="5651" priority="6117" operator="equal">
      <formula>"Locked"</formula>
    </cfRule>
  </conditionalFormatting>
  <conditionalFormatting sqref="G354:G355">
    <cfRule type="containsText" dxfId="5650" priority="6115" operator="containsText" text="Param">
      <formula>NOT(ISERROR(SEARCH("Param",G354)))</formula>
    </cfRule>
  </conditionalFormatting>
  <conditionalFormatting sqref="I354:I355">
    <cfRule type="cellIs" dxfId="5649" priority="6114" operator="lessThan">
      <formula>0</formula>
    </cfRule>
  </conditionalFormatting>
  <conditionalFormatting sqref="D354:D355">
    <cfRule type="containsText" dxfId="5648" priority="6112" operator="containsText" text="Dec">
      <formula>NOT(ISERROR(SEARCH("Dec",D354)))</formula>
    </cfRule>
    <cfRule type="containsText" dxfId="5647" priority="6113" operator="containsText" text="Inc">
      <formula>NOT(ISERROR(SEARCH("Inc",D354)))</formula>
    </cfRule>
  </conditionalFormatting>
  <conditionalFormatting sqref="F354:F355">
    <cfRule type="cellIs" dxfId="5646" priority="6110" operator="equal">
      <formula>"Unlocked"</formula>
    </cfRule>
    <cfRule type="cellIs" dxfId="5645" priority="6111" operator="equal">
      <formula>"Locked"</formula>
    </cfRule>
  </conditionalFormatting>
  <conditionalFormatting sqref="G354:G355">
    <cfRule type="containsText" dxfId="5644" priority="6109" operator="containsText" text="Param">
      <formula>NOT(ISERROR(SEARCH("Param",G354)))</formula>
    </cfRule>
  </conditionalFormatting>
  <conditionalFormatting sqref="I354:I355">
    <cfRule type="cellIs" dxfId="5643" priority="6108" operator="lessThan">
      <formula>0</formula>
    </cfRule>
  </conditionalFormatting>
  <conditionalFormatting sqref="D354:D355">
    <cfRule type="containsText" dxfId="5642" priority="6106" operator="containsText" text="Dec">
      <formula>NOT(ISERROR(SEARCH("Dec",D354)))</formula>
    </cfRule>
    <cfRule type="containsText" dxfId="5641" priority="6107" operator="containsText" text="Inc">
      <formula>NOT(ISERROR(SEARCH("Inc",D354)))</formula>
    </cfRule>
  </conditionalFormatting>
  <conditionalFormatting sqref="F354:F355">
    <cfRule type="cellIs" dxfId="5640" priority="6104" operator="equal">
      <formula>"Unlocked"</formula>
    </cfRule>
    <cfRule type="cellIs" dxfId="5639" priority="6105" operator="equal">
      <formula>"Locked"</formula>
    </cfRule>
  </conditionalFormatting>
  <conditionalFormatting sqref="G354:G355">
    <cfRule type="containsText" dxfId="5638" priority="6103" operator="containsText" text="Param">
      <formula>NOT(ISERROR(SEARCH("Param",G354)))</formula>
    </cfRule>
  </conditionalFormatting>
  <conditionalFormatting sqref="I354:I355">
    <cfRule type="cellIs" dxfId="5637" priority="6102" operator="lessThan">
      <formula>0</formula>
    </cfRule>
  </conditionalFormatting>
  <conditionalFormatting sqref="D354:D355">
    <cfRule type="containsText" dxfId="5636" priority="6100" operator="containsText" text="Dec">
      <formula>NOT(ISERROR(SEARCH("Dec",D354)))</formula>
    </cfRule>
    <cfRule type="containsText" dxfId="5635" priority="6101" operator="containsText" text="Inc">
      <formula>NOT(ISERROR(SEARCH("Inc",D354)))</formula>
    </cfRule>
  </conditionalFormatting>
  <conditionalFormatting sqref="F354:F355">
    <cfRule type="cellIs" dxfId="5634" priority="6098" operator="equal">
      <formula>"Unlocked"</formula>
    </cfRule>
    <cfRule type="cellIs" dxfId="5633" priority="6099" operator="equal">
      <formula>"Locked"</formula>
    </cfRule>
  </conditionalFormatting>
  <conditionalFormatting sqref="G354:G355">
    <cfRule type="containsText" dxfId="5632" priority="6097" operator="containsText" text="Param">
      <formula>NOT(ISERROR(SEARCH("Param",G354)))</formula>
    </cfRule>
  </conditionalFormatting>
  <conditionalFormatting sqref="I354:I355">
    <cfRule type="cellIs" dxfId="5631" priority="6096" operator="lessThan">
      <formula>0</formula>
    </cfRule>
  </conditionalFormatting>
  <conditionalFormatting sqref="D354:D355">
    <cfRule type="containsText" dxfId="5630" priority="6094" operator="containsText" text="Dec">
      <formula>NOT(ISERROR(SEARCH("Dec",D354)))</formula>
    </cfRule>
    <cfRule type="containsText" dxfId="5629" priority="6095" operator="containsText" text="Inc">
      <formula>NOT(ISERROR(SEARCH("Inc",D354)))</formula>
    </cfRule>
  </conditionalFormatting>
  <conditionalFormatting sqref="F354:F355">
    <cfRule type="cellIs" dxfId="5628" priority="6092" operator="equal">
      <formula>"Unlocked"</formula>
    </cfRule>
    <cfRule type="cellIs" dxfId="5627" priority="6093" operator="equal">
      <formula>"Locked"</formula>
    </cfRule>
  </conditionalFormatting>
  <conditionalFormatting sqref="G354:G355">
    <cfRule type="containsText" dxfId="5626" priority="6091" operator="containsText" text="Param">
      <formula>NOT(ISERROR(SEARCH("Param",G354)))</formula>
    </cfRule>
  </conditionalFormatting>
  <conditionalFormatting sqref="I354:I355">
    <cfRule type="cellIs" dxfId="5625" priority="6090" operator="lessThan">
      <formula>0</formula>
    </cfRule>
  </conditionalFormatting>
  <conditionalFormatting sqref="D354:D355">
    <cfRule type="containsText" dxfId="5624" priority="6088" operator="containsText" text="Dec">
      <formula>NOT(ISERROR(SEARCH("Dec",D354)))</formula>
    </cfRule>
    <cfRule type="containsText" dxfId="5623" priority="6089" operator="containsText" text="Inc">
      <formula>NOT(ISERROR(SEARCH("Inc",D354)))</formula>
    </cfRule>
  </conditionalFormatting>
  <conditionalFormatting sqref="F354:F355">
    <cfRule type="cellIs" dxfId="5622" priority="6086" operator="equal">
      <formula>"Unlocked"</formula>
    </cfRule>
    <cfRule type="cellIs" dxfId="5621" priority="6087" operator="equal">
      <formula>"Locked"</formula>
    </cfRule>
  </conditionalFormatting>
  <conditionalFormatting sqref="G354:G355">
    <cfRule type="containsText" dxfId="5620" priority="6085" operator="containsText" text="Param">
      <formula>NOT(ISERROR(SEARCH("Param",G354)))</formula>
    </cfRule>
  </conditionalFormatting>
  <conditionalFormatting sqref="I354:I355">
    <cfRule type="cellIs" dxfId="5619" priority="6084" operator="lessThan">
      <formula>0</formula>
    </cfRule>
  </conditionalFormatting>
  <conditionalFormatting sqref="D354:D355">
    <cfRule type="containsText" dxfId="5618" priority="6082" operator="containsText" text="Dec">
      <formula>NOT(ISERROR(SEARCH("Dec",D354)))</formula>
    </cfRule>
    <cfRule type="containsText" dxfId="5617" priority="6083" operator="containsText" text="Inc">
      <formula>NOT(ISERROR(SEARCH("Inc",D354)))</formula>
    </cfRule>
  </conditionalFormatting>
  <conditionalFormatting sqref="F354:F355">
    <cfRule type="cellIs" dxfId="5616" priority="6080" operator="equal">
      <formula>"Unlocked"</formula>
    </cfRule>
    <cfRule type="cellIs" dxfId="5615" priority="6081" operator="equal">
      <formula>"Locked"</formula>
    </cfRule>
  </conditionalFormatting>
  <conditionalFormatting sqref="G354:G355">
    <cfRule type="containsText" dxfId="5614" priority="6079" operator="containsText" text="Param">
      <formula>NOT(ISERROR(SEARCH("Param",G354)))</formula>
    </cfRule>
  </conditionalFormatting>
  <conditionalFormatting sqref="I354:I355">
    <cfRule type="cellIs" dxfId="5613" priority="6078" operator="lessThan">
      <formula>0</formula>
    </cfRule>
  </conditionalFormatting>
  <conditionalFormatting sqref="D354:D355">
    <cfRule type="containsText" dxfId="5612" priority="6076" operator="containsText" text="Dec">
      <formula>NOT(ISERROR(SEARCH("Dec",D354)))</formula>
    </cfRule>
    <cfRule type="containsText" dxfId="5611" priority="6077" operator="containsText" text="Inc">
      <formula>NOT(ISERROR(SEARCH("Inc",D354)))</formula>
    </cfRule>
  </conditionalFormatting>
  <conditionalFormatting sqref="F354:F355">
    <cfRule type="cellIs" dxfId="5610" priority="6074" operator="equal">
      <formula>"Unlocked"</formula>
    </cfRule>
    <cfRule type="cellIs" dxfId="5609" priority="6075" operator="equal">
      <formula>"Locked"</formula>
    </cfRule>
  </conditionalFormatting>
  <conditionalFormatting sqref="G354:G355">
    <cfRule type="containsText" dxfId="5608" priority="6073" operator="containsText" text="Param">
      <formula>NOT(ISERROR(SEARCH("Param",G354)))</formula>
    </cfRule>
  </conditionalFormatting>
  <conditionalFormatting sqref="I354:I355">
    <cfRule type="cellIs" dxfId="5607" priority="6072" operator="lessThan">
      <formula>0</formula>
    </cfRule>
  </conditionalFormatting>
  <conditionalFormatting sqref="D354:D355">
    <cfRule type="containsText" dxfId="5606" priority="6070" operator="containsText" text="Dec">
      <formula>NOT(ISERROR(SEARCH("Dec",D354)))</formula>
    </cfRule>
    <cfRule type="containsText" dxfId="5605" priority="6071" operator="containsText" text="Inc">
      <formula>NOT(ISERROR(SEARCH("Inc",D354)))</formula>
    </cfRule>
  </conditionalFormatting>
  <conditionalFormatting sqref="F354:F355">
    <cfRule type="cellIs" dxfId="5604" priority="6068" operator="equal">
      <formula>"Unlocked"</formula>
    </cfRule>
    <cfRule type="cellIs" dxfId="5603" priority="6069" operator="equal">
      <formula>"Locked"</formula>
    </cfRule>
  </conditionalFormatting>
  <conditionalFormatting sqref="G354:G355">
    <cfRule type="containsText" dxfId="5602" priority="6067" operator="containsText" text="Param">
      <formula>NOT(ISERROR(SEARCH("Param",G354)))</formula>
    </cfRule>
  </conditionalFormatting>
  <conditionalFormatting sqref="I354:I355">
    <cfRule type="cellIs" dxfId="5601" priority="6066" operator="lessThan">
      <formula>0</formula>
    </cfRule>
  </conditionalFormatting>
  <conditionalFormatting sqref="D354:D355">
    <cfRule type="containsText" dxfId="5600" priority="6064" operator="containsText" text="Dec">
      <formula>NOT(ISERROR(SEARCH("Dec",D354)))</formula>
    </cfRule>
    <cfRule type="containsText" dxfId="5599" priority="6065" operator="containsText" text="Inc">
      <formula>NOT(ISERROR(SEARCH("Inc",D354)))</formula>
    </cfRule>
  </conditionalFormatting>
  <conditionalFormatting sqref="F354:F355">
    <cfRule type="cellIs" dxfId="5598" priority="6062" operator="equal">
      <formula>"Unlocked"</formula>
    </cfRule>
    <cfRule type="cellIs" dxfId="5597" priority="6063" operator="equal">
      <formula>"Locked"</formula>
    </cfRule>
  </conditionalFormatting>
  <conditionalFormatting sqref="G354:G355">
    <cfRule type="containsText" dxfId="5596" priority="6061" operator="containsText" text="Param">
      <formula>NOT(ISERROR(SEARCH("Param",G354)))</formula>
    </cfRule>
  </conditionalFormatting>
  <conditionalFormatting sqref="I354:I355">
    <cfRule type="cellIs" dxfId="5595" priority="6060" operator="lessThan">
      <formula>0</formula>
    </cfRule>
  </conditionalFormatting>
  <conditionalFormatting sqref="D354:D355">
    <cfRule type="containsText" dxfId="5594" priority="6058" operator="containsText" text="Dec">
      <formula>NOT(ISERROR(SEARCH("Dec",D354)))</formula>
    </cfRule>
    <cfRule type="containsText" dxfId="5593" priority="6059" operator="containsText" text="Inc">
      <formula>NOT(ISERROR(SEARCH("Inc",D354)))</formula>
    </cfRule>
  </conditionalFormatting>
  <conditionalFormatting sqref="F354:F355">
    <cfRule type="cellIs" dxfId="5592" priority="6056" operator="equal">
      <formula>"Unlocked"</formula>
    </cfRule>
    <cfRule type="cellIs" dxfId="5591" priority="6057" operator="equal">
      <formula>"Locked"</formula>
    </cfRule>
  </conditionalFormatting>
  <conditionalFormatting sqref="G354:G355">
    <cfRule type="containsText" dxfId="5590" priority="6055" operator="containsText" text="Param">
      <formula>NOT(ISERROR(SEARCH("Param",G354)))</formula>
    </cfRule>
  </conditionalFormatting>
  <conditionalFormatting sqref="I354:I355">
    <cfRule type="cellIs" dxfId="5589" priority="6054" operator="lessThan">
      <formula>0</formula>
    </cfRule>
  </conditionalFormatting>
  <conditionalFormatting sqref="D354:D355">
    <cfRule type="containsText" dxfId="5588" priority="6052" operator="containsText" text="Dec">
      <formula>NOT(ISERROR(SEARCH("Dec",D354)))</formula>
    </cfRule>
    <cfRule type="containsText" dxfId="5587" priority="6053" operator="containsText" text="Inc">
      <formula>NOT(ISERROR(SEARCH("Inc",D354)))</formula>
    </cfRule>
  </conditionalFormatting>
  <conditionalFormatting sqref="F354:F355">
    <cfRule type="cellIs" dxfId="5586" priority="6050" operator="equal">
      <formula>"Unlocked"</formula>
    </cfRule>
    <cfRule type="cellIs" dxfId="5585" priority="6051" operator="equal">
      <formula>"Locked"</formula>
    </cfRule>
  </conditionalFormatting>
  <conditionalFormatting sqref="G354:G355">
    <cfRule type="containsText" dxfId="5584" priority="6049" operator="containsText" text="Param">
      <formula>NOT(ISERROR(SEARCH("Param",G354)))</formula>
    </cfRule>
  </conditionalFormatting>
  <conditionalFormatting sqref="I354:I355">
    <cfRule type="cellIs" dxfId="5583" priority="6048" operator="lessThan">
      <formula>0</formula>
    </cfRule>
  </conditionalFormatting>
  <conditionalFormatting sqref="D354:D355">
    <cfRule type="containsText" dxfId="5582" priority="6046" operator="containsText" text="Dec">
      <formula>NOT(ISERROR(SEARCH("Dec",D354)))</formula>
    </cfRule>
    <cfRule type="containsText" dxfId="5581" priority="6047" operator="containsText" text="Inc">
      <formula>NOT(ISERROR(SEARCH("Inc",D354)))</formula>
    </cfRule>
  </conditionalFormatting>
  <conditionalFormatting sqref="F354:F355">
    <cfRule type="cellIs" dxfId="5580" priority="6044" operator="equal">
      <formula>"Unlocked"</formula>
    </cfRule>
    <cfRule type="cellIs" dxfId="5579" priority="6045" operator="equal">
      <formula>"Locked"</formula>
    </cfRule>
  </conditionalFormatting>
  <conditionalFormatting sqref="G354:G355">
    <cfRule type="containsText" dxfId="5578" priority="6043" operator="containsText" text="Param">
      <formula>NOT(ISERROR(SEARCH("Param",G354)))</formula>
    </cfRule>
  </conditionalFormatting>
  <conditionalFormatting sqref="I354:I355">
    <cfRule type="cellIs" dxfId="5577" priority="6042" operator="lessThan">
      <formula>0</formula>
    </cfRule>
  </conditionalFormatting>
  <conditionalFormatting sqref="D354:D355">
    <cfRule type="containsText" dxfId="5576" priority="6040" operator="containsText" text="Dec">
      <formula>NOT(ISERROR(SEARCH("Dec",D354)))</formula>
    </cfRule>
    <cfRule type="containsText" dxfId="5575" priority="6041" operator="containsText" text="Inc">
      <formula>NOT(ISERROR(SEARCH("Inc",D354)))</formula>
    </cfRule>
  </conditionalFormatting>
  <conditionalFormatting sqref="F354:F355">
    <cfRule type="cellIs" dxfId="5574" priority="6038" operator="equal">
      <formula>"Unlocked"</formula>
    </cfRule>
    <cfRule type="cellIs" dxfId="5573" priority="6039" operator="equal">
      <formula>"Locked"</formula>
    </cfRule>
  </conditionalFormatting>
  <conditionalFormatting sqref="G354:G355">
    <cfRule type="containsText" dxfId="5572" priority="6037" operator="containsText" text="Param">
      <formula>NOT(ISERROR(SEARCH("Param",G354)))</formula>
    </cfRule>
  </conditionalFormatting>
  <conditionalFormatting sqref="I354:I355">
    <cfRule type="cellIs" dxfId="5571" priority="6036" operator="lessThan">
      <formula>0</formula>
    </cfRule>
  </conditionalFormatting>
  <conditionalFormatting sqref="D354:D355">
    <cfRule type="containsText" dxfId="5570" priority="6034" operator="containsText" text="Dec">
      <formula>NOT(ISERROR(SEARCH("Dec",D354)))</formula>
    </cfRule>
    <cfRule type="containsText" dxfId="5569" priority="6035" operator="containsText" text="Inc">
      <formula>NOT(ISERROR(SEARCH("Inc",D354)))</formula>
    </cfRule>
  </conditionalFormatting>
  <conditionalFormatting sqref="F354:F355">
    <cfRule type="cellIs" dxfId="5568" priority="6032" operator="equal">
      <formula>"Unlocked"</formula>
    </cfRule>
    <cfRule type="cellIs" dxfId="5567" priority="6033" operator="equal">
      <formula>"Locked"</formula>
    </cfRule>
  </conditionalFormatting>
  <conditionalFormatting sqref="G354:G355">
    <cfRule type="containsText" dxfId="5566" priority="6031" operator="containsText" text="Param">
      <formula>NOT(ISERROR(SEARCH("Param",G354)))</formula>
    </cfRule>
  </conditionalFormatting>
  <conditionalFormatting sqref="I354:I355">
    <cfRule type="cellIs" dxfId="5565" priority="6030" operator="lessThan">
      <formula>0</formula>
    </cfRule>
  </conditionalFormatting>
  <conditionalFormatting sqref="D354:D355">
    <cfRule type="containsText" dxfId="5564" priority="6028" operator="containsText" text="Dec">
      <formula>NOT(ISERROR(SEARCH("Dec",D354)))</formula>
    </cfRule>
    <cfRule type="containsText" dxfId="5563" priority="6029" operator="containsText" text="Inc">
      <formula>NOT(ISERROR(SEARCH("Inc",D354)))</formula>
    </cfRule>
  </conditionalFormatting>
  <conditionalFormatting sqref="F354:F355">
    <cfRule type="cellIs" dxfId="5562" priority="6026" operator="equal">
      <formula>"Unlocked"</formula>
    </cfRule>
    <cfRule type="cellIs" dxfId="5561" priority="6027" operator="equal">
      <formula>"Locked"</formula>
    </cfRule>
  </conditionalFormatting>
  <conditionalFormatting sqref="G354:G355">
    <cfRule type="containsText" dxfId="5560" priority="6025" operator="containsText" text="Param">
      <formula>NOT(ISERROR(SEARCH("Param",G354)))</formula>
    </cfRule>
  </conditionalFormatting>
  <conditionalFormatting sqref="I354:I355">
    <cfRule type="cellIs" dxfId="5559" priority="6024" operator="lessThan">
      <formula>0</formula>
    </cfRule>
  </conditionalFormatting>
  <conditionalFormatting sqref="D354:D355">
    <cfRule type="containsText" dxfId="5558" priority="6022" operator="containsText" text="Dec">
      <formula>NOT(ISERROR(SEARCH("Dec",D354)))</formula>
    </cfRule>
    <cfRule type="containsText" dxfId="5557" priority="6023" operator="containsText" text="Inc">
      <formula>NOT(ISERROR(SEARCH("Inc",D354)))</formula>
    </cfRule>
  </conditionalFormatting>
  <conditionalFormatting sqref="F354:F355">
    <cfRule type="cellIs" dxfId="5556" priority="6020" operator="equal">
      <formula>"Unlocked"</formula>
    </cfRule>
    <cfRule type="cellIs" dxfId="5555" priority="6021" operator="equal">
      <formula>"Locked"</formula>
    </cfRule>
  </conditionalFormatting>
  <conditionalFormatting sqref="G354:G355">
    <cfRule type="containsText" dxfId="5554" priority="6019" operator="containsText" text="Param">
      <formula>NOT(ISERROR(SEARCH("Param",G354)))</formula>
    </cfRule>
  </conditionalFormatting>
  <conditionalFormatting sqref="I354:I355">
    <cfRule type="cellIs" dxfId="5553" priority="6018" operator="lessThan">
      <formula>0</formula>
    </cfRule>
  </conditionalFormatting>
  <conditionalFormatting sqref="D354:D355">
    <cfRule type="containsText" dxfId="5552" priority="6016" operator="containsText" text="Dec">
      <formula>NOT(ISERROR(SEARCH("Dec",D354)))</formula>
    </cfRule>
    <cfRule type="containsText" dxfId="5551" priority="6017" operator="containsText" text="Inc">
      <formula>NOT(ISERROR(SEARCH("Inc",D354)))</formula>
    </cfRule>
  </conditionalFormatting>
  <conditionalFormatting sqref="F354:F355">
    <cfRule type="cellIs" dxfId="5550" priority="6014" operator="equal">
      <formula>"Unlocked"</formula>
    </cfRule>
    <cfRule type="cellIs" dxfId="5549" priority="6015" operator="equal">
      <formula>"Locked"</formula>
    </cfRule>
  </conditionalFormatting>
  <conditionalFormatting sqref="G354:G355">
    <cfRule type="containsText" dxfId="5548" priority="6013" operator="containsText" text="Param">
      <formula>NOT(ISERROR(SEARCH("Param",G354)))</formula>
    </cfRule>
  </conditionalFormatting>
  <conditionalFormatting sqref="I354:I355">
    <cfRule type="cellIs" dxfId="5547" priority="6012" operator="lessThan">
      <formula>0</formula>
    </cfRule>
  </conditionalFormatting>
  <conditionalFormatting sqref="D354:D355">
    <cfRule type="containsText" dxfId="5546" priority="6010" operator="containsText" text="Dec">
      <formula>NOT(ISERROR(SEARCH("Dec",D354)))</formula>
    </cfRule>
    <cfRule type="containsText" dxfId="5545" priority="6011" operator="containsText" text="Inc">
      <formula>NOT(ISERROR(SEARCH("Inc",D354)))</formula>
    </cfRule>
  </conditionalFormatting>
  <conditionalFormatting sqref="F356">
    <cfRule type="cellIs" dxfId="5544" priority="6002" operator="equal">
      <formula>"Unlocked"</formula>
    </cfRule>
    <cfRule type="cellIs" dxfId="5543" priority="6003" operator="equal">
      <formula>"Locked"</formula>
    </cfRule>
  </conditionalFormatting>
  <conditionalFormatting sqref="G356">
    <cfRule type="containsText" dxfId="5542" priority="6001" operator="containsText" text="Param">
      <formula>NOT(ISERROR(SEARCH("Param",G356)))</formula>
    </cfRule>
  </conditionalFormatting>
  <conditionalFormatting sqref="I356">
    <cfRule type="cellIs" dxfId="5541" priority="6000" operator="lessThan">
      <formula>0</formula>
    </cfRule>
  </conditionalFormatting>
  <conditionalFormatting sqref="D356">
    <cfRule type="containsText" dxfId="5540" priority="5998" operator="containsText" text="Dec">
      <formula>NOT(ISERROR(SEARCH("Dec",D356)))</formula>
    </cfRule>
    <cfRule type="containsText" dxfId="5539" priority="5999" operator="containsText" text="Inc">
      <formula>NOT(ISERROR(SEARCH("Inc",D356)))</formula>
    </cfRule>
  </conditionalFormatting>
  <conditionalFormatting sqref="F356">
    <cfRule type="cellIs" dxfId="5538" priority="5996" operator="equal">
      <formula>"Unlocked"</formula>
    </cfRule>
    <cfRule type="cellIs" dxfId="5537" priority="5997" operator="equal">
      <formula>"Locked"</formula>
    </cfRule>
  </conditionalFormatting>
  <conditionalFormatting sqref="G356">
    <cfRule type="containsText" dxfId="5536" priority="5995" operator="containsText" text="Param">
      <formula>NOT(ISERROR(SEARCH("Param",G356)))</formula>
    </cfRule>
  </conditionalFormatting>
  <conditionalFormatting sqref="I356">
    <cfRule type="cellIs" dxfId="5535" priority="5994" operator="lessThan">
      <formula>0</formula>
    </cfRule>
  </conditionalFormatting>
  <conditionalFormatting sqref="D356">
    <cfRule type="containsText" dxfId="5534" priority="5992" operator="containsText" text="Dec">
      <formula>NOT(ISERROR(SEARCH("Dec",D356)))</formula>
    </cfRule>
    <cfRule type="containsText" dxfId="5533" priority="5993" operator="containsText" text="Inc">
      <formula>NOT(ISERROR(SEARCH("Inc",D356)))</formula>
    </cfRule>
  </conditionalFormatting>
  <conditionalFormatting sqref="F356">
    <cfRule type="cellIs" dxfId="5532" priority="5990" operator="equal">
      <formula>"Unlocked"</formula>
    </cfRule>
    <cfRule type="cellIs" dxfId="5531" priority="5991" operator="equal">
      <formula>"Locked"</formula>
    </cfRule>
  </conditionalFormatting>
  <conditionalFormatting sqref="G356">
    <cfRule type="containsText" dxfId="5530" priority="5989" operator="containsText" text="Param">
      <formula>NOT(ISERROR(SEARCH("Param",G356)))</formula>
    </cfRule>
  </conditionalFormatting>
  <conditionalFormatting sqref="I356">
    <cfRule type="cellIs" dxfId="5529" priority="5988" operator="lessThan">
      <formula>0</formula>
    </cfRule>
  </conditionalFormatting>
  <conditionalFormatting sqref="D356">
    <cfRule type="containsText" dxfId="5528" priority="5986" operator="containsText" text="Dec">
      <formula>NOT(ISERROR(SEARCH("Dec",D356)))</formula>
    </cfRule>
    <cfRule type="containsText" dxfId="5527" priority="5987" operator="containsText" text="Inc">
      <formula>NOT(ISERROR(SEARCH("Inc",D356)))</formula>
    </cfRule>
  </conditionalFormatting>
  <conditionalFormatting sqref="F356">
    <cfRule type="cellIs" dxfId="5526" priority="5984" operator="equal">
      <formula>"Unlocked"</formula>
    </cfRule>
    <cfRule type="cellIs" dxfId="5525" priority="5985" operator="equal">
      <formula>"Locked"</formula>
    </cfRule>
  </conditionalFormatting>
  <conditionalFormatting sqref="G356">
    <cfRule type="containsText" dxfId="5524" priority="5983" operator="containsText" text="Param">
      <formula>NOT(ISERROR(SEARCH("Param",G356)))</formula>
    </cfRule>
  </conditionalFormatting>
  <conditionalFormatting sqref="I356">
    <cfRule type="cellIs" dxfId="5523" priority="5982" operator="lessThan">
      <formula>0</formula>
    </cfRule>
  </conditionalFormatting>
  <conditionalFormatting sqref="D356">
    <cfRule type="containsText" dxfId="5522" priority="5980" operator="containsText" text="Dec">
      <formula>NOT(ISERROR(SEARCH("Dec",D356)))</formula>
    </cfRule>
    <cfRule type="containsText" dxfId="5521" priority="5981" operator="containsText" text="Inc">
      <formula>NOT(ISERROR(SEARCH("Inc",D356)))</formula>
    </cfRule>
  </conditionalFormatting>
  <conditionalFormatting sqref="F356">
    <cfRule type="cellIs" dxfId="5520" priority="5978" operator="equal">
      <formula>"Unlocked"</formula>
    </cfRule>
    <cfRule type="cellIs" dxfId="5519" priority="5979" operator="equal">
      <formula>"Locked"</formula>
    </cfRule>
  </conditionalFormatting>
  <conditionalFormatting sqref="G356">
    <cfRule type="containsText" dxfId="5518" priority="5977" operator="containsText" text="Param">
      <formula>NOT(ISERROR(SEARCH("Param",G356)))</formula>
    </cfRule>
  </conditionalFormatting>
  <conditionalFormatting sqref="I356">
    <cfRule type="cellIs" dxfId="5517" priority="5976" operator="lessThan">
      <formula>0</formula>
    </cfRule>
  </conditionalFormatting>
  <conditionalFormatting sqref="D356">
    <cfRule type="containsText" dxfId="5516" priority="5974" operator="containsText" text="Dec">
      <formula>NOT(ISERROR(SEARCH("Dec",D356)))</formula>
    </cfRule>
    <cfRule type="containsText" dxfId="5515" priority="5975" operator="containsText" text="Inc">
      <formula>NOT(ISERROR(SEARCH("Inc",D356)))</formula>
    </cfRule>
  </conditionalFormatting>
  <conditionalFormatting sqref="F356">
    <cfRule type="cellIs" dxfId="5514" priority="5972" operator="equal">
      <formula>"Unlocked"</formula>
    </cfRule>
    <cfRule type="cellIs" dxfId="5513" priority="5973" operator="equal">
      <formula>"Locked"</formula>
    </cfRule>
  </conditionalFormatting>
  <conditionalFormatting sqref="G356">
    <cfRule type="containsText" dxfId="5512" priority="5971" operator="containsText" text="Param">
      <formula>NOT(ISERROR(SEARCH("Param",G356)))</formula>
    </cfRule>
  </conditionalFormatting>
  <conditionalFormatting sqref="I356">
    <cfRule type="cellIs" dxfId="5511" priority="5970" operator="lessThan">
      <formula>0</formula>
    </cfRule>
  </conditionalFormatting>
  <conditionalFormatting sqref="D356">
    <cfRule type="containsText" dxfId="5510" priority="5968" operator="containsText" text="Dec">
      <formula>NOT(ISERROR(SEARCH("Dec",D356)))</formula>
    </cfRule>
    <cfRule type="containsText" dxfId="5509" priority="5969" operator="containsText" text="Inc">
      <formula>NOT(ISERROR(SEARCH("Inc",D356)))</formula>
    </cfRule>
  </conditionalFormatting>
  <conditionalFormatting sqref="F356">
    <cfRule type="cellIs" dxfId="5508" priority="5966" operator="equal">
      <formula>"Unlocked"</formula>
    </cfRule>
    <cfRule type="cellIs" dxfId="5507" priority="5967" operator="equal">
      <formula>"Locked"</formula>
    </cfRule>
  </conditionalFormatting>
  <conditionalFormatting sqref="G356">
    <cfRule type="containsText" dxfId="5506" priority="5965" operator="containsText" text="Param">
      <formula>NOT(ISERROR(SEARCH("Param",G356)))</formula>
    </cfRule>
  </conditionalFormatting>
  <conditionalFormatting sqref="I356">
    <cfRule type="cellIs" dxfId="5505" priority="5964" operator="lessThan">
      <formula>0</formula>
    </cfRule>
  </conditionalFormatting>
  <conditionalFormatting sqref="D356">
    <cfRule type="containsText" dxfId="5504" priority="5962" operator="containsText" text="Dec">
      <formula>NOT(ISERROR(SEARCH("Dec",D356)))</formula>
    </cfRule>
    <cfRule type="containsText" dxfId="5503" priority="5963" operator="containsText" text="Inc">
      <formula>NOT(ISERROR(SEARCH("Inc",D356)))</formula>
    </cfRule>
  </conditionalFormatting>
  <conditionalFormatting sqref="F356">
    <cfRule type="cellIs" dxfId="5502" priority="5960" operator="equal">
      <formula>"Unlocked"</formula>
    </cfRule>
    <cfRule type="cellIs" dxfId="5501" priority="5961" operator="equal">
      <formula>"Locked"</formula>
    </cfRule>
  </conditionalFormatting>
  <conditionalFormatting sqref="G356">
    <cfRule type="containsText" dxfId="5500" priority="5959" operator="containsText" text="Param">
      <formula>NOT(ISERROR(SEARCH("Param",G356)))</formula>
    </cfRule>
  </conditionalFormatting>
  <conditionalFormatting sqref="I356">
    <cfRule type="cellIs" dxfId="5499" priority="5958" operator="lessThan">
      <formula>0</formula>
    </cfRule>
  </conditionalFormatting>
  <conditionalFormatting sqref="D356">
    <cfRule type="containsText" dxfId="5498" priority="5956" operator="containsText" text="Dec">
      <formula>NOT(ISERROR(SEARCH("Dec",D356)))</formula>
    </cfRule>
    <cfRule type="containsText" dxfId="5497" priority="5957" operator="containsText" text="Inc">
      <formula>NOT(ISERROR(SEARCH("Inc",D356)))</formula>
    </cfRule>
  </conditionalFormatting>
  <conditionalFormatting sqref="F356">
    <cfRule type="cellIs" dxfId="5496" priority="5954" operator="equal">
      <formula>"Unlocked"</formula>
    </cfRule>
    <cfRule type="cellIs" dxfId="5495" priority="5955" operator="equal">
      <formula>"Locked"</formula>
    </cfRule>
  </conditionalFormatting>
  <conditionalFormatting sqref="G356">
    <cfRule type="containsText" dxfId="5494" priority="5953" operator="containsText" text="Param">
      <formula>NOT(ISERROR(SEARCH("Param",G356)))</formula>
    </cfRule>
  </conditionalFormatting>
  <conditionalFormatting sqref="I356">
    <cfRule type="cellIs" dxfId="5493" priority="5952" operator="lessThan">
      <formula>0</formula>
    </cfRule>
  </conditionalFormatting>
  <conditionalFormatting sqref="D356">
    <cfRule type="containsText" dxfId="5492" priority="5950" operator="containsText" text="Dec">
      <formula>NOT(ISERROR(SEARCH("Dec",D356)))</formula>
    </cfRule>
    <cfRule type="containsText" dxfId="5491" priority="5951" operator="containsText" text="Inc">
      <formula>NOT(ISERROR(SEARCH("Inc",D356)))</formula>
    </cfRule>
  </conditionalFormatting>
  <conditionalFormatting sqref="F356">
    <cfRule type="cellIs" dxfId="5490" priority="5948" operator="equal">
      <formula>"Unlocked"</formula>
    </cfRule>
    <cfRule type="cellIs" dxfId="5489" priority="5949" operator="equal">
      <formula>"Locked"</formula>
    </cfRule>
  </conditionalFormatting>
  <conditionalFormatting sqref="G356">
    <cfRule type="containsText" dxfId="5488" priority="5947" operator="containsText" text="Param">
      <formula>NOT(ISERROR(SEARCH("Param",G356)))</formula>
    </cfRule>
  </conditionalFormatting>
  <conditionalFormatting sqref="I356">
    <cfRule type="cellIs" dxfId="5487" priority="5946" operator="lessThan">
      <formula>0</formula>
    </cfRule>
  </conditionalFormatting>
  <conditionalFormatting sqref="D356">
    <cfRule type="containsText" dxfId="5486" priority="5944" operator="containsText" text="Dec">
      <formula>NOT(ISERROR(SEARCH("Dec",D356)))</formula>
    </cfRule>
    <cfRule type="containsText" dxfId="5485" priority="5945" operator="containsText" text="Inc">
      <formula>NOT(ISERROR(SEARCH("Inc",D356)))</formula>
    </cfRule>
  </conditionalFormatting>
  <conditionalFormatting sqref="F356">
    <cfRule type="cellIs" dxfId="5484" priority="5942" operator="equal">
      <formula>"Unlocked"</formula>
    </cfRule>
    <cfRule type="cellIs" dxfId="5483" priority="5943" operator="equal">
      <formula>"Locked"</formula>
    </cfRule>
  </conditionalFormatting>
  <conditionalFormatting sqref="G356">
    <cfRule type="containsText" dxfId="5482" priority="5941" operator="containsText" text="Param">
      <formula>NOT(ISERROR(SEARCH("Param",G356)))</formula>
    </cfRule>
  </conditionalFormatting>
  <conditionalFormatting sqref="I356">
    <cfRule type="cellIs" dxfId="5481" priority="5940" operator="lessThan">
      <formula>0</formula>
    </cfRule>
  </conditionalFormatting>
  <conditionalFormatting sqref="D356">
    <cfRule type="containsText" dxfId="5480" priority="5938" operator="containsText" text="Dec">
      <formula>NOT(ISERROR(SEARCH("Dec",D356)))</formula>
    </cfRule>
    <cfRule type="containsText" dxfId="5479" priority="5939" operator="containsText" text="Inc">
      <formula>NOT(ISERROR(SEARCH("Inc",D356)))</formula>
    </cfRule>
  </conditionalFormatting>
  <conditionalFormatting sqref="F356">
    <cfRule type="cellIs" dxfId="5478" priority="5936" operator="equal">
      <formula>"Unlocked"</formula>
    </cfRule>
    <cfRule type="cellIs" dxfId="5477" priority="5937" operator="equal">
      <formula>"Locked"</formula>
    </cfRule>
  </conditionalFormatting>
  <conditionalFormatting sqref="G356">
    <cfRule type="containsText" dxfId="5476" priority="5935" operator="containsText" text="Param">
      <formula>NOT(ISERROR(SEARCH("Param",G356)))</formula>
    </cfRule>
  </conditionalFormatting>
  <conditionalFormatting sqref="I356">
    <cfRule type="cellIs" dxfId="5475" priority="5934" operator="lessThan">
      <formula>0</formula>
    </cfRule>
  </conditionalFormatting>
  <conditionalFormatting sqref="D356">
    <cfRule type="containsText" dxfId="5474" priority="5932" operator="containsText" text="Dec">
      <formula>NOT(ISERROR(SEARCH("Dec",D356)))</formula>
    </cfRule>
    <cfRule type="containsText" dxfId="5473" priority="5933" operator="containsText" text="Inc">
      <formula>NOT(ISERROR(SEARCH("Inc",D356)))</formula>
    </cfRule>
  </conditionalFormatting>
  <conditionalFormatting sqref="F356">
    <cfRule type="cellIs" dxfId="5472" priority="5930" operator="equal">
      <formula>"Unlocked"</formula>
    </cfRule>
    <cfRule type="cellIs" dxfId="5471" priority="5931" operator="equal">
      <formula>"Locked"</formula>
    </cfRule>
  </conditionalFormatting>
  <conditionalFormatting sqref="G356">
    <cfRule type="containsText" dxfId="5470" priority="5929" operator="containsText" text="Param">
      <formula>NOT(ISERROR(SEARCH("Param",G356)))</formula>
    </cfRule>
  </conditionalFormatting>
  <conditionalFormatting sqref="I356">
    <cfRule type="cellIs" dxfId="5469" priority="5928" operator="lessThan">
      <formula>0</formula>
    </cfRule>
  </conditionalFormatting>
  <conditionalFormatting sqref="D356">
    <cfRule type="containsText" dxfId="5468" priority="5926" operator="containsText" text="Dec">
      <formula>NOT(ISERROR(SEARCH("Dec",D356)))</formula>
    </cfRule>
    <cfRule type="containsText" dxfId="5467" priority="5927" operator="containsText" text="Inc">
      <formula>NOT(ISERROR(SEARCH("Inc",D356)))</formula>
    </cfRule>
  </conditionalFormatting>
  <conditionalFormatting sqref="F356">
    <cfRule type="cellIs" dxfId="5466" priority="5924" operator="equal">
      <formula>"Unlocked"</formula>
    </cfRule>
    <cfRule type="cellIs" dxfId="5465" priority="5925" operator="equal">
      <formula>"Locked"</formula>
    </cfRule>
  </conditionalFormatting>
  <conditionalFormatting sqref="G356">
    <cfRule type="containsText" dxfId="5464" priority="5923" operator="containsText" text="Param">
      <formula>NOT(ISERROR(SEARCH("Param",G356)))</formula>
    </cfRule>
  </conditionalFormatting>
  <conditionalFormatting sqref="I356">
    <cfRule type="cellIs" dxfId="5463" priority="5922" operator="lessThan">
      <formula>0</formula>
    </cfRule>
  </conditionalFormatting>
  <conditionalFormatting sqref="D356">
    <cfRule type="containsText" dxfId="5462" priority="5920" operator="containsText" text="Dec">
      <formula>NOT(ISERROR(SEARCH("Dec",D356)))</formula>
    </cfRule>
    <cfRule type="containsText" dxfId="5461" priority="5921" operator="containsText" text="Inc">
      <formula>NOT(ISERROR(SEARCH("Inc",D356)))</formula>
    </cfRule>
  </conditionalFormatting>
  <conditionalFormatting sqref="F356">
    <cfRule type="cellIs" dxfId="5460" priority="5918" operator="equal">
      <formula>"Unlocked"</formula>
    </cfRule>
    <cfRule type="cellIs" dxfId="5459" priority="5919" operator="equal">
      <formula>"Locked"</formula>
    </cfRule>
  </conditionalFormatting>
  <conditionalFormatting sqref="G356">
    <cfRule type="containsText" dxfId="5458" priority="5917" operator="containsText" text="Param">
      <formula>NOT(ISERROR(SEARCH("Param",G356)))</formula>
    </cfRule>
  </conditionalFormatting>
  <conditionalFormatting sqref="I356">
    <cfRule type="cellIs" dxfId="5457" priority="5916" operator="lessThan">
      <formula>0</formula>
    </cfRule>
  </conditionalFormatting>
  <conditionalFormatting sqref="D356">
    <cfRule type="containsText" dxfId="5456" priority="5914" operator="containsText" text="Dec">
      <formula>NOT(ISERROR(SEARCH("Dec",D356)))</formula>
    </cfRule>
    <cfRule type="containsText" dxfId="5455" priority="5915" operator="containsText" text="Inc">
      <formula>NOT(ISERROR(SEARCH("Inc",D356)))</formula>
    </cfRule>
  </conditionalFormatting>
  <conditionalFormatting sqref="F356">
    <cfRule type="cellIs" dxfId="5454" priority="5912" operator="equal">
      <formula>"Unlocked"</formula>
    </cfRule>
    <cfRule type="cellIs" dxfId="5453" priority="5913" operator="equal">
      <formula>"Locked"</formula>
    </cfRule>
  </conditionalFormatting>
  <conditionalFormatting sqref="G356">
    <cfRule type="containsText" dxfId="5452" priority="5911" operator="containsText" text="Param">
      <formula>NOT(ISERROR(SEARCH("Param",G356)))</formula>
    </cfRule>
  </conditionalFormatting>
  <conditionalFormatting sqref="I356">
    <cfRule type="cellIs" dxfId="5451" priority="5910" operator="lessThan">
      <formula>0</formula>
    </cfRule>
  </conditionalFormatting>
  <conditionalFormatting sqref="D356">
    <cfRule type="containsText" dxfId="5450" priority="5908" operator="containsText" text="Dec">
      <formula>NOT(ISERROR(SEARCH("Dec",D356)))</formula>
    </cfRule>
    <cfRule type="containsText" dxfId="5449" priority="5909" operator="containsText" text="Inc">
      <formula>NOT(ISERROR(SEARCH("Inc",D356)))</formula>
    </cfRule>
  </conditionalFormatting>
  <conditionalFormatting sqref="F356">
    <cfRule type="cellIs" dxfId="5448" priority="5906" operator="equal">
      <formula>"Unlocked"</formula>
    </cfRule>
    <cfRule type="cellIs" dxfId="5447" priority="5907" operator="equal">
      <formula>"Locked"</formula>
    </cfRule>
  </conditionalFormatting>
  <conditionalFormatting sqref="G356">
    <cfRule type="containsText" dxfId="5446" priority="5905" operator="containsText" text="Param">
      <formula>NOT(ISERROR(SEARCH("Param",G356)))</formula>
    </cfRule>
  </conditionalFormatting>
  <conditionalFormatting sqref="I356">
    <cfRule type="cellIs" dxfId="5445" priority="5904" operator="lessThan">
      <formula>0</formula>
    </cfRule>
  </conditionalFormatting>
  <conditionalFormatting sqref="D356">
    <cfRule type="containsText" dxfId="5444" priority="5902" operator="containsText" text="Dec">
      <formula>NOT(ISERROR(SEARCH("Dec",D356)))</formula>
    </cfRule>
    <cfRule type="containsText" dxfId="5443" priority="5903" operator="containsText" text="Inc">
      <formula>NOT(ISERROR(SEARCH("Inc",D356)))</formula>
    </cfRule>
  </conditionalFormatting>
  <conditionalFormatting sqref="F356">
    <cfRule type="cellIs" dxfId="5442" priority="5900" operator="equal">
      <formula>"Unlocked"</formula>
    </cfRule>
    <cfRule type="cellIs" dxfId="5441" priority="5901" operator="equal">
      <formula>"Locked"</formula>
    </cfRule>
  </conditionalFormatting>
  <conditionalFormatting sqref="G356">
    <cfRule type="containsText" dxfId="5440" priority="5899" operator="containsText" text="Param">
      <formula>NOT(ISERROR(SEARCH("Param",G356)))</formula>
    </cfRule>
  </conditionalFormatting>
  <conditionalFormatting sqref="I356">
    <cfRule type="cellIs" dxfId="5439" priority="5898" operator="lessThan">
      <formula>0</formula>
    </cfRule>
  </conditionalFormatting>
  <conditionalFormatting sqref="D356">
    <cfRule type="containsText" dxfId="5438" priority="5896" operator="containsText" text="Dec">
      <formula>NOT(ISERROR(SEARCH("Dec",D356)))</formula>
    </cfRule>
    <cfRule type="containsText" dxfId="5437" priority="5897" operator="containsText" text="Inc">
      <formula>NOT(ISERROR(SEARCH("Inc",D356)))</formula>
    </cfRule>
  </conditionalFormatting>
  <conditionalFormatting sqref="F360:F361">
    <cfRule type="cellIs" dxfId="5436" priority="5435" operator="equal">
      <formula>"Unlocked"</formula>
    </cfRule>
    <cfRule type="cellIs" dxfId="5435" priority="5436" operator="equal">
      <formula>"Locked"</formula>
    </cfRule>
  </conditionalFormatting>
  <conditionalFormatting sqref="G360:G361">
    <cfRule type="containsText" dxfId="5434" priority="5434" operator="containsText" text="Param">
      <formula>NOT(ISERROR(SEARCH("Param",G360)))</formula>
    </cfRule>
  </conditionalFormatting>
  <conditionalFormatting sqref="I360:I361">
    <cfRule type="cellIs" dxfId="5433" priority="5433" operator="lessThan">
      <formula>0</formula>
    </cfRule>
  </conditionalFormatting>
  <conditionalFormatting sqref="D360:D361">
    <cfRule type="containsText" dxfId="5432" priority="5431" operator="containsText" text="Dec">
      <formula>NOT(ISERROR(SEARCH("Dec",D360)))</formula>
    </cfRule>
    <cfRule type="containsText" dxfId="5431" priority="5432" operator="containsText" text="Inc">
      <formula>NOT(ISERROR(SEARCH("Inc",D360)))</formula>
    </cfRule>
  </conditionalFormatting>
  <conditionalFormatting sqref="F360:F361">
    <cfRule type="cellIs" dxfId="5430" priority="5429" operator="equal">
      <formula>"Unlocked"</formula>
    </cfRule>
    <cfRule type="cellIs" dxfId="5429" priority="5430" operator="equal">
      <formula>"Locked"</formula>
    </cfRule>
  </conditionalFormatting>
  <conditionalFormatting sqref="G360:G361">
    <cfRule type="containsText" dxfId="5428" priority="5428" operator="containsText" text="Param">
      <formula>NOT(ISERROR(SEARCH("Param",G360)))</formula>
    </cfRule>
  </conditionalFormatting>
  <conditionalFormatting sqref="I360:I361">
    <cfRule type="cellIs" dxfId="5427" priority="5427" operator="lessThan">
      <formula>0</formula>
    </cfRule>
  </conditionalFormatting>
  <conditionalFormatting sqref="D360:D361">
    <cfRule type="containsText" dxfId="5426" priority="5425" operator="containsText" text="Dec">
      <formula>NOT(ISERROR(SEARCH("Dec",D360)))</formula>
    </cfRule>
    <cfRule type="containsText" dxfId="5425" priority="5426" operator="containsText" text="Inc">
      <formula>NOT(ISERROR(SEARCH("Inc",D360)))</formula>
    </cfRule>
  </conditionalFormatting>
  <conditionalFormatting sqref="F360:F361">
    <cfRule type="cellIs" dxfId="5424" priority="5423" operator="equal">
      <formula>"Unlocked"</formula>
    </cfRule>
    <cfRule type="cellIs" dxfId="5423" priority="5424" operator="equal">
      <formula>"Locked"</formula>
    </cfRule>
  </conditionalFormatting>
  <conditionalFormatting sqref="G360:G361">
    <cfRule type="containsText" dxfId="5422" priority="5422" operator="containsText" text="Param">
      <formula>NOT(ISERROR(SEARCH("Param",G360)))</formula>
    </cfRule>
  </conditionalFormatting>
  <conditionalFormatting sqref="I360:I361">
    <cfRule type="cellIs" dxfId="5421" priority="5421" operator="lessThan">
      <formula>0</formula>
    </cfRule>
  </conditionalFormatting>
  <conditionalFormatting sqref="D360:D361">
    <cfRule type="containsText" dxfId="5420" priority="5419" operator="containsText" text="Dec">
      <formula>NOT(ISERROR(SEARCH("Dec",D360)))</formula>
    </cfRule>
    <cfRule type="containsText" dxfId="5419" priority="5420" operator="containsText" text="Inc">
      <formula>NOT(ISERROR(SEARCH("Inc",D360)))</formula>
    </cfRule>
  </conditionalFormatting>
  <conditionalFormatting sqref="F360:F361">
    <cfRule type="cellIs" dxfId="5418" priority="5417" operator="equal">
      <formula>"Unlocked"</formula>
    </cfRule>
    <cfRule type="cellIs" dxfId="5417" priority="5418" operator="equal">
      <formula>"Locked"</formula>
    </cfRule>
  </conditionalFormatting>
  <conditionalFormatting sqref="G360:G361">
    <cfRule type="containsText" dxfId="5416" priority="5416" operator="containsText" text="Param">
      <formula>NOT(ISERROR(SEARCH("Param",G360)))</formula>
    </cfRule>
  </conditionalFormatting>
  <conditionalFormatting sqref="I360:I361">
    <cfRule type="cellIs" dxfId="5415" priority="5415" operator="lessThan">
      <formula>0</formula>
    </cfRule>
  </conditionalFormatting>
  <conditionalFormatting sqref="D360:D361">
    <cfRule type="containsText" dxfId="5414" priority="5413" operator="containsText" text="Dec">
      <formula>NOT(ISERROR(SEARCH("Dec",D360)))</formula>
    </cfRule>
    <cfRule type="containsText" dxfId="5413" priority="5414" operator="containsText" text="Inc">
      <formula>NOT(ISERROR(SEARCH("Inc",D360)))</formula>
    </cfRule>
  </conditionalFormatting>
  <conditionalFormatting sqref="F360:F361">
    <cfRule type="cellIs" dxfId="5412" priority="5411" operator="equal">
      <formula>"Unlocked"</formula>
    </cfRule>
    <cfRule type="cellIs" dxfId="5411" priority="5412" operator="equal">
      <formula>"Locked"</formula>
    </cfRule>
  </conditionalFormatting>
  <conditionalFormatting sqref="G360:G361">
    <cfRule type="containsText" dxfId="5410" priority="5410" operator="containsText" text="Param">
      <formula>NOT(ISERROR(SEARCH("Param",G360)))</formula>
    </cfRule>
  </conditionalFormatting>
  <conditionalFormatting sqref="I360:I361">
    <cfRule type="cellIs" dxfId="5409" priority="5409" operator="lessThan">
      <formula>0</formula>
    </cfRule>
  </conditionalFormatting>
  <conditionalFormatting sqref="D360:D361">
    <cfRule type="containsText" dxfId="5408" priority="5407" operator="containsText" text="Dec">
      <formula>NOT(ISERROR(SEARCH("Dec",D360)))</formula>
    </cfRule>
    <cfRule type="containsText" dxfId="5407" priority="5408" operator="containsText" text="Inc">
      <formula>NOT(ISERROR(SEARCH("Inc",D360)))</formula>
    </cfRule>
  </conditionalFormatting>
  <conditionalFormatting sqref="F360:F361">
    <cfRule type="cellIs" dxfId="5406" priority="5405" operator="equal">
      <formula>"Unlocked"</formula>
    </cfRule>
    <cfRule type="cellIs" dxfId="5405" priority="5406" operator="equal">
      <formula>"Locked"</formula>
    </cfRule>
  </conditionalFormatting>
  <conditionalFormatting sqref="G360:G361">
    <cfRule type="containsText" dxfId="5404" priority="5404" operator="containsText" text="Param">
      <formula>NOT(ISERROR(SEARCH("Param",G360)))</formula>
    </cfRule>
  </conditionalFormatting>
  <conditionalFormatting sqref="I360:I361">
    <cfRule type="cellIs" dxfId="5403" priority="5403" operator="lessThan">
      <formula>0</formula>
    </cfRule>
  </conditionalFormatting>
  <conditionalFormatting sqref="D360:D361">
    <cfRule type="containsText" dxfId="5402" priority="5401" operator="containsText" text="Dec">
      <formula>NOT(ISERROR(SEARCH("Dec",D360)))</formula>
    </cfRule>
    <cfRule type="containsText" dxfId="5401" priority="5402" operator="containsText" text="Inc">
      <formula>NOT(ISERROR(SEARCH("Inc",D360)))</formula>
    </cfRule>
  </conditionalFormatting>
  <conditionalFormatting sqref="F360:F361">
    <cfRule type="cellIs" dxfId="5400" priority="5399" operator="equal">
      <formula>"Unlocked"</formula>
    </cfRule>
    <cfRule type="cellIs" dxfId="5399" priority="5400" operator="equal">
      <formula>"Locked"</formula>
    </cfRule>
  </conditionalFormatting>
  <conditionalFormatting sqref="G360:G361">
    <cfRule type="containsText" dxfId="5398" priority="5398" operator="containsText" text="Param">
      <formula>NOT(ISERROR(SEARCH("Param",G360)))</formula>
    </cfRule>
  </conditionalFormatting>
  <conditionalFormatting sqref="I360:I361">
    <cfRule type="cellIs" dxfId="5397" priority="5397" operator="lessThan">
      <formula>0</formula>
    </cfRule>
  </conditionalFormatting>
  <conditionalFormatting sqref="D360:D361">
    <cfRule type="containsText" dxfId="5396" priority="5395" operator="containsText" text="Dec">
      <formula>NOT(ISERROR(SEARCH("Dec",D360)))</formula>
    </cfRule>
    <cfRule type="containsText" dxfId="5395" priority="5396" operator="containsText" text="Inc">
      <formula>NOT(ISERROR(SEARCH("Inc",D360)))</formula>
    </cfRule>
  </conditionalFormatting>
  <conditionalFormatting sqref="F360:F361">
    <cfRule type="cellIs" dxfId="5394" priority="5393" operator="equal">
      <formula>"Unlocked"</formula>
    </cfRule>
    <cfRule type="cellIs" dxfId="5393" priority="5394" operator="equal">
      <formula>"Locked"</formula>
    </cfRule>
  </conditionalFormatting>
  <conditionalFormatting sqref="G360:G361">
    <cfRule type="containsText" dxfId="5392" priority="5392" operator="containsText" text="Param">
      <formula>NOT(ISERROR(SEARCH("Param",G360)))</formula>
    </cfRule>
  </conditionalFormatting>
  <conditionalFormatting sqref="I360:I361">
    <cfRule type="cellIs" dxfId="5391" priority="5391" operator="lessThan">
      <formula>0</formula>
    </cfRule>
  </conditionalFormatting>
  <conditionalFormatting sqref="D360:D361">
    <cfRule type="containsText" dxfId="5390" priority="5389" operator="containsText" text="Dec">
      <formula>NOT(ISERROR(SEARCH("Dec",D360)))</formula>
    </cfRule>
    <cfRule type="containsText" dxfId="5389" priority="5390" operator="containsText" text="Inc">
      <formula>NOT(ISERROR(SEARCH("Inc",D360)))</formula>
    </cfRule>
  </conditionalFormatting>
  <conditionalFormatting sqref="F360:F361">
    <cfRule type="cellIs" dxfId="5388" priority="5387" operator="equal">
      <formula>"Unlocked"</formula>
    </cfRule>
    <cfRule type="cellIs" dxfId="5387" priority="5388" operator="equal">
      <formula>"Locked"</formula>
    </cfRule>
  </conditionalFormatting>
  <conditionalFormatting sqref="G360:G361">
    <cfRule type="containsText" dxfId="5386" priority="5386" operator="containsText" text="Param">
      <formula>NOT(ISERROR(SEARCH("Param",G360)))</formula>
    </cfRule>
  </conditionalFormatting>
  <conditionalFormatting sqref="I360:I361">
    <cfRule type="cellIs" dxfId="5385" priority="5385" operator="lessThan">
      <formula>0</formula>
    </cfRule>
  </conditionalFormatting>
  <conditionalFormatting sqref="D360:D361">
    <cfRule type="containsText" dxfId="5384" priority="5383" operator="containsText" text="Dec">
      <formula>NOT(ISERROR(SEARCH("Dec",D360)))</formula>
    </cfRule>
    <cfRule type="containsText" dxfId="5383" priority="5384" operator="containsText" text="Inc">
      <formula>NOT(ISERROR(SEARCH("Inc",D360)))</formula>
    </cfRule>
  </conditionalFormatting>
  <conditionalFormatting sqref="F360:F361">
    <cfRule type="cellIs" dxfId="5382" priority="5381" operator="equal">
      <formula>"Unlocked"</formula>
    </cfRule>
    <cfRule type="cellIs" dxfId="5381" priority="5382" operator="equal">
      <formula>"Locked"</formula>
    </cfRule>
  </conditionalFormatting>
  <conditionalFormatting sqref="G360:G361">
    <cfRule type="containsText" dxfId="5380" priority="5380" operator="containsText" text="Param">
      <formula>NOT(ISERROR(SEARCH("Param",G360)))</formula>
    </cfRule>
  </conditionalFormatting>
  <conditionalFormatting sqref="I360:I361">
    <cfRule type="cellIs" dxfId="5379" priority="5379" operator="lessThan">
      <formula>0</formula>
    </cfRule>
  </conditionalFormatting>
  <conditionalFormatting sqref="D360:D361">
    <cfRule type="containsText" dxfId="5378" priority="5377" operator="containsText" text="Dec">
      <formula>NOT(ISERROR(SEARCH("Dec",D360)))</formula>
    </cfRule>
    <cfRule type="containsText" dxfId="5377" priority="5378" operator="containsText" text="Inc">
      <formula>NOT(ISERROR(SEARCH("Inc",D360)))</formula>
    </cfRule>
  </conditionalFormatting>
  <conditionalFormatting sqref="F360:F361">
    <cfRule type="cellIs" dxfId="5376" priority="5375" operator="equal">
      <formula>"Unlocked"</formula>
    </cfRule>
    <cfRule type="cellIs" dxfId="5375" priority="5376" operator="equal">
      <formula>"Locked"</formula>
    </cfRule>
  </conditionalFormatting>
  <conditionalFormatting sqref="G360:G361">
    <cfRule type="containsText" dxfId="5374" priority="5374" operator="containsText" text="Param">
      <formula>NOT(ISERROR(SEARCH("Param",G360)))</formula>
    </cfRule>
  </conditionalFormatting>
  <conditionalFormatting sqref="I360:I361">
    <cfRule type="cellIs" dxfId="5373" priority="5373" operator="lessThan">
      <formula>0</formula>
    </cfRule>
  </conditionalFormatting>
  <conditionalFormatting sqref="D360:D361">
    <cfRule type="containsText" dxfId="5372" priority="5371" operator="containsText" text="Dec">
      <formula>NOT(ISERROR(SEARCH("Dec",D360)))</formula>
    </cfRule>
    <cfRule type="containsText" dxfId="5371" priority="5372" operator="containsText" text="Inc">
      <formula>NOT(ISERROR(SEARCH("Inc",D360)))</formula>
    </cfRule>
  </conditionalFormatting>
  <conditionalFormatting sqref="F360:F361">
    <cfRule type="cellIs" dxfId="5370" priority="5369" operator="equal">
      <formula>"Unlocked"</formula>
    </cfRule>
    <cfRule type="cellIs" dxfId="5369" priority="5370" operator="equal">
      <formula>"Locked"</formula>
    </cfRule>
  </conditionalFormatting>
  <conditionalFormatting sqref="G360:G361">
    <cfRule type="containsText" dxfId="5368" priority="5368" operator="containsText" text="Param">
      <formula>NOT(ISERROR(SEARCH("Param",G360)))</formula>
    </cfRule>
  </conditionalFormatting>
  <conditionalFormatting sqref="I360:I361">
    <cfRule type="cellIs" dxfId="5367" priority="5367" operator="lessThan">
      <formula>0</formula>
    </cfRule>
  </conditionalFormatting>
  <conditionalFormatting sqref="D360:D361">
    <cfRule type="containsText" dxfId="5366" priority="5365" operator="containsText" text="Dec">
      <formula>NOT(ISERROR(SEARCH("Dec",D360)))</formula>
    </cfRule>
    <cfRule type="containsText" dxfId="5365" priority="5366" operator="containsText" text="Inc">
      <formula>NOT(ISERROR(SEARCH("Inc",D360)))</formula>
    </cfRule>
  </conditionalFormatting>
  <conditionalFormatting sqref="F360:F361">
    <cfRule type="cellIs" dxfId="5364" priority="5363" operator="equal">
      <formula>"Unlocked"</formula>
    </cfRule>
    <cfRule type="cellIs" dxfId="5363" priority="5364" operator="equal">
      <formula>"Locked"</formula>
    </cfRule>
  </conditionalFormatting>
  <conditionalFormatting sqref="G360:G361">
    <cfRule type="containsText" dxfId="5362" priority="5362" operator="containsText" text="Param">
      <formula>NOT(ISERROR(SEARCH("Param",G360)))</formula>
    </cfRule>
  </conditionalFormatting>
  <conditionalFormatting sqref="I360:I361">
    <cfRule type="cellIs" dxfId="5361" priority="5361" operator="lessThan">
      <formula>0</formula>
    </cfRule>
  </conditionalFormatting>
  <conditionalFormatting sqref="D360:D361">
    <cfRule type="containsText" dxfId="5360" priority="5359" operator="containsText" text="Dec">
      <formula>NOT(ISERROR(SEARCH("Dec",D360)))</formula>
    </cfRule>
    <cfRule type="containsText" dxfId="5359" priority="5360" operator="containsText" text="Inc">
      <formula>NOT(ISERROR(SEARCH("Inc",D360)))</formula>
    </cfRule>
  </conditionalFormatting>
  <conditionalFormatting sqref="F360:F361">
    <cfRule type="cellIs" dxfId="5358" priority="5357" operator="equal">
      <formula>"Unlocked"</formula>
    </cfRule>
    <cfRule type="cellIs" dxfId="5357" priority="5358" operator="equal">
      <formula>"Locked"</formula>
    </cfRule>
  </conditionalFormatting>
  <conditionalFormatting sqref="G360:G361">
    <cfRule type="containsText" dxfId="5356" priority="5356" operator="containsText" text="Param">
      <formula>NOT(ISERROR(SEARCH("Param",G360)))</formula>
    </cfRule>
  </conditionalFormatting>
  <conditionalFormatting sqref="I360:I361">
    <cfRule type="cellIs" dxfId="5355" priority="5355" operator="lessThan">
      <formula>0</formula>
    </cfRule>
  </conditionalFormatting>
  <conditionalFormatting sqref="D360:D361">
    <cfRule type="containsText" dxfId="5354" priority="5353" operator="containsText" text="Dec">
      <formula>NOT(ISERROR(SEARCH("Dec",D360)))</formula>
    </cfRule>
    <cfRule type="containsText" dxfId="5353" priority="5354" operator="containsText" text="Inc">
      <formula>NOT(ISERROR(SEARCH("Inc",D360)))</formula>
    </cfRule>
  </conditionalFormatting>
  <conditionalFormatting sqref="F360:F361">
    <cfRule type="cellIs" dxfId="5352" priority="5351" operator="equal">
      <formula>"Unlocked"</formula>
    </cfRule>
    <cfRule type="cellIs" dxfId="5351" priority="5352" operator="equal">
      <formula>"Locked"</formula>
    </cfRule>
  </conditionalFormatting>
  <conditionalFormatting sqref="G360:G361">
    <cfRule type="containsText" dxfId="5350" priority="5350" operator="containsText" text="Param">
      <formula>NOT(ISERROR(SEARCH("Param",G360)))</formula>
    </cfRule>
  </conditionalFormatting>
  <conditionalFormatting sqref="I360:I361">
    <cfRule type="cellIs" dxfId="5349" priority="5349" operator="lessThan">
      <formula>0</formula>
    </cfRule>
  </conditionalFormatting>
  <conditionalFormatting sqref="D360:D361">
    <cfRule type="containsText" dxfId="5348" priority="5347" operator="containsText" text="Dec">
      <formula>NOT(ISERROR(SEARCH("Dec",D360)))</formula>
    </cfRule>
    <cfRule type="containsText" dxfId="5347" priority="5348" operator="containsText" text="Inc">
      <formula>NOT(ISERROR(SEARCH("Inc",D360)))</formula>
    </cfRule>
  </conditionalFormatting>
  <conditionalFormatting sqref="F360:F361">
    <cfRule type="cellIs" dxfId="5346" priority="5345" operator="equal">
      <formula>"Unlocked"</formula>
    </cfRule>
    <cfRule type="cellIs" dxfId="5345" priority="5346" operator="equal">
      <formula>"Locked"</formula>
    </cfRule>
  </conditionalFormatting>
  <conditionalFormatting sqref="G360:G361">
    <cfRule type="containsText" dxfId="5344" priority="5344" operator="containsText" text="Param">
      <formula>NOT(ISERROR(SEARCH("Param",G360)))</formula>
    </cfRule>
  </conditionalFormatting>
  <conditionalFormatting sqref="I360:I361">
    <cfRule type="cellIs" dxfId="5343" priority="5343" operator="lessThan">
      <formula>0</formula>
    </cfRule>
  </conditionalFormatting>
  <conditionalFormatting sqref="D360:D361">
    <cfRule type="containsText" dxfId="5342" priority="5341" operator="containsText" text="Dec">
      <formula>NOT(ISERROR(SEARCH("Dec",D360)))</formula>
    </cfRule>
    <cfRule type="containsText" dxfId="5341" priority="5342" operator="containsText" text="Inc">
      <formula>NOT(ISERROR(SEARCH("Inc",D360)))</formula>
    </cfRule>
  </conditionalFormatting>
  <conditionalFormatting sqref="F360:F361">
    <cfRule type="cellIs" dxfId="5340" priority="5339" operator="equal">
      <formula>"Unlocked"</formula>
    </cfRule>
    <cfRule type="cellIs" dxfId="5339" priority="5340" operator="equal">
      <formula>"Locked"</formula>
    </cfRule>
  </conditionalFormatting>
  <conditionalFormatting sqref="G360:G361">
    <cfRule type="containsText" dxfId="5338" priority="5338" operator="containsText" text="Param">
      <formula>NOT(ISERROR(SEARCH("Param",G360)))</formula>
    </cfRule>
  </conditionalFormatting>
  <conditionalFormatting sqref="I360:I361">
    <cfRule type="cellIs" dxfId="5337" priority="5337" operator="lessThan">
      <formula>0</formula>
    </cfRule>
  </conditionalFormatting>
  <conditionalFormatting sqref="D360:D361">
    <cfRule type="containsText" dxfId="5336" priority="5335" operator="containsText" text="Dec">
      <formula>NOT(ISERROR(SEARCH("Dec",D360)))</formula>
    </cfRule>
    <cfRule type="containsText" dxfId="5335" priority="5336" operator="containsText" text="Inc">
      <formula>NOT(ISERROR(SEARCH("Inc",D360)))</formula>
    </cfRule>
  </conditionalFormatting>
  <conditionalFormatting sqref="F360:F361">
    <cfRule type="cellIs" dxfId="5334" priority="5333" operator="equal">
      <formula>"Unlocked"</formula>
    </cfRule>
    <cfRule type="cellIs" dxfId="5333" priority="5334" operator="equal">
      <formula>"Locked"</formula>
    </cfRule>
  </conditionalFormatting>
  <conditionalFormatting sqref="G360:G361">
    <cfRule type="containsText" dxfId="5332" priority="5332" operator="containsText" text="Param">
      <formula>NOT(ISERROR(SEARCH("Param",G360)))</formula>
    </cfRule>
  </conditionalFormatting>
  <conditionalFormatting sqref="I360:I361">
    <cfRule type="cellIs" dxfId="5331" priority="5331" operator="lessThan">
      <formula>0</formula>
    </cfRule>
  </conditionalFormatting>
  <conditionalFormatting sqref="D360:D361">
    <cfRule type="containsText" dxfId="5330" priority="5329" operator="containsText" text="Dec">
      <formula>NOT(ISERROR(SEARCH("Dec",D360)))</formula>
    </cfRule>
    <cfRule type="containsText" dxfId="5329" priority="5330" operator="containsText" text="Inc">
      <formula>NOT(ISERROR(SEARCH("Inc",D360)))</formula>
    </cfRule>
  </conditionalFormatting>
  <conditionalFormatting sqref="F360:F361">
    <cfRule type="cellIs" dxfId="5328" priority="5327" operator="equal">
      <formula>"Unlocked"</formula>
    </cfRule>
    <cfRule type="cellIs" dxfId="5327" priority="5328" operator="equal">
      <formula>"Locked"</formula>
    </cfRule>
  </conditionalFormatting>
  <conditionalFormatting sqref="G360:G361">
    <cfRule type="containsText" dxfId="5326" priority="5326" operator="containsText" text="Param">
      <formula>NOT(ISERROR(SEARCH("Param",G360)))</formula>
    </cfRule>
  </conditionalFormatting>
  <conditionalFormatting sqref="I360:I361">
    <cfRule type="cellIs" dxfId="5325" priority="5325" operator="lessThan">
      <formula>0</formula>
    </cfRule>
  </conditionalFormatting>
  <conditionalFormatting sqref="D360:D361">
    <cfRule type="containsText" dxfId="5324" priority="5323" operator="containsText" text="Dec">
      <formula>NOT(ISERROR(SEARCH("Dec",D360)))</formula>
    </cfRule>
    <cfRule type="containsText" dxfId="5323" priority="5324" operator="containsText" text="Inc">
      <formula>NOT(ISERROR(SEARCH("Inc",D360)))</formula>
    </cfRule>
  </conditionalFormatting>
  <conditionalFormatting sqref="F362:F363">
    <cfRule type="cellIs" dxfId="5322" priority="5321" operator="equal">
      <formula>"Unlocked"</formula>
    </cfRule>
    <cfRule type="cellIs" dxfId="5321" priority="5322" operator="equal">
      <formula>"Locked"</formula>
    </cfRule>
  </conditionalFormatting>
  <conditionalFormatting sqref="G362:G363">
    <cfRule type="containsText" dxfId="5320" priority="5320" operator="containsText" text="Param">
      <formula>NOT(ISERROR(SEARCH("Param",G362)))</formula>
    </cfRule>
  </conditionalFormatting>
  <conditionalFormatting sqref="I362:I363">
    <cfRule type="cellIs" dxfId="5319" priority="5319" operator="lessThan">
      <formula>0</formula>
    </cfRule>
  </conditionalFormatting>
  <conditionalFormatting sqref="D362:D363">
    <cfRule type="containsText" dxfId="5318" priority="5317" operator="containsText" text="Dec">
      <formula>NOT(ISERROR(SEARCH("Dec",D362)))</formula>
    </cfRule>
    <cfRule type="containsText" dxfId="5317" priority="5318" operator="containsText" text="Inc">
      <formula>NOT(ISERROR(SEARCH("Inc",D362)))</formula>
    </cfRule>
  </conditionalFormatting>
  <conditionalFormatting sqref="F362">
    <cfRule type="cellIs" dxfId="5316" priority="5315" operator="equal">
      <formula>"Unlocked"</formula>
    </cfRule>
    <cfRule type="cellIs" dxfId="5315" priority="5316" operator="equal">
      <formula>"Locked"</formula>
    </cfRule>
  </conditionalFormatting>
  <conditionalFormatting sqref="G362">
    <cfRule type="containsText" dxfId="5314" priority="5314" operator="containsText" text="Param">
      <formula>NOT(ISERROR(SEARCH("Param",G362)))</formula>
    </cfRule>
  </conditionalFormatting>
  <conditionalFormatting sqref="I362">
    <cfRule type="cellIs" dxfId="5313" priority="5313" operator="lessThan">
      <formula>0</formula>
    </cfRule>
  </conditionalFormatting>
  <conditionalFormatting sqref="D362">
    <cfRule type="containsText" dxfId="5312" priority="5311" operator="containsText" text="Dec">
      <formula>NOT(ISERROR(SEARCH("Dec",D362)))</formula>
    </cfRule>
    <cfRule type="containsText" dxfId="5311" priority="5312" operator="containsText" text="Inc">
      <formula>NOT(ISERROR(SEARCH("Inc",D362)))</formula>
    </cfRule>
  </conditionalFormatting>
  <conditionalFormatting sqref="F362">
    <cfRule type="cellIs" dxfId="5310" priority="5309" operator="equal">
      <formula>"Unlocked"</formula>
    </cfRule>
    <cfRule type="cellIs" dxfId="5309" priority="5310" operator="equal">
      <formula>"Locked"</formula>
    </cfRule>
  </conditionalFormatting>
  <conditionalFormatting sqref="G362">
    <cfRule type="containsText" dxfId="5308" priority="5308" operator="containsText" text="Param">
      <formula>NOT(ISERROR(SEARCH("Param",G362)))</formula>
    </cfRule>
  </conditionalFormatting>
  <conditionalFormatting sqref="I362">
    <cfRule type="cellIs" dxfId="5307" priority="5307" operator="lessThan">
      <formula>0</formula>
    </cfRule>
  </conditionalFormatting>
  <conditionalFormatting sqref="D362">
    <cfRule type="containsText" dxfId="5306" priority="5305" operator="containsText" text="Dec">
      <formula>NOT(ISERROR(SEARCH("Dec",D362)))</formula>
    </cfRule>
    <cfRule type="containsText" dxfId="5305" priority="5306" operator="containsText" text="Inc">
      <formula>NOT(ISERROR(SEARCH("Inc",D362)))</formula>
    </cfRule>
  </conditionalFormatting>
  <conditionalFormatting sqref="F362">
    <cfRule type="cellIs" dxfId="5304" priority="5303" operator="equal">
      <formula>"Unlocked"</formula>
    </cfRule>
    <cfRule type="cellIs" dxfId="5303" priority="5304" operator="equal">
      <formula>"Locked"</formula>
    </cfRule>
  </conditionalFormatting>
  <conditionalFormatting sqref="G362">
    <cfRule type="containsText" dxfId="5302" priority="5302" operator="containsText" text="Param">
      <formula>NOT(ISERROR(SEARCH("Param",G362)))</formula>
    </cfRule>
  </conditionalFormatting>
  <conditionalFormatting sqref="I362">
    <cfRule type="cellIs" dxfId="5301" priority="5301" operator="lessThan">
      <formula>0</formula>
    </cfRule>
  </conditionalFormatting>
  <conditionalFormatting sqref="D362">
    <cfRule type="containsText" dxfId="5300" priority="5299" operator="containsText" text="Dec">
      <formula>NOT(ISERROR(SEARCH("Dec",D362)))</formula>
    </cfRule>
    <cfRule type="containsText" dxfId="5299" priority="5300" operator="containsText" text="Inc">
      <formula>NOT(ISERROR(SEARCH("Inc",D362)))</formula>
    </cfRule>
  </conditionalFormatting>
  <conditionalFormatting sqref="F362">
    <cfRule type="cellIs" dxfId="5298" priority="5297" operator="equal">
      <formula>"Unlocked"</formula>
    </cfRule>
    <cfRule type="cellIs" dxfId="5297" priority="5298" operator="equal">
      <formula>"Locked"</formula>
    </cfRule>
  </conditionalFormatting>
  <conditionalFormatting sqref="G362">
    <cfRule type="containsText" dxfId="5296" priority="5296" operator="containsText" text="Param">
      <formula>NOT(ISERROR(SEARCH("Param",G362)))</formula>
    </cfRule>
  </conditionalFormatting>
  <conditionalFormatting sqref="I362">
    <cfRule type="cellIs" dxfId="5295" priority="5295" operator="lessThan">
      <formula>0</formula>
    </cfRule>
  </conditionalFormatting>
  <conditionalFormatting sqref="D362">
    <cfRule type="containsText" dxfId="5294" priority="5293" operator="containsText" text="Dec">
      <formula>NOT(ISERROR(SEARCH("Dec",D362)))</formula>
    </cfRule>
    <cfRule type="containsText" dxfId="5293" priority="5294" operator="containsText" text="Inc">
      <formula>NOT(ISERROR(SEARCH("Inc",D362)))</formula>
    </cfRule>
  </conditionalFormatting>
  <conditionalFormatting sqref="F362">
    <cfRule type="cellIs" dxfId="5292" priority="5291" operator="equal">
      <formula>"Unlocked"</formula>
    </cfRule>
    <cfRule type="cellIs" dxfId="5291" priority="5292" operator="equal">
      <formula>"Locked"</formula>
    </cfRule>
  </conditionalFormatting>
  <conditionalFormatting sqref="G362">
    <cfRule type="containsText" dxfId="5290" priority="5290" operator="containsText" text="Param">
      <formula>NOT(ISERROR(SEARCH("Param",G362)))</formula>
    </cfRule>
  </conditionalFormatting>
  <conditionalFormatting sqref="I362">
    <cfRule type="cellIs" dxfId="5289" priority="5289" operator="lessThan">
      <formula>0</formula>
    </cfRule>
  </conditionalFormatting>
  <conditionalFormatting sqref="D362">
    <cfRule type="containsText" dxfId="5288" priority="5287" operator="containsText" text="Dec">
      <formula>NOT(ISERROR(SEARCH("Dec",D362)))</formula>
    </cfRule>
    <cfRule type="containsText" dxfId="5287" priority="5288" operator="containsText" text="Inc">
      <formula>NOT(ISERROR(SEARCH("Inc",D362)))</formula>
    </cfRule>
  </conditionalFormatting>
  <conditionalFormatting sqref="F362">
    <cfRule type="cellIs" dxfId="5286" priority="5285" operator="equal">
      <formula>"Unlocked"</formula>
    </cfRule>
    <cfRule type="cellIs" dxfId="5285" priority="5286" operator="equal">
      <formula>"Locked"</formula>
    </cfRule>
  </conditionalFormatting>
  <conditionalFormatting sqref="G362">
    <cfRule type="containsText" dxfId="5284" priority="5284" operator="containsText" text="Param">
      <formula>NOT(ISERROR(SEARCH("Param",G362)))</formula>
    </cfRule>
  </conditionalFormatting>
  <conditionalFormatting sqref="I362">
    <cfRule type="cellIs" dxfId="5283" priority="5283" operator="lessThan">
      <formula>0</formula>
    </cfRule>
  </conditionalFormatting>
  <conditionalFormatting sqref="D362">
    <cfRule type="containsText" dxfId="5282" priority="5281" operator="containsText" text="Dec">
      <formula>NOT(ISERROR(SEARCH("Dec",D362)))</formula>
    </cfRule>
    <cfRule type="containsText" dxfId="5281" priority="5282" operator="containsText" text="Inc">
      <formula>NOT(ISERROR(SEARCH("Inc",D362)))</formula>
    </cfRule>
  </conditionalFormatting>
  <conditionalFormatting sqref="F362">
    <cfRule type="cellIs" dxfId="5280" priority="5279" operator="equal">
      <formula>"Unlocked"</formula>
    </cfRule>
    <cfRule type="cellIs" dxfId="5279" priority="5280" operator="equal">
      <formula>"Locked"</formula>
    </cfRule>
  </conditionalFormatting>
  <conditionalFormatting sqref="G362">
    <cfRule type="containsText" dxfId="5278" priority="5278" operator="containsText" text="Param">
      <formula>NOT(ISERROR(SEARCH("Param",G362)))</formula>
    </cfRule>
  </conditionalFormatting>
  <conditionalFormatting sqref="I362">
    <cfRule type="cellIs" dxfId="5277" priority="5277" operator="lessThan">
      <formula>0</formula>
    </cfRule>
  </conditionalFormatting>
  <conditionalFormatting sqref="D362">
    <cfRule type="containsText" dxfId="5276" priority="5275" operator="containsText" text="Dec">
      <formula>NOT(ISERROR(SEARCH("Dec",D362)))</formula>
    </cfRule>
    <cfRule type="containsText" dxfId="5275" priority="5276" operator="containsText" text="Inc">
      <formula>NOT(ISERROR(SEARCH("Inc",D362)))</formula>
    </cfRule>
  </conditionalFormatting>
  <conditionalFormatting sqref="F362">
    <cfRule type="cellIs" dxfId="5274" priority="5273" operator="equal">
      <formula>"Unlocked"</formula>
    </cfRule>
    <cfRule type="cellIs" dxfId="5273" priority="5274" operator="equal">
      <formula>"Locked"</formula>
    </cfRule>
  </conditionalFormatting>
  <conditionalFormatting sqref="G362">
    <cfRule type="containsText" dxfId="5272" priority="5272" operator="containsText" text="Param">
      <formula>NOT(ISERROR(SEARCH("Param",G362)))</formula>
    </cfRule>
  </conditionalFormatting>
  <conditionalFormatting sqref="I362">
    <cfRule type="cellIs" dxfId="5271" priority="5271" operator="lessThan">
      <formula>0</formula>
    </cfRule>
  </conditionalFormatting>
  <conditionalFormatting sqref="D362">
    <cfRule type="containsText" dxfId="5270" priority="5269" operator="containsText" text="Dec">
      <formula>NOT(ISERROR(SEARCH("Dec",D362)))</formula>
    </cfRule>
    <cfRule type="containsText" dxfId="5269" priority="5270" operator="containsText" text="Inc">
      <formula>NOT(ISERROR(SEARCH("Inc",D362)))</formula>
    </cfRule>
  </conditionalFormatting>
  <conditionalFormatting sqref="F362">
    <cfRule type="cellIs" dxfId="5268" priority="5267" operator="equal">
      <formula>"Unlocked"</formula>
    </cfRule>
    <cfRule type="cellIs" dxfId="5267" priority="5268" operator="equal">
      <formula>"Locked"</formula>
    </cfRule>
  </conditionalFormatting>
  <conditionalFormatting sqref="G362">
    <cfRule type="containsText" dxfId="5266" priority="5266" operator="containsText" text="Param">
      <formula>NOT(ISERROR(SEARCH("Param",G362)))</formula>
    </cfRule>
  </conditionalFormatting>
  <conditionalFormatting sqref="I362">
    <cfRule type="cellIs" dxfId="5265" priority="5265" operator="lessThan">
      <formula>0</formula>
    </cfRule>
  </conditionalFormatting>
  <conditionalFormatting sqref="D362">
    <cfRule type="containsText" dxfId="5264" priority="5263" operator="containsText" text="Dec">
      <formula>NOT(ISERROR(SEARCH("Dec",D362)))</formula>
    </cfRule>
    <cfRule type="containsText" dxfId="5263" priority="5264" operator="containsText" text="Inc">
      <formula>NOT(ISERROR(SEARCH("Inc",D362)))</formula>
    </cfRule>
  </conditionalFormatting>
  <conditionalFormatting sqref="F362">
    <cfRule type="cellIs" dxfId="5262" priority="5261" operator="equal">
      <formula>"Unlocked"</formula>
    </cfRule>
    <cfRule type="cellIs" dxfId="5261" priority="5262" operator="equal">
      <formula>"Locked"</formula>
    </cfRule>
  </conditionalFormatting>
  <conditionalFormatting sqref="G362">
    <cfRule type="containsText" dxfId="5260" priority="5260" operator="containsText" text="Param">
      <formula>NOT(ISERROR(SEARCH("Param",G362)))</formula>
    </cfRule>
  </conditionalFormatting>
  <conditionalFormatting sqref="I362">
    <cfRule type="cellIs" dxfId="5259" priority="5259" operator="lessThan">
      <formula>0</formula>
    </cfRule>
  </conditionalFormatting>
  <conditionalFormatting sqref="D362">
    <cfRule type="containsText" dxfId="5258" priority="5257" operator="containsText" text="Dec">
      <formula>NOT(ISERROR(SEARCH("Dec",D362)))</formula>
    </cfRule>
    <cfRule type="containsText" dxfId="5257" priority="5258" operator="containsText" text="Inc">
      <formula>NOT(ISERROR(SEARCH("Inc",D362)))</formula>
    </cfRule>
  </conditionalFormatting>
  <conditionalFormatting sqref="F362">
    <cfRule type="cellIs" dxfId="5256" priority="5255" operator="equal">
      <formula>"Unlocked"</formula>
    </cfRule>
    <cfRule type="cellIs" dxfId="5255" priority="5256" operator="equal">
      <formula>"Locked"</formula>
    </cfRule>
  </conditionalFormatting>
  <conditionalFormatting sqref="G362">
    <cfRule type="containsText" dxfId="5254" priority="5254" operator="containsText" text="Param">
      <formula>NOT(ISERROR(SEARCH("Param",G362)))</formula>
    </cfRule>
  </conditionalFormatting>
  <conditionalFormatting sqref="I362">
    <cfRule type="cellIs" dxfId="5253" priority="5253" operator="lessThan">
      <formula>0</formula>
    </cfRule>
  </conditionalFormatting>
  <conditionalFormatting sqref="D362">
    <cfRule type="containsText" dxfId="5252" priority="5251" operator="containsText" text="Dec">
      <formula>NOT(ISERROR(SEARCH("Dec",D362)))</formula>
    </cfRule>
    <cfRule type="containsText" dxfId="5251" priority="5252" operator="containsText" text="Inc">
      <formula>NOT(ISERROR(SEARCH("Inc",D362)))</formula>
    </cfRule>
  </conditionalFormatting>
  <conditionalFormatting sqref="F362">
    <cfRule type="cellIs" dxfId="5250" priority="5249" operator="equal">
      <formula>"Unlocked"</formula>
    </cfRule>
    <cfRule type="cellIs" dxfId="5249" priority="5250" operator="equal">
      <formula>"Locked"</formula>
    </cfRule>
  </conditionalFormatting>
  <conditionalFormatting sqref="G362">
    <cfRule type="containsText" dxfId="5248" priority="5248" operator="containsText" text="Param">
      <formula>NOT(ISERROR(SEARCH("Param",G362)))</formula>
    </cfRule>
  </conditionalFormatting>
  <conditionalFormatting sqref="I362">
    <cfRule type="cellIs" dxfId="5247" priority="5247" operator="lessThan">
      <formula>0</formula>
    </cfRule>
  </conditionalFormatting>
  <conditionalFormatting sqref="D362">
    <cfRule type="containsText" dxfId="5246" priority="5245" operator="containsText" text="Dec">
      <formula>NOT(ISERROR(SEARCH("Dec",D362)))</formula>
    </cfRule>
    <cfRule type="containsText" dxfId="5245" priority="5246" operator="containsText" text="Inc">
      <formula>NOT(ISERROR(SEARCH("Inc",D362)))</formula>
    </cfRule>
  </conditionalFormatting>
  <conditionalFormatting sqref="F362">
    <cfRule type="cellIs" dxfId="5244" priority="5243" operator="equal">
      <formula>"Unlocked"</formula>
    </cfRule>
    <cfRule type="cellIs" dxfId="5243" priority="5244" operator="equal">
      <formula>"Locked"</formula>
    </cfRule>
  </conditionalFormatting>
  <conditionalFormatting sqref="G362">
    <cfRule type="containsText" dxfId="5242" priority="5242" operator="containsText" text="Param">
      <formula>NOT(ISERROR(SEARCH("Param",G362)))</formula>
    </cfRule>
  </conditionalFormatting>
  <conditionalFormatting sqref="I362">
    <cfRule type="cellIs" dxfId="5241" priority="5241" operator="lessThan">
      <formula>0</formula>
    </cfRule>
  </conditionalFormatting>
  <conditionalFormatting sqref="D362">
    <cfRule type="containsText" dxfId="5240" priority="5239" operator="containsText" text="Dec">
      <formula>NOT(ISERROR(SEARCH("Dec",D362)))</formula>
    </cfRule>
    <cfRule type="containsText" dxfId="5239" priority="5240" operator="containsText" text="Inc">
      <formula>NOT(ISERROR(SEARCH("Inc",D362)))</formula>
    </cfRule>
  </conditionalFormatting>
  <conditionalFormatting sqref="F362">
    <cfRule type="cellIs" dxfId="5238" priority="5237" operator="equal">
      <formula>"Unlocked"</formula>
    </cfRule>
    <cfRule type="cellIs" dxfId="5237" priority="5238" operator="equal">
      <formula>"Locked"</formula>
    </cfRule>
  </conditionalFormatting>
  <conditionalFormatting sqref="G362">
    <cfRule type="containsText" dxfId="5236" priority="5236" operator="containsText" text="Param">
      <formula>NOT(ISERROR(SEARCH("Param",G362)))</formula>
    </cfRule>
  </conditionalFormatting>
  <conditionalFormatting sqref="I362">
    <cfRule type="cellIs" dxfId="5235" priority="5235" operator="lessThan">
      <formula>0</formula>
    </cfRule>
  </conditionalFormatting>
  <conditionalFormatting sqref="D362">
    <cfRule type="containsText" dxfId="5234" priority="5233" operator="containsText" text="Dec">
      <formula>NOT(ISERROR(SEARCH("Dec",D362)))</formula>
    </cfRule>
    <cfRule type="containsText" dxfId="5233" priority="5234" operator="containsText" text="Inc">
      <formula>NOT(ISERROR(SEARCH("Inc",D362)))</formula>
    </cfRule>
  </conditionalFormatting>
  <conditionalFormatting sqref="F362">
    <cfRule type="cellIs" dxfId="5232" priority="5231" operator="equal">
      <formula>"Unlocked"</formula>
    </cfRule>
    <cfRule type="cellIs" dxfId="5231" priority="5232" operator="equal">
      <formula>"Locked"</formula>
    </cfRule>
  </conditionalFormatting>
  <conditionalFormatting sqref="G362">
    <cfRule type="containsText" dxfId="5230" priority="5230" operator="containsText" text="Param">
      <formula>NOT(ISERROR(SEARCH("Param",G362)))</formula>
    </cfRule>
  </conditionalFormatting>
  <conditionalFormatting sqref="I362">
    <cfRule type="cellIs" dxfId="5229" priority="5229" operator="lessThan">
      <formula>0</formula>
    </cfRule>
  </conditionalFormatting>
  <conditionalFormatting sqref="D362">
    <cfRule type="containsText" dxfId="5228" priority="5227" operator="containsText" text="Dec">
      <formula>NOT(ISERROR(SEARCH("Dec",D362)))</formula>
    </cfRule>
    <cfRule type="containsText" dxfId="5227" priority="5228" operator="containsText" text="Inc">
      <formula>NOT(ISERROR(SEARCH("Inc",D362)))</formula>
    </cfRule>
  </conditionalFormatting>
  <conditionalFormatting sqref="F362">
    <cfRule type="cellIs" dxfId="5226" priority="5225" operator="equal">
      <formula>"Unlocked"</formula>
    </cfRule>
    <cfRule type="cellIs" dxfId="5225" priority="5226" operator="equal">
      <formula>"Locked"</formula>
    </cfRule>
  </conditionalFormatting>
  <conditionalFormatting sqref="G362">
    <cfRule type="containsText" dxfId="5224" priority="5224" operator="containsText" text="Param">
      <formula>NOT(ISERROR(SEARCH("Param",G362)))</formula>
    </cfRule>
  </conditionalFormatting>
  <conditionalFormatting sqref="I362">
    <cfRule type="cellIs" dxfId="5223" priority="5223" operator="lessThan">
      <formula>0</formula>
    </cfRule>
  </conditionalFormatting>
  <conditionalFormatting sqref="D362">
    <cfRule type="containsText" dxfId="5222" priority="5221" operator="containsText" text="Dec">
      <formula>NOT(ISERROR(SEARCH("Dec",D362)))</formula>
    </cfRule>
    <cfRule type="containsText" dxfId="5221" priority="5222" operator="containsText" text="Inc">
      <formula>NOT(ISERROR(SEARCH("Inc",D362)))</formula>
    </cfRule>
  </conditionalFormatting>
  <conditionalFormatting sqref="F362">
    <cfRule type="cellIs" dxfId="5220" priority="5219" operator="equal">
      <formula>"Unlocked"</formula>
    </cfRule>
    <cfRule type="cellIs" dxfId="5219" priority="5220" operator="equal">
      <formula>"Locked"</formula>
    </cfRule>
  </conditionalFormatting>
  <conditionalFormatting sqref="G362">
    <cfRule type="containsText" dxfId="5218" priority="5218" operator="containsText" text="Param">
      <formula>NOT(ISERROR(SEARCH("Param",G362)))</formula>
    </cfRule>
  </conditionalFormatting>
  <conditionalFormatting sqref="I362">
    <cfRule type="cellIs" dxfId="5217" priority="5217" operator="lessThan">
      <formula>0</formula>
    </cfRule>
  </conditionalFormatting>
  <conditionalFormatting sqref="D362">
    <cfRule type="containsText" dxfId="5216" priority="5215" operator="containsText" text="Dec">
      <formula>NOT(ISERROR(SEARCH("Dec",D362)))</formula>
    </cfRule>
    <cfRule type="containsText" dxfId="5215" priority="5216" operator="containsText" text="Inc">
      <formula>NOT(ISERROR(SEARCH("Inc",D362)))</formula>
    </cfRule>
  </conditionalFormatting>
  <conditionalFormatting sqref="F362">
    <cfRule type="cellIs" dxfId="5214" priority="5213" operator="equal">
      <formula>"Unlocked"</formula>
    </cfRule>
    <cfRule type="cellIs" dxfId="5213" priority="5214" operator="equal">
      <formula>"Locked"</formula>
    </cfRule>
  </conditionalFormatting>
  <conditionalFormatting sqref="G362">
    <cfRule type="containsText" dxfId="5212" priority="5212" operator="containsText" text="Param">
      <formula>NOT(ISERROR(SEARCH("Param",G362)))</formula>
    </cfRule>
  </conditionalFormatting>
  <conditionalFormatting sqref="I362">
    <cfRule type="cellIs" dxfId="5211" priority="5211" operator="lessThan">
      <formula>0</formula>
    </cfRule>
  </conditionalFormatting>
  <conditionalFormatting sqref="D362">
    <cfRule type="containsText" dxfId="5210" priority="5209" operator="containsText" text="Dec">
      <formula>NOT(ISERROR(SEARCH("Dec",D362)))</formula>
    </cfRule>
    <cfRule type="containsText" dxfId="5209" priority="5210" operator="containsText" text="Inc">
      <formula>NOT(ISERROR(SEARCH("Inc",D362)))</formula>
    </cfRule>
  </conditionalFormatting>
  <conditionalFormatting sqref="F364:F365">
    <cfRule type="cellIs" dxfId="5208" priority="5207" operator="equal">
      <formula>"Unlocked"</formula>
    </cfRule>
    <cfRule type="cellIs" dxfId="5207" priority="5208" operator="equal">
      <formula>"Locked"</formula>
    </cfRule>
  </conditionalFormatting>
  <conditionalFormatting sqref="G364:G365">
    <cfRule type="containsText" dxfId="5206" priority="5206" operator="containsText" text="Param">
      <formula>NOT(ISERROR(SEARCH("Param",G364)))</formula>
    </cfRule>
  </conditionalFormatting>
  <conditionalFormatting sqref="I364:I365">
    <cfRule type="cellIs" dxfId="5205" priority="5205" operator="lessThan">
      <formula>0</formula>
    </cfRule>
  </conditionalFormatting>
  <conditionalFormatting sqref="D364:D365">
    <cfRule type="containsText" dxfId="5204" priority="5203" operator="containsText" text="Dec">
      <formula>NOT(ISERROR(SEARCH("Dec",D364)))</formula>
    </cfRule>
    <cfRule type="containsText" dxfId="5203" priority="5204" operator="containsText" text="Inc">
      <formula>NOT(ISERROR(SEARCH("Inc",D364)))</formula>
    </cfRule>
  </conditionalFormatting>
  <conditionalFormatting sqref="F366:F368">
    <cfRule type="cellIs" dxfId="5202" priority="5201" operator="equal">
      <formula>"Unlocked"</formula>
    </cfRule>
    <cfRule type="cellIs" dxfId="5201" priority="5202" operator="equal">
      <formula>"Locked"</formula>
    </cfRule>
  </conditionalFormatting>
  <conditionalFormatting sqref="G366:G368">
    <cfRule type="containsText" dxfId="5200" priority="5200" operator="containsText" text="Param">
      <formula>NOT(ISERROR(SEARCH("Param",G366)))</formula>
    </cfRule>
  </conditionalFormatting>
  <conditionalFormatting sqref="I366:I368">
    <cfRule type="cellIs" dxfId="5199" priority="5199" operator="lessThan">
      <formula>0</formula>
    </cfRule>
  </conditionalFormatting>
  <conditionalFormatting sqref="D366:D368">
    <cfRule type="containsText" dxfId="5198" priority="5197" operator="containsText" text="Dec">
      <formula>NOT(ISERROR(SEARCH("Dec",D366)))</formula>
    </cfRule>
    <cfRule type="containsText" dxfId="5197" priority="5198" operator="containsText" text="Inc">
      <formula>NOT(ISERROR(SEARCH("Inc",D366)))</formula>
    </cfRule>
  </conditionalFormatting>
  <conditionalFormatting sqref="F366:F367">
    <cfRule type="cellIs" dxfId="5196" priority="5195" operator="equal">
      <formula>"Unlocked"</formula>
    </cfRule>
    <cfRule type="cellIs" dxfId="5195" priority="5196" operator="equal">
      <formula>"Locked"</formula>
    </cfRule>
  </conditionalFormatting>
  <conditionalFormatting sqref="G366:G367">
    <cfRule type="containsText" dxfId="5194" priority="5194" operator="containsText" text="Param">
      <formula>NOT(ISERROR(SEARCH("Param",G366)))</formula>
    </cfRule>
  </conditionalFormatting>
  <conditionalFormatting sqref="I366:I367">
    <cfRule type="cellIs" dxfId="5193" priority="5193" operator="lessThan">
      <formula>0</formula>
    </cfRule>
  </conditionalFormatting>
  <conditionalFormatting sqref="D366:D367">
    <cfRule type="containsText" dxfId="5192" priority="5191" operator="containsText" text="Dec">
      <formula>NOT(ISERROR(SEARCH("Dec",D366)))</formula>
    </cfRule>
    <cfRule type="containsText" dxfId="5191" priority="5192" operator="containsText" text="Inc">
      <formula>NOT(ISERROR(SEARCH("Inc",D366)))</formula>
    </cfRule>
  </conditionalFormatting>
  <conditionalFormatting sqref="F366:F367">
    <cfRule type="cellIs" dxfId="5190" priority="5189" operator="equal">
      <formula>"Unlocked"</formula>
    </cfRule>
    <cfRule type="cellIs" dxfId="5189" priority="5190" operator="equal">
      <formula>"Locked"</formula>
    </cfRule>
  </conditionalFormatting>
  <conditionalFormatting sqref="G366:G367">
    <cfRule type="containsText" dxfId="5188" priority="5188" operator="containsText" text="Param">
      <formula>NOT(ISERROR(SEARCH("Param",G366)))</formula>
    </cfRule>
  </conditionalFormatting>
  <conditionalFormatting sqref="I366:I367">
    <cfRule type="cellIs" dxfId="5187" priority="5187" operator="lessThan">
      <formula>0</formula>
    </cfRule>
  </conditionalFormatting>
  <conditionalFormatting sqref="D366:D367">
    <cfRule type="containsText" dxfId="5186" priority="5185" operator="containsText" text="Dec">
      <formula>NOT(ISERROR(SEARCH("Dec",D366)))</formula>
    </cfRule>
    <cfRule type="containsText" dxfId="5185" priority="5186" operator="containsText" text="Inc">
      <formula>NOT(ISERROR(SEARCH("Inc",D366)))</formula>
    </cfRule>
  </conditionalFormatting>
  <conditionalFormatting sqref="F366:F367">
    <cfRule type="cellIs" dxfId="5184" priority="5183" operator="equal">
      <formula>"Unlocked"</formula>
    </cfRule>
    <cfRule type="cellIs" dxfId="5183" priority="5184" operator="equal">
      <formula>"Locked"</formula>
    </cfRule>
  </conditionalFormatting>
  <conditionalFormatting sqref="G366:G367">
    <cfRule type="containsText" dxfId="5182" priority="5182" operator="containsText" text="Param">
      <formula>NOT(ISERROR(SEARCH("Param",G366)))</formula>
    </cfRule>
  </conditionalFormatting>
  <conditionalFormatting sqref="I366:I367">
    <cfRule type="cellIs" dxfId="5181" priority="5181" operator="lessThan">
      <formula>0</formula>
    </cfRule>
  </conditionalFormatting>
  <conditionalFormatting sqref="D366:D367">
    <cfRule type="containsText" dxfId="5180" priority="5179" operator="containsText" text="Dec">
      <formula>NOT(ISERROR(SEARCH("Dec",D366)))</formula>
    </cfRule>
    <cfRule type="containsText" dxfId="5179" priority="5180" operator="containsText" text="Inc">
      <formula>NOT(ISERROR(SEARCH("Inc",D366)))</formula>
    </cfRule>
  </conditionalFormatting>
  <conditionalFormatting sqref="F366:F367">
    <cfRule type="cellIs" dxfId="5178" priority="5177" operator="equal">
      <formula>"Unlocked"</formula>
    </cfRule>
    <cfRule type="cellIs" dxfId="5177" priority="5178" operator="equal">
      <formula>"Locked"</formula>
    </cfRule>
  </conditionalFormatting>
  <conditionalFormatting sqref="G366:G367">
    <cfRule type="containsText" dxfId="5176" priority="5176" operator="containsText" text="Param">
      <formula>NOT(ISERROR(SEARCH("Param",G366)))</formula>
    </cfRule>
  </conditionalFormatting>
  <conditionalFormatting sqref="I366:I367">
    <cfRule type="cellIs" dxfId="5175" priority="5175" operator="lessThan">
      <formula>0</formula>
    </cfRule>
  </conditionalFormatting>
  <conditionalFormatting sqref="D366:D367">
    <cfRule type="containsText" dxfId="5174" priority="5173" operator="containsText" text="Dec">
      <formula>NOT(ISERROR(SEARCH("Dec",D366)))</formula>
    </cfRule>
    <cfRule type="containsText" dxfId="5173" priority="5174" operator="containsText" text="Inc">
      <formula>NOT(ISERROR(SEARCH("Inc",D366)))</formula>
    </cfRule>
  </conditionalFormatting>
  <conditionalFormatting sqref="F366:F367">
    <cfRule type="cellIs" dxfId="5172" priority="5171" operator="equal">
      <formula>"Unlocked"</formula>
    </cfRule>
    <cfRule type="cellIs" dxfId="5171" priority="5172" operator="equal">
      <formula>"Locked"</formula>
    </cfRule>
  </conditionalFormatting>
  <conditionalFormatting sqref="G366:G367">
    <cfRule type="containsText" dxfId="5170" priority="5170" operator="containsText" text="Param">
      <formula>NOT(ISERROR(SEARCH("Param",G366)))</formula>
    </cfRule>
  </conditionalFormatting>
  <conditionalFormatting sqref="I366:I367">
    <cfRule type="cellIs" dxfId="5169" priority="5169" operator="lessThan">
      <formula>0</formula>
    </cfRule>
  </conditionalFormatting>
  <conditionalFormatting sqref="D366:D367">
    <cfRule type="containsText" dxfId="5168" priority="5167" operator="containsText" text="Dec">
      <formula>NOT(ISERROR(SEARCH("Dec",D366)))</formula>
    </cfRule>
    <cfRule type="containsText" dxfId="5167" priority="5168" operator="containsText" text="Inc">
      <formula>NOT(ISERROR(SEARCH("Inc",D366)))</formula>
    </cfRule>
  </conditionalFormatting>
  <conditionalFormatting sqref="F366:F367">
    <cfRule type="cellIs" dxfId="5166" priority="5165" operator="equal">
      <formula>"Unlocked"</formula>
    </cfRule>
    <cfRule type="cellIs" dxfId="5165" priority="5166" operator="equal">
      <formula>"Locked"</formula>
    </cfRule>
  </conditionalFormatting>
  <conditionalFormatting sqref="G366:G367">
    <cfRule type="containsText" dxfId="5164" priority="5164" operator="containsText" text="Param">
      <formula>NOT(ISERROR(SEARCH("Param",G366)))</formula>
    </cfRule>
  </conditionalFormatting>
  <conditionalFormatting sqref="I366:I367">
    <cfRule type="cellIs" dxfId="5163" priority="5163" operator="lessThan">
      <formula>0</formula>
    </cfRule>
  </conditionalFormatting>
  <conditionalFormatting sqref="D366:D367">
    <cfRule type="containsText" dxfId="5162" priority="5161" operator="containsText" text="Dec">
      <formula>NOT(ISERROR(SEARCH("Dec",D366)))</formula>
    </cfRule>
    <cfRule type="containsText" dxfId="5161" priority="5162" operator="containsText" text="Inc">
      <formula>NOT(ISERROR(SEARCH("Inc",D366)))</formula>
    </cfRule>
  </conditionalFormatting>
  <conditionalFormatting sqref="F366:F367">
    <cfRule type="cellIs" dxfId="5160" priority="5159" operator="equal">
      <formula>"Unlocked"</formula>
    </cfRule>
    <cfRule type="cellIs" dxfId="5159" priority="5160" operator="equal">
      <formula>"Locked"</formula>
    </cfRule>
  </conditionalFormatting>
  <conditionalFormatting sqref="G366:G367">
    <cfRule type="containsText" dxfId="5158" priority="5158" operator="containsText" text="Param">
      <formula>NOT(ISERROR(SEARCH("Param",G366)))</formula>
    </cfRule>
  </conditionalFormatting>
  <conditionalFormatting sqref="I366:I367">
    <cfRule type="cellIs" dxfId="5157" priority="5157" operator="lessThan">
      <formula>0</formula>
    </cfRule>
  </conditionalFormatting>
  <conditionalFormatting sqref="D366:D367">
    <cfRule type="containsText" dxfId="5156" priority="5155" operator="containsText" text="Dec">
      <formula>NOT(ISERROR(SEARCH("Dec",D366)))</formula>
    </cfRule>
    <cfRule type="containsText" dxfId="5155" priority="5156" operator="containsText" text="Inc">
      <formula>NOT(ISERROR(SEARCH("Inc",D366)))</formula>
    </cfRule>
  </conditionalFormatting>
  <conditionalFormatting sqref="F366:F367">
    <cfRule type="cellIs" dxfId="5154" priority="5153" operator="equal">
      <formula>"Unlocked"</formula>
    </cfRule>
    <cfRule type="cellIs" dxfId="5153" priority="5154" operator="equal">
      <formula>"Locked"</formula>
    </cfRule>
  </conditionalFormatting>
  <conditionalFormatting sqref="G366:G367">
    <cfRule type="containsText" dxfId="5152" priority="5152" operator="containsText" text="Param">
      <formula>NOT(ISERROR(SEARCH("Param",G366)))</formula>
    </cfRule>
  </conditionalFormatting>
  <conditionalFormatting sqref="I366:I367">
    <cfRule type="cellIs" dxfId="5151" priority="5151" operator="lessThan">
      <formula>0</formula>
    </cfRule>
  </conditionalFormatting>
  <conditionalFormatting sqref="D366:D367">
    <cfRule type="containsText" dxfId="5150" priority="5149" operator="containsText" text="Dec">
      <formula>NOT(ISERROR(SEARCH("Dec",D366)))</formula>
    </cfRule>
    <cfRule type="containsText" dxfId="5149" priority="5150" operator="containsText" text="Inc">
      <formula>NOT(ISERROR(SEARCH("Inc",D366)))</formula>
    </cfRule>
  </conditionalFormatting>
  <conditionalFormatting sqref="F366:F367">
    <cfRule type="cellIs" dxfId="5148" priority="5147" operator="equal">
      <formula>"Unlocked"</formula>
    </cfRule>
    <cfRule type="cellIs" dxfId="5147" priority="5148" operator="equal">
      <formula>"Locked"</formula>
    </cfRule>
  </conditionalFormatting>
  <conditionalFormatting sqref="G366:G367">
    <cfRule type="containsText" dxfId="5146" priority="5146" operator="containsText" text="Param">
      <formula>NOT(ISERROR(SEARCH("Param",G366)))</formula>
    </cfRule>
  </conditionalFormatting>
  <conditionalFormatting sqref="I366:I367">
    <cfRule type="cellIs" dxfId="5145" priority="5145" operator="lessThan">
      <formula>0</formula>
    </cfRule>
  </conditionalFormatting>
  <conditionalFormatting sqref="D366:D367">
    <cfRule type="containsText" dxfId="5144" priority="5143" operator="containsText" text="Dec">
      <formula>NOT(ISERROR(SEARCH("Dec",D366)))</formula>
    </cfRule>
    <cfRule type="containsText" dxfId="5143" priority="5144" operator="containsText" text="Inc">
      <formula>NOT(ISERROR(SEARCH("Inc",D366)))</formula>
    </cfRule>
  </conditionalFormatting>
  <conditionalFormatting sqref="F366:F367">
    <cfRule type="cellIs" dxfId="5142" priority="5141" operator="equal">
      <formula>"Unlocked"</formula>
    </cfRule>
    <cfRule type="cellIs" dxfId="5141" priority="5142" operator="equal">
      <formula>"Locked"</formula>
    </cfRule>
  </conditionalFormatting>
  <conditionalFormatting sqref="G366:G367">
    <cfRule type="containsText" dxfId="5140" priority="5140" operator="containsText" text="Param">
      <formula>NOT(ISERROR(SEARCH("Param",G366)))</formula>
    </cfRule>
  </conditionalFormatting>
  <conditionalFormatting sqref="I366:I367">
    <cfRule type="cellIs" dxfId="5139" priority="5139" operator="lessThan">
      <formula>0</formula>
    </cfRule>
  </conditionalFormatting>
  <conditionalFormatting sqref="D366:D367">
    <cfRule type="containsText" dxfId="5138" priority="5137" operator="containsText" text="Dec">
      <formula>NOT(ISERROR(SEARCH("Dec",D366)))</formula>
    </cfRule>
    <cfRule type="containsText" dxfId="5137" priority="5138" operator="containsText" text="Inc">
      <formula>NOT(ISERROR(SEARCH("Inc",D366)))</formula>
    </cfRule>
  </conditionalFormatting>
  <conditionalFormatting sqref="F366:F367">
    <cfRule type="cellIs" dxfId="5136" priority="5135" operator="equal">
      <formula>"Unlocked"</formula>
    </cfRule>
    <cfRule type="cellIs" dxfId="5135" priority="5136" operator="equal">
      <formula>"Locked"</formula>
    </cfRule>
  </conditionalFormatting>
  <conditionalFormatting sqref="G366:G367">
    <cfRule type="containsText" dxfId="5134" priority="5134" operator="containsText" text="Param">
      <formula>NOT(ISERROR(SEARCH("Param",G366)))</formula>
    </cfRule>
  </conditionalFormatting>
  <conditionalFormatting sqref="I366:I367">
    <cfRule type="cellIs" dxfId="5133" priority="5133" operator="lessThan">
      <formula>0</formula>
    </cfRule>
  </conditionalFormatting>
  <conditionalFormatting sqref="D366:D367">
    <cfRule type="containsText" dxfId="5132" priority="5131" operator="containsText" text="Dec">
      <formula>NOT(ISERROR(SEARCH("Dec",D366)))</formula>
    </cfRule>
    <cfRule type="containsText" dxfId="5131" priority="5132" operator="containsText" text="Inc">
      <formula>NOT(ISERROR(SEARCH("Inc",D366)))</formula>
    </cfRule>
  </conditionalFormatting>
  <conditionalFormatting sqref="F366:F367">
    <cfRule type="cellIs" dxfId="5130" priority="5129" operator="equal">
      <formula>"Unlocked"</formula>
    </cfRule>
    <cfRule type="cellIs" dxfId="5129" priority="5130" operator="equal">
      <formula>"Locked"</formula>
    </cfRule>
  </conditionalFormatting>
  <conditionalFormatting sqref="G366:G367">
    <cfRule type="containsText" dxfId="5128" priority="5128" operator="containsText" text="Param">
      <formula>NOT(ISERROR(SEARCH("Param",G366)))</formula>
    </cfRule>
  </conditionalFormatting>
  <conditionalFormatting sqref="I366:I367">
    <cfRule type="cellIs" dxfId="5127" priority="5127" operator="lessThan">
      <formula>0</formula>
    </cfRule>
  </conditionalFormatting>
  <conditionalFormatting sqref="D366:D367">
    <cfRule type="containsText" dxfId="5126" priority="5125" operator="containsText" text="Dec">
      <formula>NOT(ISERROR(SEARCH("Dec",D366)))</formula>
    </cfRule>
    <cfRule type="containsText" dxfId="5125" priority="5126" operator="containsText" text="Inc">
      <formula>NOT(ISERROR(SEARCH("Inc",D366)))</formula>
    </cfRule>
  </conditionalFormatting>
  <conditionalFormatting sqref="F366:F367">
    <cfRule type="cellIs" dxfId="5124" priority="5123" operator="equal">
      <formula>"Unlocked"</formula>
    </cfRule>
    <cfRule type="cellIs" dxfId="5123" priority="5124" operator="equal">
      <formula>"Locked"</formula>
    </cfRule>
  </conditionalFormatting>
  <conditionalFormatting sqref="G366:G367">
    <cfRule type="containsText" dxfId="5122" priority="5122" operator="containsText" text="Param">
      <formula>NOT(ISERROR(SEARCH("Param",G366)))</formula>
    </cfRule>
  </conditionalFormatting>
  <conditionalFormatting sqref="I366:I367">
    <cfRule type="cellIs" dxfId="5121" priority="5121" operator="lessThan">
      <formula>0</formula>
    </cfRule>
  </conditionalFormatting>
  <conditionalFormatting sqref="D366:D367">
    <cfRule type="containsText" dxfId="5120" priority="5119" operator="containsText" text="Dec">
      <formula>NOT(ISERROR(SEARCH("Dec",D366)))</formula>
    </cfRule>
    <cfRule type="containsText" dxfId="5119" priority="5120" operator="containsText" text="Inc">
      <formula>NOT(ISERROR(SEARCH("Inc",D366)))</formula>
    </cfRule>
  </conditionalFormatting>
  <conditionalFormatting sqref="F366:F367">
    <cfRule type="cellIs" dxfId="5118" priority="5117" operator="equal">
      <formula>"Unlocked"</formula>
    </cfRule>
    <cfRule type="cellIs" dxfId="5117" priority="5118" operator="equal">
      <formula>"Locked"</formula>
    </cfRule>
  </conditionalFormatting>
  <conditionalFormatting sqref="G366:G367">
    <cfRule type="containsText" dxfId="5116" priority="5116" operator="containsText" text="Param">
      <formula>NOT(ISERROR(SEARCH("Param",G366)))</formula>
    </cfRule>
  </conditionalFormatting>
  <conditionalFormatting sqref="I366:I367">
    <cfRule type="cellIs" dxfId="5115" priority="5115" operator="lessThan">
      <formula>0</formula>
    </cfRule>
  </conditionalFormatting>
  <conditionalFormatting sqref="D366:D367">
    <cfRule type="containsText" dxfId="5114" priority="5113" operator="containsText" text="Dec">
      <formula>NOT(ISERROR(SEARCH("Dec",D366)))</formula>
    </cfRule>
    <cfRule type="containsText" dxfId="5113" priority="5114" operator="containsText" text="Inc">
      <formula>NOT(ISERROR(SEARCH("Inc",D366)))</formula>
    </cfRule>
  </conditionalFormatting>
  <conditionalFormatting sqref="F366:F367">
    <cfRule type="cellIs" dxfId="5112" priority="5111" operator="equal">
      <formula>"Unlocked"</formula>
    </cfRule>
    <cfRule type="cellIs" dxfId="5111" priority="5112" operator="equal">
      <formula>"Locked"</formula>
    </cfRule>
  </conditionalFormatting>
  <conditionalFormatting sqref="G366:G367">
    <cfRule type="containsText" dxfId="5110" priority="5110" operator="containsText" text="Param">
      <formula>NOT(ISERROR(SEARCH("Param",G366)))</formula>
    </cfRule>
  </conditionalFormatting>
  <conditionalFormatting sqref="I366:I367">
    <cfRule type="cellIs" dxfId="5109" priority="5109" operator="lessThan">
      <formula>0</formula>
    </cfRule>
  </conditionalFormatting>
  <conditionalFormatting sqref="D366:D367">
    <cfRule type="containsText" dxfId="5108" priority="5107" operator="containsText" text="Dec">
      <formula>NOT(ISERROR(SEARCH("Dec",D366)))</formula>
    </cfRule>
    <cfRule type="containsText" dxfId="5107" priority="5108" operator="containsText" text="Inc">
      <formula>NOT(ISERROR(SEARCH("Inc",D366)))</formula>
    </cfRule>
  </conditionalFormatting>
  <conditionalFormatting sqref="F366:F367">
    <cfRule type="cellIs" dxfId="5106" priority="5105" operator="equal">
      <formula>"Unlocked"</formula>
    </cfRule>
    <cfRule type="cellIs" dxfId="5105" priority="5106" operator="equal">
      <formula>"Locked"</formula>
    </cfRule>
  </conditionalFormatting>
  <conditionalFormatting sqref="G366:G367">
    <cfRule type="containsText" dxfId="5104" priority="5104" operator="containsText" text="Param">
      <formula>NOT(ISERROR(SEARCH("Param",G366)))</formula>
    </cfRule>
  </conditionalFormatting>
  <conditionalFormatting sqref="I366:I367">
    <cfRule type="cellIs" dxfId="5103" priority="5103" operator="lessThan">
      <formula>0</formula>
    </cfRule>
  </conditionalFormatting>
  <conditionalFormatting sqref="D366:D367">
    <cfRule type="containsText" dxfId="5102" priority="5101" operator="containsText" text="Dec">
      <formula>NOT(ISERROR(SEARCH("Dec",D366)))</formula>
    </cfRule>
    <cfRule type="containsText" dxfId="5101" priority="5102" operator="containsText" text="Inc">
      <formula>NOT(ISERROR(SEARCH("Inc",D366)))</formula>
    </cfRule>
  </conditionalFormatting>
  <conditionalFormatting sqref="F366:F367">
    <cfRule type="cellIs" dxfId="5100" priority="5099" operator="equal">
      <formula>"Unlocked"</formula>
    </cfRule>
    <cfRule type="cellIs" dxfId="5099" priority="5100" operator="equal">
      <formula>"Locked"</formula>
    </cfRule>
  </conditionalFormatting>
  <conditionalFormatting sqref="G366:G367">
    <cfRule type="containsText" dxfId="5098" priority="5098" operator="containsText" text="Param">
      <formula>NOT(ISERROR(SEARCH("Param",G366)))</formula>
    </cfRule>
  </conditionalFormatting>
  <conditionalFormatting sqref="I366:I367">
    <cfRule type="cellIs" dxfId="5097" priority="5097" operator="lessThan">
      <formula>0</formula>
    </cfRule>
  </conditionalFormatting>
  <conditionalFormatting sqref="D366:D367">
    <cfRule type="containsText" dxfId="5096" priority="5095" operator="containsText" text="Dec">
      <formula>NOT(ISERROR(SEARCH("Dec",D366)))</formula>
    </cfRule>
    <cfRule type="containsText" dxfId="5095" priority="5096" operator="containsText" text="Inc">
      <formula>NOT(ISERROR(SEARCH("Inc",D366)))</formula>
    </cfRule>
  </conditionalFormatting>
  <conditionalFormatting sqref="F366:F367">
    <cfRule type="cellIs" dxfId="5094" priority="5093" operator="equal">
      <formula>"Unlocked"</formula>
    </cfRule>
    <cfRule type="cellIs" dxfId="5093" priority="5094" operator="equal">
      <formula>"Locked"</formula>
    </cfRule>
  </conditionalFormatting>
  <conditionalFormatting sqref="G366:G367">
    <cfRule type="containsText" dxfId="5092" priority="5092" operator="containsText" text="Param">
      <formula>NOT(ISERROR(SEARCH("Param",G366)))</formula>
    </cfRule>
  </conditionalFormatting>
  <conditionalFormatting sqref="I366:I367">
    <cfRule type="cellIs" dxfId="5091" priority="5091" operator="lessThan">
      <formula>0</formula>
    </cfRule>
  </conditionalFormatting>
  <conditionalFormatting sqref="D366:D367">
    <cfRule type="containsText" dxfId="5090" priority="5089" operator="containsText" text="Dec">
      <formula>NOT(ISERROR(SEARCH("Dec",D366)))</formula>
    </cfRule>
    <cfRule type="containsText" dxfId="5089" priority="5090" operator="containsText" text="Inc">
      <formula>NOT(ISERROR(SEARCH("Inc",D366)))</formula>
    </cfRule>
  </conditionalFormatting>
  <conditionalFormatting sqref="F366:F367">
    <cfRule type="cellIs" dxfId="5088" priority="5087" operator="equal">
      <formula>"Unlocked"</formula>
    </cfRule>
    <cfRule type="cellIs" dxfId="5087" priority="5088" operator="equal">
      <formula>"Locked"</formula>
    </cfRule>
  </conditionalFormatting>
  <conditionalFormatting sqref="G366:G367">
    <cfRule type="containsText" dxfId="5086" priority="5086" operator="containsText" text="Param">
      <formula>NOT(ISERROR(SEARCH("Param",G366)))</formula>
    </cfRule>
  </conditionalFormatting>
  <conditionalFormatting sqref="I366:I367">
    <cfRule type="cellIs" dxfId="5085" priority="5085" operator="lessThan">
      <formula>0</formula>
    </cfRule>
  </conditionalFormatting>
  <conditionalFormatting sqref="D366:D367">
    <cfRule type="containsText" dxfId="5084" priority="5083" operator="containsText" text="Dec">
      <formula>NOT(ISERROR(SEARCH("Dec",D366)))</formula>
    </cfRule>
    <cfRule type="containsText" dxfId="5083" priority="5084" operator="containsText" text="Inc">
      <formula>NOT(ISERROR(SEARCH("Inc",D366)))</formula>
    </cfRule>
  </conditionalFormatting>
  <conditionalFormatting sqref="F368">
    <cfRule type="cellIs" dxfId="5082" priority="5081" operator="equal">
      <formula>"Unlocked"</formula>
    </cfRule>
    <cfRule type="cellIs" dxfId="5081" priority="5082" operator="equal">
      <formula>"Locked"</formula>
    </cfRule>
  </conditionalFormatting>
  <conditionalFormatting sqref="G368">
    <cfRule type="containsText" dxfId="5080" priority="5080" operator="containsText" text="Param">
      <formula>NOT(ISERROR(SEARCH("Param",G368)))</formula>
    </cfRule>
  </conditionalFormatting>
  <conditionalFormatting sqref="I368">
    <cfRule type="cellIs" dxfId="5079" priority="5079" operator="lessThan">
      <formula>0</formula>
    </cfRule>
  </conditionalFormatting>
  <conditionalFormatting sqref="D368">
    <cfRule type="containsText" dxfId="5078" priority="5077" operator="containsText" text="Dec">
      <formula>NOT(ISERROR(SEARCH("Dec",D368)))</formula>
    </cfRule>
    <cfRule type="containsText" dxfId="5077" priority="5078" operator="containsText" text="Inc">
      <formula>NOT(ISERROR(SEARCH("Inc",D368)))</formula>
    </cfRule>
  </conditionalFormatting>
  <conditionalFormatting sqref="F368">
    <cfRule type="cellIs" dxfId="5076" priority="5075" operator="equal">
      <formula>"Unlocked"</formula>
    </cfRule>
    <cfRule type="cellIs" dxfId="5075" priority="5076" operator="equal">
      <formula>"Locked"</formula>
    </cfRule>
  </conditionalFormatting>
  <conditionalFormatting sqref="G368">
    <cfRule type="containsText" dxfId="5074" priority="5074" operator="containsText" text="Param">
      <formula>NOT(ISERROR(SEARCH("Param",G368)))</formula>
    </cfRule>
  </conditionalFormatting>
  <conditionalFormatting sqref="I368">
    <cfRule type="cellIs" dxfId="5073" priority="5073" operator="lessThan">
      <formula>0</formula>
    </cfRule>
  </conditionalFormatting>
  <conditionalFormatting sqref="D368">
    <cfRule type="containsText" dxfId="5072" priority="5071" operator="containsText" text="Dec">
      <formula>NOT(ISERROR(SEARCH("Dec",D368)))</formula>
    </cfRule>
    <cfRule type="containsText" dxfId="5071" priority="5072" operator="containsText" text="Inc">
      <formula>NOT(ISERROR(SEARCH("Inc",D368)))</formula>
    </cfRule>
  </conditionalFormatting>
  <conditionalFormatting sqref="F368">
    <cfRule type="cellIs" dxfId="5070" priority="5069" operator="equal">
      <formula>"Unlocked"</formula>
    </cfRule>
    <cfRule type="cellIs" dxfId="5069" priority="5070" operator="equal">
      <formula>"Locked"</formula>
    </cfRule>
  </conditionalFormatting>
  <conditionalFormatting sqref="G368">
    <cfRule type="containsText" dxfId="5068" priority="5068" operator="containsText" text="Param">
      <formula>NOT(ISERROR(SEARCH("Param",G368)))</formula>
    </cfRule>
  </conditionalFormatting>
  <conditionalFormatting sqref="I368">
    <cfRule type="cellIs" dxfId="5067" priority="5067" operator="lessThan">
      <formula>0</formula>
    </cfRule>
  </conditionalFormatting>
  <conditionalFormatting sqref="D368">
    <cfRule type="containsText" dxfId="5066" priority="5065" operator="containsText" text="Dec">
      <formula>NOT(ISERROR(SEARCH("Dec",D368)))</formula>
    </cfRule>
    <cfRule type="containsText" dxfId="5065" priority="5066" operator="containsText" text="Inc">
      <formula>NOT(ISERROR(SEARCH("Inc",D368)))</formula>
    </cfRule>
  </conditionalFormatting>
  <conditionalFormatting sqref="F368">
    <cfRule type="cellIs" dxfId="5064" priority="5063" operator="equal">
      <formula>"Unlocked"</formula>
    </cfRule>
    <cfRule type="cellIs" dxfId="5063" priority="5064" operator="equal">
      <formula>"Locked"</formula>
    </cfRule>
  </conditionalFormatting>
  <conditionalFormatting sqref="G368">
    <cfRule type="containsText" dxfId="5062" priority="5062" operator="containsText" text="Param">
      <formula>NOT(ISERROR(SEARCH("Param",G368)))</formula>
    </cfRule>
  </conditionalFormatting>
  <conditionalFormatting sqref="I368">
    <cfRule type="cellIs" dxfId="5061" priority="5061" operator="lessThan">
      <formula>0</formula>
    </cfRule>
  </conditionalFormatting>
  <conditionalFormatting sqref="D368">
    <cfRule type="containsText" dxfId="5060" priority="5059" operator="containsText" text="Dec">
      <formula>NOT(ISERROR(SEARCH("Dec",D368)))</formula>
    </cfRule>
    <cfRule type="containsText" dxfId="5059" priority="5060" operator="containsText" text="Inc">
      <formula>NOT(ISERROR(SEARCH("Inc",D368)))</formula>
    </cfRule>
  </conditionalFormatting>
  <conditionalFormatting sqref="F368">
    <cfRule type="cellIs" dxfId="5058" priority="5057" operator="equal">
      <formula>"Unlocked"</formula>
    </cfRule>
    <cfRule type="cellIs" dxfId="5057" priority="5058" operator="equal">
      <formula>"Locked"</formula>
    </cfRule>
  </conditionalFormatting>
  <conditionalFormatting sqref="G368">
    <cfRule type="containsText" dxfId="5056" priority="5056" operator="containsText" text="Param">
      <formula>NOT(ISERROR(SEARCH("Param",G368)))</formula>
    </cfRule>
  </conditionalFormatting>
  <conditionalFormatting sqref="I368">
    <cfRule type="cellIs" dxfId="5055" priority="5055" operator="lessThan">
      <formula>0</formula>
    </cfRule>
  </conditionalFormatting>
  <conditionalFormatting sqref="D368">
    <cfRule type="containsText" dxfId="5054" priority="5053" operator="containsText" text="Dec">
      <formula>NOT(ISERROR(SEARCH("Dec",D368)))</formula>
    </cfRule>
    <cfRule type="containsText" dxfId="5053" priority="5054" operator="containsText" text="Inc">
      <formula>NOT(ISERROR(SEARCH("Inc",D368)))</formula>
    </cfRule>
  </conditionalFormatting>
  <conditionalFormatting sqref="F368">
    <cfRule type="cellIs" dxfId="5052" priority="5051" operator="equal">
      <formula>"Unlocked"</formula>
    </cfRule>
    <cfRule type="cellIs" dxfId="5051" priority="5052" operator="equal">
      <formula>"Locked"</formula>
    </cfRule>
  </conditionalFormatting>
  <conditionalFormatting sqref="G368">
    <cfRule type="containsText" dxfId="5050" priority="5050" operator="containsText" text="Param">
      <formula>NOT(ISERROR(SEARCH("Param",G368)))</formula>
    </cfRule>
  </conditionalFormatting>
  <conditionalFormatting sqref="I368">
    <cfRule type="cellIs" dxfId="5049" priority="5049" operator="lessThan">
      <formula>0</formula>
    </cfRule>
  </conditionalFormatting>
  <conditionalFormatting sqref="D368">
    <cfRule type="containsText" dxfId="5048" priority="5047" operator="containsText" text="Dec">
      <formula>NOT(ISERROR(SEARCH("Dec",D368)))</formula>
    </cfRule>
    <cfRule type="containsText" dxfId="5047" priority="5048" operator="containsText" text="Inc">
      <formula>NOT(ISERROR(SEARCH("Inc",D368)))</formula>
    </cfRule>
  </conditionalFormatting>
  <conditionalFormatting sqref="F368">
    <cfRule type="cellIs" dxfId="5046" priority="5045" operator="equal">
      <formula>"Unlocked"</formula>
    </cfRule>
    <cfRule type="cellIs" dxfId="5045" priority="5046" operator="equal">
      <formula>"Locked"</formula>
    </cfRule>
  </conditionalFormatting>
  <conditionalFormatting sqref="G368">
    <cfRule type="containsText" dxfId="5044" priority="5044" operator="containsText" text="Param">
      <formula>NOT(ISERROR(SEARCH("Param",G368)))</formula>
    </cfRule>
  </conditionalFormatting>
  <conditionalFormatting sqref="I368">
    <cfRule type="cellIs" dxfId="5043" priority="5043" operator="lessThan">
      <formula>0</formula>
    </cfRule>
  </conditionalFormatting>
  <conditionalFormatting sqref="D368">
    <cfRule type="containsText" dxfId="5042" priority="5041" operator="containsText" text="Dec">
      <formula>NOT(ISERROR(SEARCH("Dec",D368)))</formula>
    </cfRule>
    <cfRule type="containsText" dxfId="5041" priority="5042" operator="containsText" text="Inc">
      <formula>NOT(ISERROR(SEARCH("Inc",D368)))</formula>
    </cfRule>
  </conditionalFormatting>
  <conditionalFormatting sqref="F368">
    <cfRule type="cellIs" dxfId="5040" priority="5039" operator="equal">
      <formula>"Unlocked"</formula>
    </cfRule>
    <cfRule type="cellIs" dxfId="5039" priority="5040" operator="equal">
      <formula>"Locked"</formula>
    </cfRule>
  </conditionalFormatting>
  <conditionalFormatting sqref="G368">
    <cfRule type="containsText" dxfId="5038" priority="5038" operator="containsText" text="Param">
      <formula>NOT(ISERROR(SEARCH("Param",G368)))</formula>
    </cfRule>
  </conditionalFormatting>
  <conditionalFormatting sqref="I368">
    <cfRule type="cellIs" dxfId="5037" priority="5037" operator="lessThan">
      <formula>0</formula>
    </cfRule>
  </conditionalFormatting>
  <conditionalFormatting sqref="D368">
    <cfRule type="containsText" dxfId="5036" priority="5035" operator="containsText" text="Dec">
      <formula>NOT(ISERROR(SEARCH("Dec",D368)))</formula>
    </cfRule>
    <cfRule type="containsText" dxfId="5035" priority="5036" operator="containsText" text="Inc">
      <formula>NOT(ISERROR(SEARCH("Inc",D368)))</formula>
    </cfRule>
  </conditionalFormatting>
  <conditionalFormatting sqref="F368">
    <cfRule type="cellIs" dxfId="5034" priority="5033" operator="equal">
      <formula>"Unlocked"</formula>
    </cfRule>
    <cfRule type="cellIs" dxfId="5033" priority="5034" operator="equal">
      <formula>"Locked"</formula>
    </cfRule>
  </conditionalFormatting>
  <conditionalFormatting sqref="G368">
    <cfRule type="containsText" dxfId="5032" priority="5032" operator="containsText" text="Param">
      <formula>NOT(ISERROR(SEARCH("Param",G368)))</formula>
    </cfRule>
  </conditionalFormatting>
  <conditionalFormatting sqref="I368">
    <cfRule type="cellIs" dxfId="5031" priority="5031" operator="lessThan">
      <formula>0</formula>
    </cfRule>
  </conditionalFormatting>
  <conditionalFormatting sqref="D368">
    <cfRule type="containsText" dxfId="5030" priority="5029" operator="containsText" text="Dec">
      <formula>NOT(ISERROR(SEARCH("Dec",D368)))</formula>
    </cfRule>
    <cfRule type="containsText" dxfId="5029" priority="5030" operator="containsText" text="Inc">
      <formula>NOT(ISERROR(SEARCH("Inc",D368)))</formula>
    </cfRule>
  </conditionalFormatting>
  <conditionalFormatting sqref="F368">
    <cfRule type="cellIs" dxfId="5028" priority="5027" operator="equal">
      <formula>"Unlocked"</formula>
    </cfRule>
    <cfRule type="cellIs" dxfId="5027" priority="5028" operator="equal">
      <formula>"Locked"</formula>
    </cfRule>
  </conditionalFormatting>
  <conditionalFormatting sqref="G368">
    <cfRule type="containsText" dxfId="5026" priority="5026" operator="containsText" text="Param">
      <formula>NOT(ISERROR(SEARCH("Param",G368)))</formula>
    </cfRule>
  </conditionalFormatting>
  <conditionalFormatting sqref="I368">
    <cfRule type="cellIs" dxfId="5025" priority="5025" operator="lessThan">
      <formula>0</formula>
    </cfRule>
  </conditionalFormatting>
  <conditionalFormatting sqref="D368">
    <cfRule type="containsText" dxfId="5024" priority="5023" operator="containsText" text="Dec">
      <formula>NOT(ISERROR(SEARCH("Dec",D368)))</formula>
    </cfRule>
    <cfRule type="containsText" dxfId="5023" priority="5024" operator="containsText" text="Inc">
      <formula>NOT(ISERROR(SEARCH("Inc",D368)))</formula>
    </cfRule>
  </conditionalFormatting>
  <conditionalFormatting sqref="F368">
    <cfRule type="cellIs" dxfId="5022" priority="5021" operator="equal">
      <formula>"Unlocked"</formula>
    </cfRule>
    <cfRule type="cellIs" dxfId="5021" priority="5022" operator="equal">
      <formula>"Locked"</formula>
    </cfRule>
  </conditionalFormatting>
  <conditionalFormatting sqref="G368">
    <cfRule type="containsText" dxfId="5020" priority="5020" operator="containsText" text="Param">
      <formula>NOT(ISERROR(SEARCH("Param",G368)))</formula>
    </cfRule>
  </conditionalFormatting>
  <conditionalFormatting sqref="I368">
    <cfRule type="cellIs" dxfId="5019" priority="5019" operator="lessThan">
      <formula>0</formula>
    </cfRule>
  </conditionalFormatting>
  <conditionalFormatting sqref="D368">
    <cfRule type="containsText" dxfId="5018" priority="5017" operator="containsText" text="Dec">
      <formula>NOT(ISERROR(SEARCH("Dec",D368)))</formula>
    </cfRule>
    <cfRule type="containsText" dxfId="5017" priority="5018" operator="containsText" text="Inc">
      <formula>NOT(ISERROR(SEARCH("Inc",D368)))</formula>
    </cfRule>
  </conditionalFormatting>
  <conditionalFormatting sqref="F368">
    <cfRule type="cellIs" dxfId="5016" priority="5015" operator="equal">
      <formula>"Unlocked"</formula>
    </cfRule>
    <cfRule type="cellIs" dxfId="5015" priority="5016" operator="equal">
      <formula>"Locked"</formula>
    </cfRule>
  </conditionalFormatting>
  <conditionalFormatting sqref="G368">
    <cfRule type="containsText" dxfId="5014" priority="5014" operator="containsText" text="Param">
      <formula>NOT(ISERROR(SEARCH("Param",G368)))</formula>
    </cfRule>
  </conditionalFormatting>
  <conditionalFormatting sqref="I368">
    <cfRule type="cellIs" dxfId="5013" priority="5013" operator="lessThan">
      <formula>0</formula>
    </cfRule>
  </conditionalFormatting>
  <conditionalFormatting sqref="D368">
    <cfRule type="containsText" dxfId="5012" priority="5011" operator="containsText" text="Dec">
      <formula>NOT(ISERROR(SEARCH("Dec",D368)))</formula>
    </cfRule>
    <cfRule type="containsText" dxfId="5011" priority="5012" operator="containsText" text="Inc">
      <formula>NOT(ISERROR(SEARCH("Inc",D368)))</formula>
    </cfRule>
  </conditionalFormatting>
  <conditionalFormatting sqref="F368">
    <cfRule type="cellIs" dxfId="5010" priority="5009" operator="equal">
      <formula>"Unlocked"</formula>
    </cfRule>
    <cfRule type="cellIs" dxfId="5009" priority="5010" operator="equal">
      <formula>"Locked"</formula>
    </cfRule>
  </conditionalFormatting>
  <conditionalFormatting sqref="G368">
    <cfRule type="containsText" dxfId="5008" priority="5008" operator="containsText" text="Param">
      <formula>NOT(ISERROR(SEARCH("Param",G368)))</formula>
    </cfRule>
  </conditionalFormatting>
  <conditionalFormatting sqref="I368">
    <cfRule type="cellIs" dxfId="5007" priority="5007" operator="lessThan">
      <formula>0</formula>
    </cfRule>
  </conditionalFormatting>
  <conditionalFormatting sqref="D368">
    <cfRule type="containsText" dxfId="5006" priority="5005" operator="containsText" text="Dec">
      <formula>NOT(ISERROR(SEARCH("Dec",D368)))</formula>
    </cfRule>
    <cfRule type="containsText" dxfId="5005" priority="5006" operator="containsText" text="Inc">
      <formula>NOT(ISERROR(SEARCH("Inc",D368)))</formula>
    </cfRule>
  </conditionalFormatting>
  <conditionalFormatting sqref="F368">
    <cfRule type="cellIs" dxfId="5004" priority="5003" operator="equal">
      <formula>"Unlocked"</formula>
    </cfRule>
    <cfRule type="cellIs" dxfId="5003" priority="5004" operator="equal">
      <formula>"Locked"</formula>
    </cfRule>
  </conditionalFormatting>
  <conditionalFormatting sqref="G368">
    <cfRule type="containsText" dxfId="5002" priority="5002" operator="containsText" text="Param">
      <formula>NOT(ISERROR(SEARCH("Param",G368)))</formula>
    </cfRule>
  </conditionalFormatting>
  <conditionalFormatting sqref="I368">
    <cfRule type="cellIs" dxfId="5001" priority="5001" operator="lessThan">
      <formula>0</formula>
    </cfRule>
  </conditionalFormatting>
  <conditionalFormatting sqref="D368">
    <cfRule type="containsText" dxfId="5000" priority="4999" operator="containsText" text="Dec">
      <formula>NOT(ISERROR(SEARCH("Dec",D368)))</formula>
    </cfRule>
    <cfRule type="containsText" dxfId="4999" priority="5000" operator="containsText" text="Inc">
      <formula>NOT(ISERROR(SEARCH("Inc",D368)))</formula>
    </cfRule>
  </conditionalFormatting>
  <conditionalFormatting sqref="F368">
    <cfRule type="cellIs" dxfId="4998" priority="4997" operator="equal">
      <formula>"Unlocked"</formula>
    </cfRule>
    <cfRule type="cellIs" dxfId="4997" priority="4998" operator="equal">
      <formula>"Locked"</formula>
    </cfRule>
  </conditionalFormatting>
  <conditionalFormatting sqref="G368">
    <cfRule type="containsText" dxfId="4996" priority="4996" operator="containsText" text="Param">
      <formula>NOT(ISERROR(SEARCH("Param",G368)))</formula>
    </cfRule>
  </conditionalFormatting>
  <conditionalFormatting sqref="I368">
    <cfRule type="cellIs" dxfId="4995" priority="4995" operator="lessThan">
      <formula>0</formula>
    </cfRule>
  </conditionalFormatting>
  <conditionalFormatting sqref="D368">
    <cfRule type="containsText" dxfId="4994" priority="4993" operator="containsText" text="Dec">
      <formula>NOT(ISERROR(SEARCH("Dec",D368)))</formula>
    </cfRule>
    <cfRule type="containsText" dxfId="4993" priority="4994" operator="containsText" text="Inc">
      <formula>NOT(ISERROR(SEARCH("Inc",D368)))</formula>
    </cfRule>
  </conditionalFormatting>
  <conditionalFormatting sqref="F368">
    <cfRule type="cellIs" dxfId="4992" priority="4991" operator="equal">
      <formula>"Unlocked"</formula>
    </cfRule>
    <cfRule type="cellIs" dxfId="4991" priority="4992" operator="equal">
      <formula>"Locked"</formula>
    </cfRule>
  </conditionalFormatting>
  <conditionalFormatting sqref="G368">
    <cfRule type="containsText" dxfId="4990" priority="4990" operator="containsText" text="Param">
      <formula>NOT(ISERROR(SEARCH("Param",G368)))</formula>
    </cfRule>
  </conditionalFormatting>
  <conditionalFormatting sqref="I368">
    <cfRule type="cellIs" dxfId="4989" priority="4989" operator="lessThan">
      <formula>0</formula>
    </cfRule>
  </conditionalFormatting>
  <conditionalFormatting sqref="D368">
    <cfRule type="containsText" dxfId="4988" priority="4987" operator="containsText" text="Dec">
      <formula>NOT(ISERROR(SEARCH("Dec",D368)))</formula>
    </cfRule>
    <cfRule type="containsText" dxfId="4987" priority="4988" operator="containsText" text="Inc">
      <formula>NOT(ISERROR(SEARCH("Inc",D368)))</formula>
    </cfRule>
  </conditionalFormatting>
  <conditionalFormatting sqref="F368">
    <cfRule type="cellIs" dxfId="4986" priority="4985" operator="equal">
      <formula>"Unlocked"</formula>
    </cfRule>
    <cfRule type="cellIs" dxfId="4985" priority="4986" operator="equal">
      <formula>"Locked"</formula>
    </cfRule>
  </conditionalFormatting>
  <conditionalFormatting sqref="G368">
    <cfRule type="containsText" dxfId="4984" priority="4984" operator="containsText" text="Param">
      <formula>NOT(ISERROR(SEARCH("Param",G368)))</formula>
    </cfRule>
  </conditionalFormatting>
  <conditionalFormatting sqref="I368">
    <cfRule type="cellIs" dxfId="4983" priority="4983" operator="lessThan">
      <formula>0</formula>
    </cfRule>
  </conditionalFormatting>
  <conditionalFormatting sqref="D368">
    <cfRule type="containsText" dxfId="4982" priority="4981" operator="containsText" text="Dec">
      <formula>NOT(ISERROR(SEARCH("Dec",D368)))</formula>
    </cfRule>
    <cfRule type="containsText" dxfId="4981" priority="4982" operator="containsText" text="Inc">
      <formula>NOT(ISERROR(SEARCH("Inc",D368)))</formula>
    </cfRule>
  </conditionalFormatting>
  <conditionalFormatting sqref="F368">
    <cfRule type="cellIs" dxfId="4980" priority="4979" operator="equal">
      <formula>"Unlocked"</formula>
    </cfRule>
    <cfRule type="cellIs" dxfId="4979" priority="4980" operator="equal">
      <formula>"Locked"</formula>
    </cfRule>
  </conditionalFormatting>
  <conditionalFormatting sqref="G368">
    <cfRule type="containsText" dxfId="4978" priority="4978" operator="containsText" text="Param">
      <formula>NOT(ISERROR(SEARCH("Param",G368)))</formula>
    </cfRule>
  </conditionalFormatting>
  <conditionalFormatting sqref="I368">
    <cfRule type="cellIs" dxfId="4977" priority="4977" operator="lessThan">
      <formula>0</formula>
    </cfRule>
  </conditionalFormatting>
  <conditionalFormatting sqref="D368">
    <cfRule type="containsText" dxfId="4976" priority="4975" operator="containsText" text="Dec">
      <formula>NOT(ISERROR(SEARCH("Dec",D368)))</formula>
    </cfRule>
    <cfRule type="containsText" dxfId="4975" priority="4976" operator="containsText" text="Inc">
      <formula>NOT(ISERROR(SEARCH("Inc",D368)))</formula>
    </cfRule>
  </conditionalFormatting>
  <conditionalFormatting sqref="F368">
    <cfRule type="cellIs" dxfId="4974" priority="4973" operator="equal">
      <formula>"Unlocked"</formula>
    </cfRule>
    <cfRule type="cellIs" dxfId="4973" priority="4974" operator="equal">
      <formula>"Locked"</formula>
    </cfRule>
  </conditionalFormatting>
  <conditionalFormatting sqref="G368">
    <cfRule type="containsText" dxfId="4972" priority="4972" operator="containsText" text="Param">
      <formula>NOT(ISERROR(SEARCH("Param",G368)))</formula>
    </cfRule>
  </conditionalFormatting>
  <conditionalFormatting sqref="I368">
    <cfRule type="cellIs" dxfId="4971" priority="4971" operator="lessThan">
      <formula>0</formula>
    </cfRule>
  </conditionalFormatting>
  <conditionalFormatting sqref="D368">
    <cfRule type="containsText" dxfId="4970" priority="4969" operator="containsText" text="Dec">
      <formula>NOT(ISERROR(SEARCH("Dec",D368)))</formula>
    </cfRule>
    <cfRule type="containsText" dxfId="4969" priority="4970" operator="containsText" text="Inc">
      <formula>NOT(ISERROR(SEARCH("Inc",D368)))</formula>
    </cfRule>
  </conditionalFormatting>
  <conditionalFormatting sqref="F369:F371">
    <cfRule type="cellIs" dxfId="4968" priority="4967" operator="equal">
      <formula>"Unlocked"</formula>
    </cfRule>
    <cfRule type="cellIs" dxfId="4967" priority="4968" operator="equal">
      <formula>"Locked"</formula>
    </cfRule>
  </conditionalFormatting>
  <conditionalFormatting sqref="G369:G371">
    <cfRule type="containsText" dxfId="4966" priority="4966" operator="containsText" text="Param">
      <formula>NOT(ISERROR(SEARCH("Param",G369)))</formula>
    </cfRule>
  </conditionalFormatting>
  <conditionalFormatting sqref="I369:I371">
    <cfRule type="cellIs" dxfId="4965" priority="4965" operator="lessThan">
      <formula>0</formula>
    </cfRule>
  </conditionalFormatting>
  <conditionalFormatting sqref="D369:D371">
    <cfRule type="containsText" dxfId="4964" priority="4963" operator="containsText" text="Dec">
      <formula>NOT(ISERROR(SEARCH("Dec",D369)))</formula>
    </cfRule>
    <cfRule type="containsText" dxfId="4963" priority="4964" operator="containsText" text="Inc">
      <formula>NOT(ISERROR(SEARCH("Inc",D369)))</formula>
    </cfRule>
  </conditionalFormatting>
  <conditionalFormatting sqref="F369">
    <cfRule type="cellIs" dxfId="4962" priority="4961" operator="equal">
      <formula>"Unlocked"</formula>
    </cfRule>
    <cfRule type="cellIs" dxfId="4961" priority="4962" operator="equal">
      <formula>"Locked"</formula>
    </cfRule>
  </conditionalFormatting>
  <conditionalFormatting sqref="G369">
    <cfRule type="containsText" dxfId="4960" priority="4960" operator="containsText" text="Param">
      <formula>NOT(ISERROR(SEARCH("Param",G369)))</formula>
    </cfRule>
  </conditionalFormatting>
  <conditionalFormatting sqref="I369">
    <cfRule type="cellIs" dxfId="4959" priority="4959" operator="lessThan">
      <formula>0</formula>
    </cfRule>
  </conditionalFormatting>
  <conditionalFormatting sqref="D369">
    <cfRule type="containsText" dxfId="4958" priority="4957" operator="containsText" text="Dec">
      <formula>NOT(ISERROR(SEARCH("Dec",D369)))</formula>
    </cfRule>
    <cfRule type="containsText" dxfId="4957" priority="4958" operator="containsText" text="Inc">
      <formula>NOT(ISERROR(SEARCH("Inc",D369)))</formula>
    </cfRule>
  </conditionalFormatting>
  <conditionalFormatting sqref="F370:F371">
    <cfRule type="cellIs" dxfId="4956" priority="4955" operator="equal">
      <formula>"Unlocked"</formula>
    </cfRule>
    <cfRule type="cellIs" dxfId="4955" priority="4956" operator="equal">
      <formula>"Locked"</formula>
    </cfRule>
  </conditionalFormatting>
  <conditionalFormatting sqref="G370:G371">
    <cfRule type="containsText" dxfId="4954" priority="4954" operator="containsText" text="Param">
      <formula>NOT(ISERROR(SEARCH("Param",G370)))</formula>
    </cfRule>
  </conditionalFormatting>
  <conditionalFormatting sqref="I370:I371">
    <cfRule type="cellIs" dxfId="4953" priority="4953" operator="lessThan">
      <formula>0</formula>
    </cfRule>
  </conditionalFormatting>
  <conditionalFormatting sqref="D370:D371">
    <cfRule type="containsText" dxfId="4952" priority="4951" operator="containsText" text="Dec">
      <formula>NOT(ISERROR(SEARCH("Dec",D370)))</formula>
    </cfRule>
    <cfRule type="containsText" dxfId="4951" priority="4952" operator="containsText" text="Inc">
      <formula>NOT(ISERROR(SEARCH("Inc",D370)))</formula>
    </cfRule>
  </conditionalFormatting>
  <conditionalFormatting sqref="F372:F374">
    <cfRule type="cellIs" dxfId="4950" priority="4949" operator="equal">
      <formula>"Unlocked"</formula>
    </cfRule>
    <cfRule type="cellIs" dxfId="4949" priority="4950" operator="equal">
      <formula>"Locked"</formula>
    </cfRule>
  </conditionalFormatting>
  <conditionalFormatting sqref="G372:G374">
    <cfRule type="containsText" dxfId="4948" priority="4948" operator="containsText" text="Param">
      <formula>NOT(ISERROR(SEARCH("Param",G372)))</formula>
    </cfRule>
  </conditionalFormatting>
  <conditionalFormatting sqref="I372:I374">
    <cfRule type="cellIs" dxfId="4947" priority="4947" operator="lessThan">
      <formula>0</formula>
    </cfRule>
  </conditionalFormatting>
  <conditionalFormatting sqref="D372:D374">
    <cfRule type="containsText" dxfId="4946" priority="4945" operator="containsText" text="Dec">
      <formula>NOT(ISERROR(SEARCH("Dec",D372)))</formula>
    </cfRule>
    <cfRule type="containsText" dxfId="4945" priority="4946" operator="containsText" text="Inc">
      <formula>NOT(ISERROR(SEARCH("Inc",D372)))</formula>
    </cfRule>
  </conditionalFormatting>
  <conditionalFormatting sqref="F372:F374">
    <cfRule type="cellIs" dxfId="4944" priority="4943" operator="equal">
      <formula>"Unlocked"</formula>
    </cfRule>
    <cfRule type="cellIs" dxfId="4943" priority="4944" operator="equal">
      <formula>"Locked"</formula>
    </cfRule>
  </conditionalFormatting>
  <conditionalFormatting sqref="G372:G374">
    <cfRule type="containsText" dxfId="4942" priority="4942" operator="containsText" text="Param">
      <formula>NOT(ISERROR(SEARCH("Param",G372)))</formula>
    </cfRule>
  </conditionalFormatting>
  <conditionalFormatting sqref="I372:I374">
    <cfRule type="cellIs" dxfId="4941" priority="4941" operator="lessThan">
      <formula>0</formula>
    </cfRule>
  </conditionalFormatting>
  <conditionalFormatting sqref="D372:D374">
    <cfRule type="containsText" dxfId="4940" priority="4939" operator="containsText" text="Dec">
      <formula>NOT(ISERROR(SEARCH("Dec",D372)))</formula>
    </cfRule>
    <cfRule type="containsText" dxfId="4939" priority="4940" operator="containsText" text="Inc">
      <formula>NOT(ISERROR(SEARCH("Inc",D372)))</formula>
    </cfRule>
  </conditionalFormatting>
  <conditionalFormatting sqref="F372:F373">
    <cfRule type="cellIs" dxfId="4938" priority="4937" operator="equal">
      <formula>"Unlocked"</formula>
    </cfRule>
    <cfRule type="cellIs" dxfId="4937" priority="4938" operator="equal">
      <formula>"Locked"</formula>
    </cfRule>
  </conditionalFormatting>
  <conditionalFormatting sqref="G372:G373">
    <cfRule type="containsText" dxfId="4936" priority="4936" operator="containsText" text="Param">
      <formula>NOT(ISERROR(SEARCH("Param",G372)))</formula>
    </cfRule>
  </conditionalFormatting>
  <conditionalFormatting sqref="I372:I373">
    <cfRule type="cellIs" dxfId="4935" priority="4935" operator="lessThan">
      <formula>0</formula>
    </cfRule>
  </conditionalFormatting>
  <conditionalFormatting sqref="D372:D373">
    <cfRule type="containsText" dxfId="4934" priority="4933" operator="containsText" text="Dec">
      <formula>NOT(ISERROR(SEARCH("Dec",D372)))</formula>
    </cfRule>
    <cfRule type="containsText" dxfId="4933" priority="4934" operator="containsText" text="Inc">
      <formula>NOT(ISERROR(SEARCH("Inc",D372)))</formula>
    </cfRule>
  </conditionalFormatting>
  <conditionalFormatting sqref="F372:F373">
    <cfRule type="cellIs" dxfId="4932" priority="4931" operator="equal">
      <formula>"Unlocked"</formula>
    </cfRule>
    <cfRule type="cellIs" dxfId="4931" priority="4932" operator="equal">
      <formula>"Locked"</formula>
    </cfRule>
  </conditionalFormatting>
  <conditionalFormatting sqref="G372:G373">
    <cfRule type="containsText" dxfId="4930" priority="4930" operator="containsText" text="Param">
      <formula>NOT(ISERROR(SEARCH("Param",G372)))</formula>
    </cfRule>
  </conditionalFormatting>
  <conditionalFormatting sqref="I372:I373">
    <cfRule type="cellIs" dxfId="4929" priority="4929" operator="lessThan">
      <formula>0</formula>
    </cfRule>
  </conditionalFormatting>
  <conditionalFormatting sqref="D372:D373">
    <cfRule type="containsText" dxfId="4928" priority="4927" operator="containsText" text="Dec">
      <formula>NOT(ISERROR(SEARCH("Dec",D372)))</formula>
    </cfRule>
    <cfRule type="containsText" dxfId="4927" priority="4928" operator="containsText" text="Inc">
      <formula>NOT(ISERROR(SEARCH("Inc",D372)))</formula>
    </cfRule>
  </conditionalFormatting>
  <conditionalFormatting sqref="F372:F373">
    <cfRule type="cellIs" dxfId="4926" priority="4925" operator="equal">
      <formula>"Unlocked"</formula>
    </cfRule>
    <cfRule type="cellIs" dxfId="4925" priority="4926" operator="equal">
      <formula>"Locked"</formula>
    </cfRule>
  </conditionalFormatting>
  <conditionalFormatting sqref="G372:G373">
    <cfRule type="containsText" dxfId="4924" priority="4924" operator="containsText" text="Param">
      <formula>NOT(ISERROR(SEARCH("Param",G372)))</formula>
    </cfRule>
  </conditionalFormatting>
  <conditionalFormatting sqref="I372:I373">
    <cfRule type="cellIs" dxfId="4923" priority="4923" operator="lessThan">
      <formula>0</formula>
    </cfRule>
  </conditionalFormatting>
  <conditionalFormatting sqref="D372:D373">
    <cfRule type="containsText" dxfId="4922" priority="4921" operator="containsText" text="Dec">
      <formula>NOT(ISERROR(SEARCH("Dec",D372)))</formula>
    </cfRule>
    <cfRule type="containsText" dxfId="4921" priority="4922" operator="containsText" text="Inc">
      <formula>NOT(ISERROR(SEARCH("Inc",D372)))</formula>
    </cfRule>
  </conditionalFormatting>
  <conditionalFormatting sqref="F372:F373">
    <cfRule type="cellIs" dxfId="4920" priority="4919" operator="equal">
      <formula>"Unlocked"</formula>
    </cfRule>
    <cfRule type="cellIs" dxfId="4919" priority="4920" operator="equal">
      <formula>"Locked"</formula>
    </cfRule>
  </conditionalFormatting>
  <conditionalFormatting sqref="G372:G373">
    <cfRule type="containsText" dxfId="4918" priority="4918" operator="containsText" text="Param">
      <formula>NOT(ISERROR(SEARCH("Param",G372)))</formula>
    </cfRule>
  </conditionalFormatting>
  <conditionalFormatting sqref="I372:I373">
    <cfRule type="cellIs" dxfId="4917" priority="4917" operator="lessThan">
      <formula>0</formula>
    </cfRule>
  </conditionalFormatting>
  <conditionalFormatting sqref="D372:D373">
    <cfRule type="containsText" dxfId="4916" priority="4915" operator="containsText" text="Dec">
      <formula>NOT(ISERROR(SEARCH("Dec",D372)))</formula>
    </cfRule>
    <cfRule type="containsText" dxfId="4915" priority="4916" operator="containsText" text="Inc">
      <formula>NOT(ISERROR(SEARCH("Inc",D372)))</formula>
    </cfRule>
  </conditionalFormatting>
  <conditionalFormatting sqref="F372:F373">
    <cfRule type="cellIs" dxfId="4914" priority="4913" operator="equal">
      <formula>"Unlocked"</formula>
    </cfRule>
    <cfRule type="cellIs" dxfId="4913" priority="4914" operator="equal">
      <formula>"Locked"</formula>
    </cfRule>
  </conditionalFormatting>
  <conditionalFormatting sqref="G372:G373">
    <cfRule type="containsText" dxfId="4912" priority="4912" operator="containsText" text="Param">
      <formula>NOT(ISERROR(SEARCH("Param",G372)))</formula>
    </cfRule>
  </conditionalFormatting>
  <conditionalFormatting sqref="I372:I373">
    <cfRule type="cellIs" dxfId="4911" priority="4911" operator="lessThan">
      <formula>0</formula>
    </cfRule>
  </conditionalFormatting>
  <conditionalFormatting sqref="D372:D373">
    <cfRule type="containsText" dxfId="4910" priority="4909" operator="containsText" text="Dec">
      <formula>NOT(ISERROR(SEARCH("Dec",D372)))</formula>
    </cfRule>
    <cfRule type="containsText" dxfId="4909" priority="4910" operator="containsText" text="Inc">
      <formula>NOT(ISERROR(SEARCH("Inc",D372)))</formula>
    </cfRule>
  </conditionalFormatting>
  <conditionalFormatting sqref="F372:F373">
    <cfRule type="cellIs" dxfId="4908" priority="4907" operator="equal">
      <formula>"Unlocked"</formula>
    </cfRule>
    <cfRule type="cellIs" dxfId="4907" priority="4908" operator="equal">
      <formula>"Locked"</formula>
    </cfRule>
  </conditionalFormatting>
  <conditionalFormatting sqref="G372:G373">
    <cfRule type="containsText" dxfId="4906" priority="4906" operator="containsText" text="Param">
      <formula>NOT(ISERROR(SEARCH("Param",G372)))</formula>
    </cfRule>
  </conditionalFormatting>
  <conditionalFormatting sqref="I372:I373">
    <cfRule type="cellIs" dxfId="4905" priority="4905" operator="lessThan">
      <formula>0</formula>
    </cfRule>
  </conditionalFormatting>
  <conditionalFormatting sqref="D372:D373">
    <cfRule type="containsText" dxfId="4904" priority="4903" operator="containsText" text="Dec">
      <formula>NOT(ISERROR(SEARCH("Dec",D372)))</formula>
    </cfRule>
    <cfRule type="containsText" dxfId="4903" priority="4904" operator="containsText" text="Inc">
      <formula>NOT(ISERROR(SEARCH("Inc",D372)))</formula>
    </cfRule>
  </conditionalFormatting>
  <conditionalFormatting sqref="F372:F373">
    <cfRule type="cellIs" dxfId="4902" priority="4901" operator="equal">
      <formula>"Unlocked"</formula>
    </cfRule>
    <cfRule type="cellIs" dxfId="4901" priority="4902" operator="equal">
      <formula>"Locked"</formula>
    </cfRule>
  </conditionalFormatting>
  <conditionalFormatting sqref="G372:G373">
    <cfRule type="containsText" dxfId="4900" priority="4900" operator="containsText" text="Param">
      <formula>NOT(ISERROR(SEARCH("Param",G372)))</formula>
    </cfRule>
  </conditionalFormatting>
  <conditionalFormatting sqref="I372:I373">
    <cfRule type="cellIs" dxfId="4899" priority="4899" operator="lessThan">
      <formula>0</formula>
    </cfRule>
  </conditionalFormatting>
  <conditionalFormatting sqref="D372:D373">
    <cfRule type="containsText" dxfId="4898" priority="4897" operator="containsText" text="Dec">
      <formula>NOT(ISERROR(SEARCH("Dec",D372)))</formula>
    </cfRule>
    <cfRule type="containsText" dxfId="4897" priority="4898" operator="containsText" text="Inc">
      <formula>NOT(ISERROR(SEARCH("Inc",D372)))</formula>
    </cfRule>
  </conditionalFormatting>
  <conditionalFormatting sqref="F372:F373">
    <cfRule type="cellIs" dxfId="4896" priority="4895" operator="equal">
      <formula>"Unlocked"</formula>
    </cfRule>
    <cfRule type="cellIs" dxfId="4895" priority="4896" operator="equal">
      <formula>"Locked"</formula>
    </cfRule>
  </conditionalFormatting>
  <conditionalFormatting sqref="G372:G373">
    <cfRule type="containsText" dxfId="4894" priority="4894" operator="containsText" text="Param">
      <formula>NOT(ISERROR(SEARCH("Param",G372)))</formula>
    </cfRule>
  </conditionalFormatting>
  <conditionalFormatting sqref="I372:I373">
    <cfRule type="cellIs" dxfId="4893" priority="4893" operator="lessThan">
      <formula>0</formula>
    </cfRule>
  </conditionalFormatting>
  <conditionalFormatting sqref="D372:D373">
    <cfRule type="containsText" dxfId="4892" priority="4891" operator="containsText" text="Dec">
      <formula>NOT(ISERROR(SEARCH("Dec",D372)))</formula>
    </cfRule>
    <cfRule type="containsText" dxfId="4891" priority="4892" operator="containsText" text="Inc">
      <formula>NOT(ISERROR(SEARCH("Inc",D372)))</formula>
    </cfRule>
  </conditionalFormatting>
  <conditionalFormatting sqref="F372:F373">
    <cfRule type="cellIs" dxfId="4890" priority="4889" operator="equal">
      <formula>"Unlocked"</formula>
    </cfRule>
    <cfRule type="cellIs" dxfId="4889" priority="4890" operator="equal">
      <formula>"Locked"</formula>
    </cfRule>
  </conditionalFormatting>
  <conditionalFormatting sqref="G372:G373">
    <cfRule type="containsText" dxfId="4888" priority="4888" operator="containsText" text="Param">
      <formula>NOT(ISERROR(SEARCH("Param",G372)))</formula>
    </cfRule>
  </conditionalFormatting>
  <conditionalFormatting sqref="I372:I373">
    <cfRule type="cellIs" dxfId="4887" priority="4887" operator="lessThan">
      <formula>0</formula>
    </cfRule>
  </conditionalFormatting>
  <conditionalFormatting sqref="D372:D373">
    <cfRule type="containsText" dxfId="4886" priority="4885" operator="containsText" text="Dec">
      <formula>NOT(ISERROR(SEARCH("Dec",D372)))</formula>
    </cfRule>
    <cfRule type="containsText" dxfId="4885" priority="4886" operator="containsText" text="Inc">
      <formula>NOT(ISERROR(SEARCH("Inc",D372)))</formula>
    </cfRule>
  </conditionalFormatting>
  <conditionalFormatting sqref="F372:F373">
    <cfRule type="cellIs" dxfId="4884" priority="4883" operator="equal">
      <formula>"Unlocked"</formula>
    </cfRule>
    <cfRule type="cellIs" dxfId="4883" priority="4884" operator="equal">
      <formula>"Locked"</formula>
    </cfRule>
  </conditionalFormatting>
  <conditionalFormatting sqref="G372:G373">
    <cfRule type="containsText" dxfId="4882" priority="4882" operator="containsText" text="Param">
      <formula>NOT(ISERROR(SEARCH("Param",G372)))</formula>
    </cfRule>
  </conditionalFormatting>
  <conditionalFormatting sqref="I372:I373">
    <cfRule type="cellIs" dxfId="4881" priority="4881" operator="lessThan">
      <formula>0</formula>
    </cfRule>
  </conditionalFormatting>
  <conditionalFormatting sqref="D372:D373">
    <cfRule type="containsText" dxfId="4880" priority="4879" operator="containsText" text="Dec">
      <formula>NOT(ISERROR(SEARCH("Dec",D372)))</formula>
    </cfRule>
    <cfRule type="containsText" dxfId="4879" priority="4880" operator="containsText" text="Inc">
      <formula>NOT(ISERROR(SEARCH("Inc",D372)))</formula>
    </cfRule>
  </conditionalFormatting>
  <conditionalFormatting sqref="F372:F373">
    <cfRule type="cellIs" dxfId="4878" priority="4877" operator="equal">
      <formula>"Unlocked"</formula>
    </cfRule>
    <cfRule type="cellIs" dxfId="4877" priority="4878" operator="equal">
      <formula>"Locked"</formula>
    </cfRule>
  </conditionalFormatting>
  <conditionalFormatting sqref="G372:G373">
    <cfRule type="containsText" dxfId="4876" priority="4876" operator="containsText" text="Param">
      <formula>NOT(ISERROR(SEARCH("Param",G372)))</formula>
    </cfRule>
  </conditionalFormatting>
  <conditionalFormatting sqref="I372:I373">
    <cfRule type="cellIs" dxfId="4875" priority="4875" operator="lessThan">
      <formula>0</formula>
    </cfRule>
  </conditionalFormatting>
  <conditionalFormatting sqref="D372:D373">
    <cfRule type="containsText" dxfId="4874" priority="4873" operator="containsText" text="Dec">
      <formula>NOT(ISERROR(SEARCH("Dec",D372)))</formula>
    </cfRule>
    <cfRule type="containsText" dxfId="4873" priority="4874" operator="containsText" text="Inc">
      <formula>NOT(ISERROR(SEARCH("Inc",D372)))</formula>
    </cfRule>
  </conditionalFormatting>
  <conditionalFormatting sqref="F372:F373">
    <cfRule type="cellIs" dxfId="4872" priority="4871" operator="equal">
      <formula>"Unlocked"</formula>
    </cfRule>
    <cfRule type="cellIs" dxfId="4871" priority="4872" operator="equal">
      <formula>"Locked"</formula>
    </cfRule>
  </conditionalFormatting>
  <conditionalFormatting sqref="G372:G373">
    <cfRule type="containsText" dxfId="4870" priority="4870" operator="containsText" text="Param">
      <formula>NOT(ISERROR(SEARCH("Param",G372)))</formula>
    </cfRule>
  </conditionalFormatting>
  <conditionalFormatting sqref="I372:I373">
    <cfRule type="cellIs" dxfId="4869" priority="4869" operator="lessThan">
      <formula>0</formula>
    </cfRule>
  </conditionalFormatting>
  <conditionalFormatting sqref="D372:D373">
    <cfRule type="containsText" dxfId="4868" priority="4867" operator="containsText" text="Dec">
      <formula>NOT(ISERROR(SEARCH("Dec",D372)))</formula>
    </cfRule>
    <cfRule type="containsText" dxfId="4867" priority="4868" operator="containsText" text="Inc">
      <formula>NOT(ISERROR(SEARCH("Inc",D372)))</formula>
    </cfRule>
  </conditionalFormatting>
  <conditionalFormatting sqref="F372:F373">
    <cfRule type="cellIs" dxfId="4866" priority="4865" operator="equal">
      <formula>"Unlocked"</formula>
    </cfRule>
    <cfRule type="cellIs" dxfId="4865" priority="4866" operator="equal">
      <formula>"Locked"</formula>
    </cfRule>
  </conditionalFormatting>
  <conditionalFormatting sqref="G372:G373">
    <cfRule type="containsText" dxfId="4864" priority="4864" operator="containsText" text="Param">
      <formula>NOT(ISERROR(SEARCH("Param",G372)))</formula>
    </cfRule>
  </conditionalFormatting>
  <conditionalFormatting sqref="I372:I373">
    <cfRule type="cellIs" dxfId="4863" priority="4863" operator="lessThan">
      <formula>0</formula>
    </cfRule>
  </conditionalFormatting>
  <conditionalFormatting sqref="D372:D373">
    <cfRule type="containsText" dxfId="4862" priority="4861" operator="containsText" text="Dec">
      <formula>NOT(ISERROR(SEARCH("Dec",D372)))</formula>
    </cfRule>
    <cfRule type="containsText" dxfId="4861" priority="4862" operator="containsText" text="Inc">
      <formula>NOT(ISERROR(SEARCH("Inc",D372)))</formula>
    </cfRule>
  </conditionalFormatting>
  <conditionalFormatting sqref="F372:F373">
    <cfRule type="cellIs" dxfId="4860" priority="4859" operator="equal">
      <formula>"Unlocked"</formula>
    </cfRule>
    <cfRule type="cellIs" dxfId="4859" priority="4860" operator="equal">
      <formula>"Locked"</formula>
    </cfRule>
  </conditionalFormatting>
  <conditionalFormatting sqref="G372:G373">
    <cfRule type="containsText" dxfId="4858" priority="4858" operator="containsText" text="Param">
      <formula>NOT(ISERROR(SEARCH("Param",G372)))</formula>
    </cfRule>
  </conditionalFormatting>
  <conditionalFormatting sqref="I372:I373">
    <cfRule type="cellIs" dxfId="4857" priority="4857" operator="lessThan">
      <formula>0</formula>
    </cfRule>
  </conditionalFormatting>
  <conditionalFormatting sqref="D372:D373">
    <cfRule type="containsText" dxfId="4856" priority="4855" operator="containsText" text="Dec">
      <formula>NOT(ISERROR(SEARCH("Dec",D372)))</formula>
    </cfRule>
    <cfRule type="containsText" dxfId="4855" priority="4856" operator="containsText" text="Inc">
      <formula>NOT(ISERROR(SEARCH("Inc",D372)))</formula>
    </cfRule>
  </conditionalFormatting>
  <conditionalFormatting sqref="F372:F373">
    <cfRule type="cellIs" dxfId="4854" priority="4853" operator="equal">
      <formula>"Unlocked"</formula>
    </cfRule>
    <cfRule type="cellIs" dxfId="4853" priority="4854" operator="equal">
      <formula>"Locked"</formula>
    </cfRule>
  </conditionalFormatting>
  <conditionalFormatting sqref="G372:G373">
    <cfRule type="containsText" dxfId="4852" priority="4852" operator="containsText" text="Param">
      <formula>NOT(ISERROR(SEARCH("Param",G372)))</formula>
    </cfRule>
  </conditionalFormatting>
  <conditionalFormatting sqref="I372:I373">
    <cfRule type="cellIs" dxfId="4851" priority="4851" operator="lessThan">
      <formula>0</formula>
    </cfRule>
  </conditionalFormatting>
  <conditionalFormatting sqref="D372:D373">
    <cfRule type="containsText" dxfId="4850" priority="4849" operator="containsText" text="Dec">
      <formula>NOT(ISERROR(SEARCH("Dec",D372)))</formula>
    </cfRule>
    <cfRule type="containsText" dxfId="4849" priority="4850" operator="containsText" text="Inc">
      <formula>NOT(ISERROR(SEARCH("Inc",D372)))</formula>
    </cfRule>
  </conditionalFormatting>
  <conditionalFormatting sqref="F372:F373">
    <cfRule type="cellIs" dxfId="4848" priority="4847" operator="equal">
      <formula>"Unlocked"</formula>
    </cfRule>
    <cfRule type="cellIs" dxfId="4847" priority="4848" operator="equal">
      <formula>"Locked"</formula>
    </cfRule>
  </conditionalFormatting>
  <conditionalFormatting sqref="G372:G373">
    <cfRule type="containsText" dxfId="4846" priority="4846" operator="containsText" text="Param">
      <formula>NOT(ISERROR(SEARCH("Param",G372)))</formula>
    </cfRule>
  </conditionalFormatting>
  <conditionalFormatting sqref="I372:I373">
    <cfRule type="cellIs" dxfId="4845" priority="4845" operator="lessThan">
      <formula>0</formula>
    </cfRule>
  </conditionalFormatting>
  <conditionalFormatting sqref="D372:D373">
    <cfRule type="containsText" dxfId="4844" priority="4843" operator="containsText" text="Dec">
      <formula>NOT(ISERROR(SEARCH("Dec",D372)))</formula>
    </cfRule>
    <cfRule type="containsText" dxfId="4843" priority="4844" operator="containsText" text="Inc">
      <formula>NOT(ISERROR(SEARCH("Inc",D372)))</formula>
    </cfRule>
  </conditionalFormatting>
  <conditionalFormatting sqref="F372:F373">
    <cfRule type="cellIs" dxfId="4842" priority="4841" operator="equal">
      <formula>"Unlocked"</formula>
    </cfRule>
    <cfRule type="cellIs" dxfId="4841" priority="4842" operator="equal">
      <formula>"Locked"</formula>
    </cfRule>
  </conditionalFormatting>
  <conditionalFormatting sqref="G372:G373">
    <cfRule type="containsText" dxfId="4840" priority="4840" operator="containsText" text="Param">
      <formula>NOT(ISERROR(SEARCH("Param",G372)))</formula>
    </cfRule>
  </conditionalFormatting>
  <conditionalFormatting sqref="I372:I373">
    <cfRule type="cellIs" dxfId="4839" priority="4839" operator="lessThan">
      <formula>0</formula>
    </cfRule>
  </conditionalFormatting>
  <conditionalFormatting sqref="D372:D373">
    <cfRule type="containsText" dxfId="4838" priority="4837" operator="containsText" text="Dec">
      <formula>NOT(ISERROR(SEARCH("Dec",D372)))</formula>
    </cfRule>
    <cfRule type="containsText" dxfId="4837" priority="4838" operator="containsText" text="Inc">
      <formula>NOT(ISERROR(SEARCH("Inc",D372)))</formula>
    </cfRule>
  </conditionalFormatting>
  <conditionalFormatting sqref="F372:F373">
    <cfRule type="cellIs" dxfId="4836" priority="4835" operator="equal">
      <formula>"Unlocked"</formula>
    </cfRule>
    <cfRule type="cellIs" dxfId="4835" priority="4836" operator="equal">
      <formula>"Locked"</formula>
    </cfRule>
  </conditionalFormatting>
  <conditionalFormatting sqref="G372:G373">
    <cfRule type="containsText" dxfId="4834" priority="4834" operator="containsText" text="Param">
      <formula>NOT(ISERROR(SEARCH("Param",G372)))</formula>
    </cfRule>
  </conditionalFormatting>
  <conditionalFormatting sqref="I372:I373">
    <cfRule type="cellIs" dxfId="4833" priority="4833" operator="lessThan">
      <formula>0</formula>
    </cfRule>
  </conditionalFormatting>
  <conditionalFormatting sqref="D372:D373">
    <cfRule type="containsText" dxfId="4832" priority="4831" operator="containsText" text="Dec">
      <formula>NOT(ISERROR(SEARCH("Dec",D372)))</formula>
    </cfRule>
    <cfRule type="containsText" dxfId="4831" priority="4832" operator="containsText" text="Inc">
      <formula>NOT(ISERROR(SEARCH("Inc",D372)))</formula>
    </cfRule>
  </conditionalFormatting>
  <conditionalFormatting sqref="F372:F373">
    <cfRule type="cellIs" dxfId="4830" priority="4829" operator="equal">
      <formula>"Unlocked"</formula>
    </cfRule>
    <cfRule type="cellIs" dxfId="4829" priority="4830" operator="equal">
      <formula>"Locked"</formula>
    </cfRule>
  </conditionalFormatting>
  <conditionalFormatting sqref="G372:G373">
    <cfRule type="containsText" dxfId="4828" priority="4828" operator="containsText" text="Param">
      <formula>NOT(ISERROR(SEARCH("Param",G372)))</formula>
    </cfRule>
  </conditionalFormatting>
  <conditionalFormatting sqref="I372:I373">
    <cfRule type="cellIs" dxfId="4827" priority="4827" operator="lessThan">
      <formula>0</formula>
    </cfRule>
  </conditionalFormatting>
  <conditionalFormatting sqref="D372:D373">
    <cfRule type="containsText" dxfId="4826" priority="4825" operator="containsText" text="Dec">
      <formula>NOT(ISERROR(SEARCH("Dec",D372)))</formula>
    </cfRule>
    <cfRule type="containsText" dxfId="4825" priority="4826" operator="containsText" text="Inc">
      <formula>NOT(ISERROR(SEARCH("Inc",D372)))</formula>
    </cfRule>
  </conditionalFormatting>
  <conditionalFormatting sqref="F374">
    <cfRule type="cellIs" dxfId="4824" priority="4823" operator="equal">
      <formula>"Unlocked"</formula>
    </cfRule>
    <cfRule type="cellIs" dxfId="4823" priority="4824" operator="equal">
      <formula>"Locked"</formula>
    </cfRule>
  </conditionalFormatting>
  <conditionalFormatting sqref="G374">
    <cfRule type="containsText" dxfId="4822" priority="4822" operator="containsText" text="Param">
      <formula>NOT(ISERROR(SEARCH("Param",G374)))</formula>
    </cfRule>
  </conditionalFormatting>
  <conditionalFormatting sqref="I374">
    <cfRule type="cellIs" dxfId="4821" priority="4821" operator="lessThan">
      <formula>0</formula>
    </cfRule>
  </conditionalFormatting>
  <conditionalFormatting sqref="D374">
    <cfRule type="containsText" dxfId="4820" priority="4819" operator="containsText" text="Dec">
      <formula>NOT(ISERROR(SEARCH("Dec",D374)))</formula>
    </cfRule>
    <cfRule type="containsText" dxfId="4819" priority="4820" operator="containsText" text="Inc">
      <formula>NOT(ISERROR(SEARCH("Inc",D374)))</formula>
    </cfRule>
  </conditionalFormatting>
  <conditionalFormatting sqref="F374">
    <cfRule type="cellIs" dxfId="4818" priority="4817" operator="equal">
      <formula>"Unlocked"</formula>
    </cfRule>
    <cfRule type="cellIs" dxfId="4817" priority="4818" operator="equal">
      <formula>"Locked"</formula>
    </cfRule>
  </conditionalFormatting>
  <conditionalFormatting sqref="G374">
    <cfRule type="containsText" dxfId="4816" priority="4816" operator="containsText" text="Param">
      <formula>NOT(ISERROR(SEARCH("Param",G374)))</formula>
    </cfRule>
  </conditionalFormatting>
  <conditionalFormatting sqref="I374">
    <cfRule type="cellIs" dxfId="4815" priority="4815" operator="lessThan">
      <formula>0</formula>
    </cfRule>
  </conditionalFormatting>
  <conditionalFormatting sqref="D374">
    <cfRule type="containsText" dxfId="4814" priority="4813" operator="containsText" text="Dec">
      <formula>NOT(ISERROR(SEARCH("Dec",D374)))</formula>
    </cfRule>
    <cfRule type="containsText" dxfId="4813" priority="4814" operator="containsText" text="Inc">
      <formula>NOT(ISERROR(SEARCH("Inc",D374)))</formula>
    </cfRule>
  </conditionalFormatting>
  <conditionalFormatting sqref="F374">
    <cfRule type="cellIs" dxfId="4812" priority="4811" operator="equal">
      <formula>"Unlocked"</formula>
    </cfRule>
    <cfRule type="cellIs" dxfId="4811" priority="4812" operator="equal">
      <formula>"Locked"</formula>
    </cfRule>
  </conditionalFormatting>
  <conditionalFormatting sqref="G374">
    <cfRule type="containsText" dxfId="4810" priority="4810" operator="containsText" text="Param">
      <formula>NOT(ISERROR(SEARCH("Param",G374)))</formula>
    </cfRule>
  </conditionalFormatting>
  <conditionalFormatting sqref="I374">
    <cfRule type="cellIs" dxfId="4809" priority="4809" operator="lessThan">
      <formula>0</formula>
    </cfRule>
  </conditionalFormatting>
  <conditionalFormatting sqref="D374">
    <cfRule type="containsText" dxfId="4808" priority="4807" operator="containsText" text="Dec">
      <formula>NOT(ISERROR(SEARCH("Dec",D374)))</formula>
    </cfRule>
    <cfRule type="containsText" dxfId="4807" priority="4808" operator="containsText" text="Inc">
      <formula>NOT(ISERROR(SEARCH("Inc",D374)))</formula>
    </cfRule>
  </conditionalFormatting>
  <conditionalFormatting sqref="F374">
    <cfRule type="cellIs" dxfId="4806" priority="4805" operator="equal">
      <formula>"Unlocked"</formula>
    </cfRule>
    <cfRule type="cellIs" dxfId="4805" priority="4806" operator="equal">
      <formula>"Locked"</formula>
    </cfRule>
  </conditionalFormatting>
  <conditionalFormatting sqref="G374">
    <cfRule type="containsText" dxfId="4804" priority="4804" operator="containsText" text="Param">
      <formula>NOT(ISERROR(SEARCH("Param",G374)))</formula>
    </cfRule>
  </conditionalFormatting>
  <conditionalFormatting sqref="I374">
    <cfRule type="cellIs" dxfId="4803" priority="4803" operator="lessThan">
      <formula>0</formula>
    </cfRule>
  </conditionalFormatting>
  <conditionalFormatting sqref="D374">
    <cfRule type="containsText" dxfId="4802" priority="4801" operator="containsText" text="Dec">
      <formula>NOT(ISERROR(SEARCH("Dec",D374)))</formula>
    </cfRule>
    <cfRule type="containsText" dxfId="4801" priority="4802" operator="containsText" text="Inc">
      <formula>NOT(ISERROR(SEARCH("Inc",D374)))</formula>
    </cfRule>
  </conditionalFormatting>
  <conditionalFormatting sqref="F374">
    <cfRule type="cellIs" dxfId="4800" priority="4799" operator="equal">
      <formula>"Unlocked"</formula>
    </cfRule>
    <cfRule type="cellIs" dxfId="4799" priority="4800" operator="equal">
      <formula>"Locked"</formula>
    </cfRule>
  </conditionalFormatting>
  <conditionalFormatting sqref="G374">
    <cfRule type="containsText" dxfId="4798" priority="4798" operator="containsText" text="Param">
      <formula>NOT(ISERROR(SEARCH("Param",G374)))</formula>
    </cfRule>
  </conditionalFormatting>
  <conditionalFormatting sqref="I374">
    <cfRule type="cellIs" dxfId="4797" priority="4797" operator="lessThan">
      <formula>0</formula>
    </cfRule>
  </conditionalFormatting>
  <conditionalFormatting sqref="D374">
    <cfRule type="containsText" dxfId="4796" priority="4795" operator="containsText" text="Dec">
      <formula>NOT(ISERROR(SEARCH("Dec",D374)))</formula>
    </cfRule>
    <cfRule type="containsText" dxfId="4795" priority="4796" operator="containsText" text="Inc">
      <formula>NOT(ISERROR(SEARCH("Inc",D374)))</formula>
    </cfRule>
  </conditionalFormatting>
  <conditionalFormatting sqref="F374">
    <cfRule type="cellIs" dxfId="4794" priority="4793" operator="equal">
      <formula>"Unlocked"</formula>
    </cfRule>
    <cfRule type="cellIs" dxfId="4793" priority="4794" operator="equal">
      <formula>"Locked"</formula>
    </cfRule>
  </conditionalFormatting>
  <conditionalFormatting sqref="G374">
    <cfRule type="containsText" dxfId="4792" priority="4792" operator="containsText" text="Param">
      <formula>NOT(ISERROR(SEARCH("Param",G374)))</formula>
    </cfRule>
  </conditionalFormatting>
  <conditionalFormatting sqref="I374">
    <cfRule type="cellIs" dxfId="4791" priority="4791" operator="lessThan">
      <formula>0</formula>
    </cfRule>
  </conditionalFormatting>
  <conditionalFormatting sqref="D374">
    <cfRule type="containsText" dxfId="4790" priority="4789" operator="containsText" text="Dec">
      <formula>NOT(ISERROR(SEARCH("Dec",D374)))</formula>
    </cfRule>
    <cfRule type="containsText" dxfId="4789" priority="4790" operator="containsText" text="Inc">
      <formula>NOT(ISERROR(SEARCH("Inc",D374)))</formula>
    </cfRule>
  </conditionalFormatting>
  <conditionalFormatting sqref="F374">
    <cfRule type="cellIs" dxfId="4788" priority="4787" operator="equal">
      <formula>"Unlocked"</formula>
    </cfRule>
    <cfRule type="cellIs" dxfId="4787" priority="4788" operator="equal">
      <formula>"Locked"</formula>
    </cfRule>
  </conditionalFormatting>
  <conditionalFormatting sqref="G374">
    <cfRule type="containsText" dxfId="4786" priority="4786" operator="containsText" text="Param">
      <formula>NOT(ISERROR(SEARCH("Param",G374)))</formula>
    </cfRule>
  </conditionalFormatting>
  <conditionalFormatting sqref="I374">
    <cfRule type="cellIs" dxfId="4785" priority="4785" operator="lessThan">
      <formula>0</formula>
    </cfRule>
  </conditionalFormatting>
  <conditionalFormatting sqref="D374">
    <cfRule type="containsText" dxfId="4784" priority="4783" operator="containsText" text="Dec">
      <formula>NOT(ISERROR(SEARCH("Dec",D374)))</formula>
    </cfRule>
    <cfRule type="containsText" dxfId="4783" priority="4784" operator="containsText" text="Inc">
      <formula>NOT(ISERROR(SEARCH("Inc",D374)))</formula>
    </cfRule>
  </conditionalFormatting>
  <conditionalFormatting sqref="F374">
    <cfRule type="cellIs" dxfId="4782" priority="4781" operator="equal">
      <formula>"Unlocked"</formula>
    </cfRule>
    <cfRule type="cellIs" dxfId="4781" priority="4782" operator="equal">
      <formula>"Locked"</formula>
    </cfRule>
  </conditionalFormatting>
  <conditionalFormatting sqref="G374">
    <cfRule type="containsText" dxfId="4780" priority="4780" operator="containsText" text="Param">
      <formula>NOT(ISERROR(SEARCH("Param",G374)))</formula>
    </cfRule>
  </conditionalFormatting>
  <conditionalFormatting sqref="I374">
    <cfRule type="cellIs" dxfId="4779" priority="4779" operator="lessThan">
      <formula>0</formula>
    </cfRule>
  </conditionalFormatting>
  <conditionalFormatting sqref="D374">
    <cfRule type="containsText" dxfId="4778" priority="4777" operator="containsText" text="Dec">
      <formula>NOT(ISERROR(SEARCH("Dec",D374)))</formula>
    </cfRule>
    <cfRule type="containsText" dxfId="4777" priority="4778" operator="containsText" text="Inc">
      <formula>NOT(ISERROR(SEARCH("Inc",D374)))</formula>
    </cfRule>
  </conditionalFormatting>
  <conditionalFormatting sqref="F374">
    <cfRule type="cellIs" dxfId="4776" priority="4775" operator="equal">
      <formula>"Unlocked"</formula>
    </cfRule>
    <cfRule type="cellIs" dxfId="4775" priority="4776" operator="equal">
      <formula>"Locked"</formula>
    </cfRule>
  </conditionalFormatting>
  <conditionalFormatting sqref="G374">
    <cfRule type="containsText" dxfId="4774" priority="4774" operator="containsText" text="Param">
      <formula>NOT(ISERROR(SEARCH("Param",G374)))</formula>
    </cfRule>
  </conditionalFormatting>
  <conditionalFormatting sqref="I374">
    <cfRule type="cellIs" dxfId="4773" priority="4773" operator="lessThan">
      <formula>0</formula>
    </cfRule>
  </conditionalFormatting>
  <conditionalFormatting sqref="D374">
    <cfRule type="containsText" dxfId="4772" priority="4771" operator="containsText" text="Dec">
      <formula>NOT(ISERROR(SEARCH("Dec",D374)))</formula>
    </cfRule>
    <cfRule type="containsText" dxfId="4771" priority="4772" operator="containsText" text="Inc">
      <formula>NOT(ISERROR(SEARCH("Inc",D374)))</formula>
    </cfRule>
  </conditionalFormatting>
  <conditionalFormatting sqref="F374">
    <cfRule type="cellIs" dxfId="4770" priority="4769" operator="equal">
      <formula>"Unlocked"</formula>
    </cfRule>
    <cfRule type="cellIs" dxfId="4769" priority="4770" operator="equal">
      <formula>"Locked"</formula>
    </cfRule>
  </conditionalFormatting>
  <conditionalFormatting sqref="G374">
    <cfRule type="containsText" dxfId="4768" priority="4768" operator="containsText" text="Param">
      <formula>NOT(ISERROR(SEARCH("Param",G374)))</formula>
    </cfRule>
  </conditionalFormatting>
  <conditionalFormatting sqref="I374">
    <cfRule type="cellIs" dxfId="4767" priority="4767" operator="lessThan">
      <formula>0</formula>
    </cfRule>
  </conditionalFormatting>
  <conditionalFormatting sqref="D374">
    <cfRule type="containsText" dxfId="4766" priority="4765" operator="containsText" text="Dec">
      <formula>NOT(ISERROR(SEARCH("Dec",D374)))</formula>
    </cfRule>
    <cfRule type="containsText" dxfId="4765" priority="4766" operator="containsText" text="Inc">
      <formula>NOT(ISERROR(SEARCH("Inc",D374)))</formula>
    </cfRule>
  </conditionalFormatting>
  <conditionalFormatting sqref="F374">
    <cfRule type="cellIs" dxfId="4764" priority="4763" operator="equal">
      <formula>"Unlocked"</formula>
    </cfRule>
    <cfRule type="cellIs" dxfId="4763" priority="4764" operator="equal">
      <formula>"Locked"</formula>
    </cfRule>
  </conditionalFormatting>
  <conditionalFormatting sqref="G374">
    <cfRule type="containsText" dxfId="4762" priority="4762" operator="containsText" text="Param">
      <formula>NOT(ISERROR(SEARCH("Param",G374)))</formula>
    </cfRule>
  </conditionalFormatting>
  <conditionalFormatting sqref="I374">
    <cfRule type="cellIs" dxfId="4761" priority="4761" operator="lessThan">
      <formula>0</formula>
    </cfRule>
  </conditionalFormatting>
  <conditionalFormatting sqref="D374">
    <cfRule type="containsText" dxfId="4760" priority="4759" operator="containsText" text="Dec">
      <formula>NOT(ISERROR(SEARCH("Dec",D374)))</formula>
    </cfRule>
    <cfRule type="containsText" dxfId="4759" priority="4760" operator="containsText" text="Inc">
      <formula>NOT(ISERROR(SEARCH("Inc",D374)))</formula>
    </cfRule>
  </conditionalFormatting>
  <conditionalFormatting sqref="F374">
    <cfRule type="cellIs" dxfId="4758" priority="4757" operator="equal">
      <formula>"Unlocked"</formula>
    </cfRule>
    <cfRule type="cellIs" dxfId="4757" priority="4758" operator="equal">
      <formula>"Locked"</formula>
    </cfRule>
  </conditionalFormatting>
  <conditionalFormatting sqref="G374">
    <cfRule type="containsText" dxfId="4756" priority="4756" operator="containsText" text="Param">
      <formula>NOT(ISERROR(SEARCH("Param",G374)))</formula>
    </cfRule>
  </conditionalFormatting>
  <conditionalFormatting sqref="I374">
    <cfRule type="cellIs" dxfId="4755" priority="4755" operator="lessThan">
      <formula>0</formula>
    </cfRule>
  </conditionalFormatting>
  <conditionalFormatting sqref="D374">
    <cfRule type="containsText" dxfId="4754" priority="4753" operator="containsText" text="Dec">
      <formula>NOT(ISERROR(SEARCH("Dec",D374)))</formula>
    </cfRule>
    <cfRule type="containsText" dxfId="4753" priority="4754" operator="containsText" text="Inc">
      <formula>NOT(ISERROR(SEARCH("Inc",D374)))</formula>
    </cfRule>
  </conditionalFormatting>
  <conditionalFormatting sqref="F374">
    <cfRule type="cellIs" dxfId="4752" priority="4751" operator="equal">
      <formula>"Unlocked"</formula>
    </cfRule>
    <cfRule type="cellIs" dxfId="4751" priority="4752" operator="equal">
      <formula>"Locked"</formula>
    </cfRule>
  </conditionalFormatting>
  <conditionalFormatting sqref="G374">
    <cfRule type="containsText" dxfId="4750" priority="4750" operator="containsText" text="Param">
      <formula>NOT(ISERROR(SEARCH("Param",G374)))</formula>
    </cfRule>
  </conditionalFormatting>
  <conditionalFormatting sqref="I374">
    <cfRule type="cellIs" dxfId="4749" priority="4749" operator="lessThan">
      <formula>0</formula>
    </cfRule>
  </conditionalFormatting>
  <conditionalFormatting sqref="D374">
    <cfRule type="containsText" dxfId="4748" priority="4747" operator="containsText" text="Dec">
      <formula>NOT(ISERROR(SEARCH("Dec",D374)))</formula>
    </cfRule>
    <cfRule type="containsText" dxfId="4747" priority="4748" operator="containsText" text="Inc">
      <formula>NOT(ISERROR(SEARCH("Inc",D374)))</formula>
    </cfRule>
  </conditionalFormatting>
  <conditionalFormatting sqref="F374">
    <cfRule type="cellIs" dxfId="4746" priority="4745" operator="equal">
      <formula>"Unlocked"</formula>
    </cfRule>
    <cfRule type="cellIs" dxfId="4745" priority="4746" operator="equal">
      <formula>"Locked"</formula>
    </cfRule>
  </conditionalFormatting>
  <conditionalFormatting sqref="G374">
    <cfRule type="containsText" dxfId="4744" priority="4744" operator="containsText" text="Param">
      <formula>NOT(ISERROR(SEARCH("Param",G374)))</formula>
    </cfRule>
  </conditionalFormatting>
  <conditionalFormatting sqref="I374">
    <cfRule type="cellIs" dxfId="4743" priority="4743" operator="lessThan">
      <formula>0</formula>
    </cfRule>
  </conditionalFormatting>
  <conditionalFormatting sqref="D374">
    <cfRule type="containsText" dxfId="4742" priority="4741" operator="containsText" text="Dec">
      <formula>NOT(ISERROR(SEARCH("Dec",D374)))</formula>
    </cfRule>
    <cfRule type="containsText" dxfId="4741" priority="4742" operator="containsText" text="Inc">
      <formula>NOT(ISERROR(SEARCH("Inc",D374)))</formula>
    </cfRule>
  </conditionalFormatting>
  <conditionalFormatting sqref="F374">
    <cfRule type="cellIs" dxfId="4740" priority="4739" operator="equal">
      <formula>"Unlocked"</formula>
    </cfRule>
    <cfRule type="cellIs" dxfId="4739" priority="4740" operator="equal">
      <formula>"Locked"</formula>
    </cfRule>
  </conditionalFormatting>
  <conditionalFormatting sqref="G374">
    <cfRule type="containsText" dxfId="4738" priority="4738" operator="containsText" text="Param">
      <formula>NOT(ISERROR(SEARCH("Param",G374)))</formula>
    </cfRule>
  </conditionalFormatting>
  <conditionalFormatting sqref="I374">
    <cfRule type="cellIs" dxfId="4737" priority="4737" operator="lessThan">
      <formula>0</formula>
    </cfRule>
  </conditionalFormatting>
  <conditionalFormatting sqref="D374">
    <cfRule type="containsText" dxfId="4736" priority="4735" operator="containsText" text="Dec">
      <formula>NOT(ISERROR(SEARCH("Dec",D374)))</formula>
    </cfRule>
    <cfRule type="containsText" dxfId="4735" priority="4736" operator="containsText" text="Inc">
      <formula>NOT(ISERROR(SEARCH("Inc",D374)))</formula>
    </cfRule>
  </conditionalFormatting>
  <conditionalFormatting sqref="F374">
    <cfRule type="cellIs" dxfId="4734" priority="4733" operator="equal">
      <formula>"Unlocked"</formula>
    </cfRule>
    <cfRule type="cellIs" dxfId="4733" priority="4734" operator="equal">
      <formula>"Locked"</formula>
    </cfRule>
  </conditionalFormatting>
  <conditionalFormatting sqref="G374">
    <cfRule type="containsText" dxfId="4732" priority="4732" operator="containsText" text="Param">
      <formula>NOT(ISERROR(SEARCH("Param",G374)))</formula>
    </cfRule>
  </conditionalFormatting>
  <conditionalFormatting sqref="I374">
    <cfRule type="cellIs" dxfId="4731" priority="4731" operator="lessThan">
      <formula>0</formula>
    </cfRule>
  </conditionalFormatting>
  <conditionalFormatting sqref="D374">
    <cfRule type="containsText" dxfId="4730" priority="4729" operator="containsText" text="Dec">
      <formula>NOT(ISERROR(SEARCH("Dec",D374)))</formula>
    </cfRule>
    <cfRule type="containsText" dxfId="4729" priority="4730" operator="containsText" text="Inc">
      <formula>NOT(ISERROR(SEARCH("Inc",D374)))</formula>
    </cfRule>
  </conditionalFormatting>
  <conditionalFormatting sqref="F374">
    <cfRule type="cellIs" dxfId="4728" priority="4727" operator="equal">
      <formula>"Unlocked"</formula>
    </cfRule>
    <cfRule type="cellIs" dxfId="4727" priority="4728" operator="equal">
      <formula>"Locked"</formula>
    </cfRule>
  </conditionalFormatting>
  <conditionalFormatting sqref="G374">
    <cfRule type="containsText" dxfId="4726" priority="4726" operator="containsText" text="Param">
      <formula>NOT(ISERROR(SEARCH("Param",G374)))</formula>
    </cfRule>
  </conditionalFormatting>
  <conditionalFormatting sqref="I374">
    <cfRule type="cellIs" dxfId="4725" priority="4725" operator="lessThan">
      <formula>0</formula>
    </cfRule>
  </conditionalFormatting>
  <conditionalFormatting sqref="D374">
    <cfRule type="containsText" dxfId="4724" priority="4723" operator="containsText" text="Dec">
      <formula>NOT(ISERROR(SEARCH("Dec",D374)))</formula>
    </cfRule>
    <cfRule type="containsText" dxfId="4723" priority="4724" operator="containsText" text="Inc">
      <formula>NOT(ISERROR(SEARCH("Inc",D374)))</formula>
    </cfRule>
  </conditionalFormatting>
  <conditionalFormatting sqref="F374">
    <cfRule type="cellIs" dxfId="4722" priority="4721" operator="equal">
      <formula>"Unlocked"</formula>
    </cfRule>
    <cfRule type="cellIs" dxfId="4721" priority="4722" operator="equal">
      <formula>"Locked"</formula>
    </cfRule>
  </conditionalFormatting>
  <conditionalFormatting sqref="G374">
    <cfRule type="containsText" dxfId="4720" priority="4720" operator="containsText" text="Param">
      <formula>NOT(ISERROR(SEARCH("Param",G374)))</formula>
    </cfRule>
  </conditionalFormatting>
  <conditionalFormatting sqref="I374">
    <cfRule type="cellIs" dxfId="4719" priority="4719" operator="lessThan">
      <formula>0</formula>
    </cfRule>
  </conditionalFormatting>
  <conditionalFormatting sqref="D374">
    <cfRule type="containsText" dxfId="4718" priority="4717" operator="containsText" text="Dec">
      <formula>NOT(ISERROR(SEARCH("Dec",D374)))</formula>
    </cfRule>
    <cfRule type="containsText" dxfId="4717" priority="4718" operator="containsText" text="Inc">
      <formula>NOT(ISERROR(SEARCH("Inc",D374)))</formula>
    </cfRule>
  </conditionalFormatting>
  <conditionalFormatting sqref="F374">
    <cfRule type="cellIs" dxfId="4716" priority="4715" operator="equal">
      <formula>"Unlocked"</formula>
    </cfRule>
    <cfRule type="cellIs" dxfId="4715" priority="4716" operator="equal">
      <formula>"Locked"</formula>
    </cfRule>
  </conditionalFormatting>
  <conditionalFormatting sqref="G374">
    <cfRule type="containsText" dxfId="4714" priority="4714" operator="containsText" text="Param">
      <formula>NOT(ISERROR(SEARCH("Param",G374)))</formula>
    </cfRule>
  </conditionalFormatting>
  <conditionalFormatting sqref="I374">
    <cfRule type="cellIs" dxfId="4713" priority="4713" operator="lessThan">
      <formula>0</formula>
    </cfRule>
  </conditionalFormatting>
  <conditionalFormatting sqref="D374">
    <cfRule type="containsText" dxfId="4712" priority="4711" operator="containsText" text="Dec">
      <formula>NOT(ISERROR(SEARCH("Dec",D374)))</formula>
    </cfRule>
    <cfRule type="containsText" dxfId="4711" priority="4712" operator="containsText" text="Inc">
      <formula>NOT(ISERROR(SEARCH("Inc",D374)))</formula>
    </cfRule>
  </conditionalFormatting>
  <conditionalFormatting sqref="F375:F377">
    <cfRule type="cellIs" dxfId="4710" priority="4709" operator="equal">
      <formula>"Unlocked"</formula>
    </cfRule>
    <cfRule type="cellIs" dxfId="4709" priority="4710" operator="equal">
      <formula>"Locked"</formula>
    </cfRule>
  </conditionalFormatting>
  <conditionalFormatting sqref="G375:G377">
    <cfRule type="containsText" dxfId="4708" priority="4708" operator="containsText" text="Param">
      <formula>NOT(ISERROR(SEARCH("Param",G375)))</formula>
    </cfRule>
  </conditionalFormatting>
  <conditionalFormatting sqref="I375:I377">
    <cfRule type="cellIs" dxfId="4707" priority="4707" operator="lessThan">
      <formula>0</formula>
    </cfRule>
  </conditionalFormatting>
  <conditionalFormatting sqref="D375:D377">
    <cfRule type="containsText" dxfId="4706" priority="4705" operator="containsText" text="Dec">
      <formula>NOT(ISERROR(SEARCH("Dec",D375)))</formula>
    </cfRule>
    <cfRule type="containsText" dxfId="4705" priority="4706" operator="containsText" text="Inc">
      <formula>NOT(ISERROR(SEARCH("Inc",D375)))</formula>
    </cfRule>
  </conditionalFormatting>
  <conditionalFormatting sqref="F375:F377">
    <cfRule type="cellIs" dxfId="4704" priority="4703" operator="equal">
      <formula>"Unlocked"</formula>
    </cfRule>
    <cfRule type="cellIs" dxfId="4703" priority="4704" operator="equal">
      <formula>"Locked"</formula>
    </cfRule>
  </conditionalFormatting>
  <conditionalFormatting sqref="G375:G377">
    <cfRule type="containsText" dxfId="4702" priority="4702" operator="containsText" text="Param">
      <formula>NOT(ISERROR(SEARCH("Param",G375)))</formula>
    </cfRule>
  </conditionalFormatting>
  <conditionalFormatting sqref="I375:I377">
    <cfRule type="cellIs" dxfId="4701" priority="4701" operator="lessThan">
      <formula>0</formula>
    </cfRule>
  </conditionalFormatting>
  <conditionalFormatting sqref="D375:D377">
    <cfRule type="containsText" dxfId="4700" priority="4699" operator="containsText" text="Dec">
      <formula>NOT(ISERROR(SEARCH("Dec",D375)))</formula>
    </cfRule>
    <cfRule type="containsText" dxfId="4699" priority="4700" operator="containsText" text="Inc">
      <formula>NOT(ISERROR(SEARCH("Inc",D375)))</formula>
    </cfRule>
  </conditionalFormatting>
  <conditionalFormatting sqref="F375">
    <cfRule type="cellIs" dxfId="4698" priority="4697" operator="equal">
      <formula>"Unlocked"</formula>
    </cfRule>
    <cfRule type="cellIs" dxfId="4697" priority="4698" operator="equal">
      <formula>"Locked"</formula>
    </cfRule>
  </conditionalFormatting>
  <conditionalFormatting sqref="G375">
    <cfRule type="containsText" dxfId="4696" priority="4696" operator="containsText" text="Param">
      <formula>NOT(ISERROR(SEARCH("Param",G375)))</formula>
    </cfRule>
  </conditionalFormatting>
  <conditionalFormatting sqref="I375">
    <cfRule type="cellIs" dxfId="4695" priority="4695" operator="lessThan">
      <formula>0</formula>
    </cfRule>
  </conditionalFormatting>
  <conditionalFormatting sqref="D375">
    <cfRule type="containsText" dxfId="4694" priority="4693" operator="containsText" text="Dec">
      <formula>NOT(ISERROR(SEARCH("Dec",D375)))</formula>
    </cfRule>
    <cfRule type="containsText" dxfId="4693" priority="4694" operator="containsText" text="Inc">
      <formula>NOT(ISERROR(SEARCH("Inc",D375)))</formula>
    </cfRule>
  </conditionalFormatting>
  <conditionalFormatting sqref="F376:F377">
    <cfRule type="cellIs" dxfId="4692" priority="4691" operator="equal">
      <formula>"Unlocked"</formula>
    </cfRule>
    <cfRule type="cellIs" dxfId="4691" priority="4692" operator="equal">
      <formula>"Locked"</formula>
    </cfRule>
  </conditionalFormatting>
  <conditionalFormatting sqref="G376:G377">
    <cfRule type="containsText" dxfId="4690" priority="4690" operator="containsText" text="Param">
      <formula>NOT(ISERROR(SEARCH("Param",G376)))</formula>
    </cfRule>
  </conditionalFormatting>
  <conditionalFormatting sqref="I376:I377">
    <cfRule type="cellIs" dxfId="4689" priority="4689" operator="lessThan">
      <formula>0</formula>
    </cfRule>
  </conditionalFormatting>
  <conditionalFormatting sqref="D376:D377">
    <cfRule type="containsText" dxfId="4688" priority="4687" operator="containsText" text="Dec">
      <formula>NOT(ISERROR(SEARCH("Dec",D376)))</formula>
    </cfRule>
    <cfRule type="containsText" dxfId="4687" priority="4688" operator="containsText" text="Inc">
      <formula>NOT(ISERROR(SEARCH("Inc",D376)))</formula>
    </cfRule>
  </conditionalFormatting>
  <conditionalFormatting sqref="F378:F380">
    <cfRule type="cellIs" dxfId="4686" priority="4685" operator="equal">
      <formula>"Unlocked"</formula>
    </cfRule>
    <cfRule type="cellIs" dxfId="4685" priority="4686" operator="equal">
      <formula>"Locked"</formula>
    </cfRule>
  </conditionalFormatting>
  <conditionalFormatting sqref="G378:G380">
    <cfRule type="containsText" dxfId="4684" priority="4684" operator="containsText" text="Param">
      <formula>NOT(ISERROR(SEARCH("Param",G378)))</formula>
    </cfRule>
  </conditionalFormatting>
  <conditionalFormatting sqref="I378:I380">
    <cfRule type="cellIs" dxfId="4683" priority="4683" operator="lessThan">
      <formula>0</formula>
    </cfRule>
  </conditionalFormatting>
  <conditionalFormatting sqref="D378:D380">
    <cfRule type="containsText" dxfId="4682" priority="4681" operator="containsText" text="Dec">
      <formula>NOT(ISERROR(SEARCH("Dec",D378)))</formula>
    </cfRule>
    <cfRule type="containsText" dxfId="4681" priority="4682" operator="containsText" text="Inc">
      <formula>NOT(ISERROR(SEARCH("Inc",D378)))</formula>
    </cfRule>
  </conditionalFormatting>
  <conditionalFormatting sqref="F378:F380">
    <cfRule type="cellIs" dxfId="4680" priority="4679" operator="equal">
      <formula>"Unlocked"</formula>
    </cfRule>
    <cfRule type="cellIs" dxfId="4679" priority="4680" operator="equal">
      <formula>"Locked"</formula>
    </cfRule>
  </conditionalFormatting>
  <conditionalFormatting sqref="G378:G380">
    <cfRule type="containsText" dxfId="4678" priority="4678" operator="containsText" text="Param">
      <formula>NOT(ISERROR(SEARCH("Param",G378)))</formula>
    </cfRule>
  </conditionalFormatting>
  <conditionalFormatting sqref="I378:I380">
    <cfRule type="cellIs" dxfId="4677" priority="4677" operator="lessThan">
      <formula>0</formula>
    </cfRule>
  </conditionalFormatting>
  <conditionalFormatting sqref="D378:D380">
    <cfRule type="containsText" dxfId="4676" priority="4675" operator="containsText" text="Dec">
      <formula>NOT(ISERROR(SEARCH("Dec",D378)))</formula>
    </cfRule>
    <cfRule type="containsText" dxfId="4675" priority="4676" operator="containsText" text="Inc">
      <formula>NOT(ISERROR(SEARCH("Inc",D378)))</formula>
    </cfRule>
  </conditionalFormatting>
  <conditionalFormatting sqref="F378:F380">
    <cfRule type="cellIs" dxfId="4674" priority="4673" operator="equal">
      <formula>"Unlocked"</formula>
    </cfRule>
    <cfRule type="cellIs" dxfId="4673" priority="4674" operator="equal">
      <formula>"Locked"</formula>
    </cfRule>
  </conditionalFormatting>
  <conditionalFormatting sqref="G378:G380">
    <cfRule type="containsText" dxfId="4672" priority="4672" operator="containsText" text="Param">
      <formula>NOT(ISERROR(SEARCH("Param",G378)))</formula>
    </cfRule>
  </conditionalFormatting>
  <conditionalFormatting sqref="I378:I380">
    <cfRule type="cellIs" dxfId="4671" priority="4671" operator="lessThan">
      <formula>0</formula>
    </cfRule>
  </conditionalFormatting>
  <conditionalFormatting sqref="D378:D380">
    <cfRule type="containsText" dxfId="4670" priority="4669" operator="containsText" text="Dec">
      <formula>NOT(ISERROR(SEARCH("Dec",D378)))</formula>
    </cfRule>
    <cfRule type="containsText" dxfId="4669" priority="4670" operator="containsText" text="Inc">
      <formula>NOT(ISERROR(SEARCH("Inc",D378)))</formula>
    </cfRule>
  </conditionalFormatting>
  <conditionalFormatting sqref="F378:F379">
    <cfRule type="cellIs" dxfId="4668" priority="4667" operator="equal">
      <formula>"Unlocked"</formula>
    </cfRule>
    <cfRule type="cellIs" dxfId="4667" priority="4668" operator="equal">
      <formula>"Locked"</formula>
    </cfRule>
  </conditionalFormatting>
  <conditionalFormatting sqref="G378:G379">
    <cfRule type="containsText" dxfId="4666" priority="4666" operator="containsText" text="Param">
      <formula>NOT(ISERROR(SEARCH("Param",G378)))</formula>
    </cfRule>
  </conditionalFormatting>
  <conditionalFormatting sqref="I378:I379">
    <cfRule type="cellIs" dxfId="4665" priority="4665" operator="lessThan">
      <formula>0</formula>
    </cfRule>
  </conditionalFormatting>
  <conditionalFormatting sqref="D378:D379">
    <cfRule type="containsText" dxfId="4664" priority="4663" operator="containsText" text="Dec">
      <formula>NOT(ISERROR(SEARCH("Dec",D378)))</formula>
    </cfRule>
    <cfRule type="containsText" dxfId="4663" priority="4664" operator="containsText" text="Inc">
      <formula>NOT(ISERROR(SEARCH("Inc",D378)))</formula>
    </cfRule>
  </conditionalFormatting>
  <conditionalFormatting sqref="F378:F379">
    <cfRule type="cellIs" dxfId="4662" priority="4661" operator="equal">
      <formula>"Unlocked"</formula>
    </cfRule>
    <cfRule type="cellIs" dxfId="4661" priority="4662" operator="equal">
      <formula>"Locked"</formula>
    </cfRule>
  </conditionalFormatting>
  <conditionalFormatting sqref="G378:G379">
    <cfRule type="containsText" dxfId="4660" priority="4660" operator="containsText" text="Param">
      <formula>NOT(ISERROR(SEARCH("Param",G378)))</formula>
    </cfRule>
  </conditionalFormatting>
  <conditionalFormatting sqref="I378:I379">
    <cfRule type="cellIs" dxfId="4659" priority="4659" operator="lessThan">
      <formula>0</formula>
    </cfRule>
  </conditionalFormatting>
  <conditionalFormatting sqref="D378:D379">
    <cfRule type="containsText" dxfId="4658" priority="4657" operator="containsText" text="Dec">
      <formula>NOT(ISERROR(SEARCH("Dec",D378)))</formula>
    </cfRule>
    <cfRule type="containsText" dxfId="4657" priority="4658" operator="containsText" text="Inc">
      <formula>NOT(ISERROR(SEARCH("Inc",D378)))</formula>
    </cfRule>
  </conditionalFormatting>
  <conditionalFormatting sqref="F378:F379">
    <cfRule type="cellIs" dxfId="4656" priority="4655" operator="equal">
      <formula>"Unlocked"</formula>
    </cfRule>
    <cfRule type="cellIs" dxfId="4655" priority="4656" operator="equal">
      <formula>"Locked"</formula>
    </cfRule>
  </conditionalFormatting>
  <conditionalFormatting sqref="G378:G379">
    <cfRule type="containsText" dxfId="4654" priority="4654" operator="containsText" text="Param">
      <formula>NOT(ISERROR(SEARCH("Param",G378)))</formula>
    </cfRule>
  </conditionalFormatting>
  <conditionalFormatting sqref="I378:I379">
    <cfRule type="cellIs" dxfId="4653" priority="4653" operator="lessThan">
      <formula>0</formula>
    </cfRule>
  </conditionalFormatting>
  <conditionalFormatting sqref="D378:D379">
    <cfRule type="containsText" dxfId="4652" priority="4651" operator="containsText" text="Dec">
      <formula>NOT(ISERROR(SEARCH("Dec",D378)))</formula>
    </cfRule>
    <cfRule type="containsText" dxfId="4651" priority="4652" operator="containsText" text="Inc">
      <formula>NOT(ISERROR(SEARCH("Inc",D378)))</formula>
    </cfRule>
  </conditionalFormatting>
  <conditionalFormatting sqref="F378:F379">
    <cfRule type="cellIs" dxfId="4650" priority="4649" operator="equal">
      <formula>"Unlocked"</formula>
    </cfRule>
    <cfRule type="cellIs" dxfId="4649" priority="4650" operator="equal">
      <formula>"Locked"</formula>
    </cfRule>
  </conditionalFormatting>
  <conditionalFormatting sqref="G378:G379">
    <cfRule type="containsText" dxfId="4648" priority="4648" operator="containsText" text="Param">
      <formula>NOT(ISERROR(SEARCH("Param",G378)))</formula>
    </cfRule>
  </conditionalFormatting>
  <conditionalFormatting sqref="I378:I379">
    <cfRule type="cellIs" dxfId="4647" priority="4647" operator="lessThan">
      <formula>0</formula>
    </cfRule>
  </conditionalFormatting>
  <conditionalFormatting sqref="D378:D379">
    <cfRule type="containsText" dxfId="4646" priority="4645" operator="containsText" text="Dec">
      <formula>NOT(ISERROR(SEARCH("Dec",D378)))</formula>
    </cfRule>
    <cfRule type="containsText" dxfId="4645" priority="4646" operator="containsText" text="Inc">
      <formula>NOT(ISERROR(SEARCH("Inc",D378)))</formula>
    </cfRule>
  </conditionalFormatting>
  <conditionalFormatting sqref="F378:F379">
    <cfRule type="cellIs" dxfId="4644" priority="4643" operator="equal">
      <formula>"Unlocked"</formula>
    </cfRule>
    <cfRule type="cellIs" dxfId="4643" priority="4644" operator="equal">
      <formula>"Locked"</formula>
    </cfRule>
  </conditionalFormatting>
  <conditionalFormatting sqref="G378:G379">
    <cfRule type="containsText" dxfId="4642" priority="4642" operator="containsText" text="Param">
      <formula>NOT(ISERROR(SEARCH("Param",G378)))</formula>
    </cfRule>
  </conditionalFormatting>
  <conditionalFormatting sqref="I378:I379">
    <cfRule type="cellIs" dxfId="4641" priority="4641" operator="lessThan">
      <formula>0</formula>
    </cfRule>
  </conditionalFormatting>
  <conditionalFormatting sqref="D378:D379">
    <cfRule type="containsText" dxfId="4640" priority="4639" operator="containsText" text="Dec">
      <formula>NOT(ISERROR(SEARCH("Dec",D378)))</formula>
    </cfRule>
    <cfRule type="containsText" dxfId="4639" priority="4640" operator="containsText" text="Inc">
      <formula>NOT(ISERROR(SEARCH("Inc",D378)))</formula>
    </cfRule>
  </conditionalFormatting>
  <conditionalFormatting sqref="F378:F379">
    <cfRule type="cellIs" dxfId="4638" priority="4637" operator="equal">
      <formula>"Unlocked"</formula>
    </cfRule>
    <cfRule type="cellIs" dxfId="4637" priority="4638" operator="equal">
      <formula>"Locked"</formula>
    </cfRule>
  </conditionalFormatting>
  <conditionalFormatting sqref="G378:G379">
    <cfRule type="containsText" dxfId="4636" priority="4636" operator="containsText" text="Param">
      <formula>NOT(ISERROR(SEARCH("Param",G378)))</formula>
    </cfRule>
  </conditionalFormatting>
  <conditionalFormatting sqref="I378:I379">
    <cfRule type="cellIs" dxfId="4635" priority="4635" operator="lessThan">
      <formula>0</formula>
    </cfRule>
  </conditionalFormatting>
  <conditionalFormatting sqref="D378:D379">
    <cfRule type="containsText" dxfId="4634" priority="4633" operator="containsText" text="Dec">
      <formula>NOT(ISERROR(SEARCH("Dec",D378)))</formula>
    </cfRule>
    <cfRule type="containsText" dxfId="4633" priority="4634" operator="containsText" text="Inc">
      <formula>NOT(ISERROR(SEARCH("Inc",D378)))</formula>
    </cfRule>
  </conditionalFormatting>
  <conditionalFormatting sqref="F378:F379">
    <cfRule type="cellIs" dxfId="4632" priority="4631" operator="equal">
      <formula>"Unlocked"</formula>
    </cfRule>
    <cfRule type="cellIs" dxfId="4631" priority="4632" operator="equal">
      <formula>"Locked"</formula>
    </cfRule>
  </conditionalFormatting>
  <conditionalFormatting sqref="G378:G379">
    <cfRule type="containsText" dxfId="4630" priority="4630" operator="containsText" text="Param">
      <formula>NOT(ISERROR(SEARCH("Param",G378)))</formula>
    </cfRule>
  </conditionalFormatting>
  <conditionalFormatting sqref="I378:I379">
    <cfRule type="cellIs" dxfId="4629" priority="4629" operator="lessThan">
      <formula>0</formula>
    </cfRule>
  </conditionalFormatting>
  <conditionalFormatting sqref="D378:D379">
    <cfRule type="containsText" dxfId="4628" priority="4627" operator="containsText" text="Dec">
      <formula>NOT(ISERROR(SEARCH("Dec",D378)))</formula>
    </cfRule>
    <cfRule type="containsText" dxfId="4627" priority="4628" operator="containsText" text="Inc">
      <formula>NOT(ISERROR(SEARCH("Inc",D378)))</formula>
    </cfRule>
  </conditionalFormatting>
  <conditionalFormatting sqref="F378:F379">
    <cfRule type="cellIs" dxfId="4626" priority="4625" operator="equal">
      <formula>"Unlocked"</formula>
    </cfRule>
    <cfRule type="cellIs" dxfId="4625" priority="4626" operator="equal">
      <formula>"Locked"</formula>
    </cfRule>
  </conditionalFormatting>
  <conditionalFormatting sqref="G378:G379">
    <cfRule type="containsText" dxfId="4624" priority="4624" operator="containsText" text="Param">
      <formula>NOT(ISERROR(SEARCH("Param",G378)))</formula>
    </cfRule>
  </conditionalFormatting>
  <conditionalFormatting sqref="I378:I379">
    <cfRule type="cellIs" dxfId="4623" priority="4623" operator="lessThan">
      <formula>0</formula>
    </cfRule>
  </conditionalFormatting>
  <conditionalFormatting sqref="D378:D379">
    <cfRule type="containsText" dxfId="4622" priority="4621" operator="containsText" text="Dec">
      <formula>NOT(ISERROR(SEARCH("Dec",D378)))</formula>
    </cfRule>
    <cfRule type="containsText" dxfId="4621" priority="4622" operator="containsText" text="Inc">
      <formula>NOT(ISERROR(SEARCH("Inc",D378)))</formula>
    </cfRule>
  </conditionalFormatting>
  <conditionalFormatting sqref="F378:F379">
    <cfRule type="cellIs" dxfId="4620" priority="4619" operator="equal">
      <formula>"Unlocked"</formula>
    </cfRule>
    <cfRule type="cellIs" dxfId="4619" priority="4620" operator="equal">
      <formula>"Locked"</formula>
    </cfRule>
  </conditionalFormatting>
  <conditionalFormatting sqref="G378:G379">
    <cfRule type="containsText" dxfId="4618" priority="4618" operator="containsText" text="Param">
      <formula>NOT(ISERROR(SEARCH("Param",G378)))</formula>
    </cfRule>
  </conditionalFormatting>
  <conditionalFormatting sqref="I378:I379">
    <cfRule type="cellIs" dxfId="4617" priority="4617" operator="lessThan">
      <formula>0</formula>
    </cfRule>
  </conditionalFormatting>
  <conditionalFormatting sqref="D378:D379">
    <cfRule type="containsText" dxfId="4616" priority="4615" operator="containsText" text="Dec">
      <formula>NOT(ISERROR(SEARCH("Dec",D378)))</formula>
    </cfRule>
    <cfRule type="containsText" dxfId="4615" priority="4616" operator="containsText" text="Inc">
      <formula>NOT(ISERROR(SEARCH("Inc",D378)))</formula>
    </cfRule>
  </conditionalFormatting>
  <conditionalFormatting sqref="F378:F379">
    <cfRule type="cellIs" dxfId="4614" priority="4613" operator="equal">
      <formula>"Unlocked"</formula>
    </cfRule>
    <cfRule type="cellIs" dxfId="4613" priority="4614" operator="equal">
      <formula>"Locked"</formula>
    </cfRule>
  </conditionalFormatting>
  <conditionalFormatting sqref="G378:G379">
    <cfRule type="containsText" dxfId="4612" priority="4612" operator="containsText" text="Param">
      <formula>NOT(ISERROR(SEARCH("Param",G378)))</formula>
    </cfRule>
  </conditionalFormatting>
  <conditionalFormatting sqref="I378:I379">
    <cfRule type="cellIs" dxfId="4611" priority="4611" operator="lessThan">
      <formula>0</formula>
    </cfRule>
  </conditionalFormatting>
  <conditionalFormatting sqref="D378:D379">
    <cfRule type="containsText" dxfId="4610" priority="4609" operator="containsText" text="Dec">
      <formula>NOT(ISERROR(SEARCH("Dec",D378)))</formula>
    </cfRule>
    <cfRule type="containsText" dxfId="4609" priority="4610" operator="containsText" text="Inc">
      <formula>NOT(ISERROR(SEARCH("Inc",D378)))</formula>
    </cfRule>
  </conditionalFormatting>
  <conditionalFormatting sqref="F378:F379">
    <cfRule type="cellIs" dxfId="4608" priority="4607" operator="equal">
      <formula>"Unlocked"</formula>
    </cfRule>
    <cfRule type="cellIs" dxfId="4607" priority="4608" operator="equal">
      <formula>"Locked"</formula>
    </cfRule>
  </conditionalFormatting>
  <conditionalFormatting sqref="G378:G379">
    <cfRule type="containsText" dxfId="4606" priority="4606" operator="containsText" text="Param">
      <formula>NOT(ISERROR(SEARCH("Param",G378)))</formula>
    </cfRule>
  </conditionalFormatting>
  <conditionalFormatting sqref="I378:I379">
    <cfRule type="cellIs" dxfId="4605" priority="4605" operator="lessThan">
      <formula>0</formula>
    </cfRule>
  </conditionalFormatting>
  <conditionalFormatting sqref="D378:D379">
    <cfRule type="containsText" dxfId="4604" priority="4603" operator="containsText" text="Dec">
      <formula>NOT(ISERROR(SEARCH("Dec",D378)))</formula>
    </cfRule>
    <cfRule type="containsText" dxfId="4603" priority="4604" operator="containsText" text="Inc">
      <formula>NOT(ISERROR(SEARCH("Inc",D378)))</formula>
    </cfRule>
  </conditionalFormatting>
  <conditionalFormatting sqref="F378:F379">
    <cfRule type="cellIs" dxfId="4602" priority="4601" operator="equal">
      <formula>"Unlocked"</formula>
    </cfRule>
    <cfRule type="cellIs" dxfId="4601" priority="4602" operator="equal">
      <formula>"Locked"</formula>
    </cfRule>
  </conditionalFormatting>
  <conditionalFormatting sqref="G378:G379">
    <cfRule type="containsText" dxfId="4600" priority="4600" operator="containsText" text="Param">
      <formula>NOT(ISERROR(SEARCH("Param",G378)))</formula>
    </cfRule>
  </conditionalFormatting>
  <conditionalFormatting sqref="I378:I379">
    <cfRule type="cellIs" dxfId="4599" priority="4599" operator="lessThan">
      <formula>0</formula>
    </cfRule>
  </conditionalFormatting>
  <conditionalFormatting sqref="D378:D379">
    <cfRule type="containsText" dxfId="4598" priority="4597" operator="containsText" text="Dec">
      <formula>NOT(ISERROR(SEARCH("Dec",D378)))</formula>
    </cfRule>
    <cfRule type="containsText" dxfId="4597" priority="4598" operator="containsText" text="Inc">
      <formula>NOT(ISERROR(SEARCH("Inc",D378)))</formula>
    </cfRule>
  </conditionalFormatting>
  <conditionalFormatting sqref="F378:F379">
    <cfRule type="cellIs" dxfId="4596" priority="4595" operator="equal">
      <formula>"Unlocked"</formula>
    </cfRule>
    <cfRule type="cellIs" dxfId="4595" priority="4596" operator="equal">
      <formula>"Locked"</formula>
    </cfRule>
  </conditionalFormatting>
  <conditionalFormatting sqref="G378:G379">
    <cfRule type="containsText" dxfId="4594" priority="4594" operator="containsText" text="Param">
      <formula>NOT(ISERROR(SEARCH("Param",G378)))</formula>
    </cfRule>
  </conditionalFormatting>
  <conditionalFormatting sqref="I378:I379">
    <cfRule type="cellIs" dxfId="4593" priority="4593" operator="lessThan">
      <formula>0</formula>
    </cfRule>
  </conditionalFormatting>
  <conditionalFormatting sqref="D378:D379">
    <cfRule type="containsText" dxfId="4592" priority="4591" operator="containsText" text="Dec">
      <formula>NOT(ISERROR(SEARCH("Dec",D378)))</formula>
    </cfRule>
    <cfRule type="containsText" dxfId="4591" priority="4592" operator="containsText" text="Inc">
      <formula>NOT(ISERROR(SEARCH("Inc",D378)))</formula>
    </cfRule>
  </conditionalFormatting>
  <conditionalFormatting sqref="F378:F379">
    <cfRule type="cellIs" dxfId="4590" priority="4589" operator="equal">
      <formula>"Unlocked"</formula>
    </cfRule>
    <cfRule type="cellIs" dxfId="4589" priority="4590" operator="equal">
      <formula>"Locked"</formula>
    </cfRule>
  </conditionalFormatting>
  <conditionalFormatting sqref="G378:G379">
    <cfRule type="containsText" dxfId="4588" priority="4588" operator="containsText" text="Param">
      <formula>NOT(ISERROR(SEARCH("Param",G378)))</formula>
    </cfRule>
  </conditionalFormatting>
  <conditionalFormatting sqref="I378:I379">
    <cfRule type="cellIs" dxfId="4587" priority="4587" operator="lessThan">
      <formula>0</formula>
    </cfRule>
  </conditionalFormatting>
  <conditionalFormatting sqref="D378:D379">
    <cfRule type="containsText" dxfId="4586" priority="4585" operator="containsText" text="Dec">
      <formula>NOT(ISERROR(SEARCH("Dec",D378)))</formula>
    </cfRule>
    <cfRule type="containsText" dxfId="4585" priority="4586" operator="containsText" text="Inc">
      <formula>NOT(ISERROR(SEARCH("Inc",D378)))</formula>
    </cfRule>
  </conditionalFormatting>
  <conditionalFormatting sqref="F378:F379">
    <cfRule type="cellIs" dxfId="4584" priority="4583" operator="equal">
      <formula>"Unlocked"</formula>
    </cfRule>
    <cfRule type="cellIs" dxfId="4583" priority="4584" operator="equal">
      <formula>"Locked"</formula>
    </cfRule>
  </conditionalFormatting>
  <conditionalFormatting sqref="G378:G379">
    <cfRule type="containsText" dxfId="4582" priority="4582" operator="containsText" text="Param">
      <formula>NOT(ISERROR(SEARCH("Param",G378)))</formula>
    </cfRule>
  </conditionalFormatting>
  <conditionalFormatting sqref="I378:I379">
    <cfRule type="cellIs" dxfId="4581" priority="4581" operator="lessThan">
      <formula>0</formula>
    </cfRule>
  </conditionalFormatting>
  <conditionalFormatting sqref="D378:D379">
    <cfRule type="containsText" dxfId="4580" priority="4579" operator="containsText" text="Dec">
      <formula>NOT(ISERROR(SEARCH("Dec",D378)))</formula>
    </cfRule>
    <cfRule type="containsText" dxfId="4579" priority="4580" operator="containsText" text="Inc">
      <formula>NOT(ISERROR(SEARCH("Inc",D378)))</formula>
    </cfRule>
  </conditionalFormatting>
  <conditionalFormatting sqref="F378:F379">
    <cfRule type="cellIs" dxfId="4578" priority="4577" operator="equal">
      <formula>"Unlocked"</formula>
    </cfRule>
    <cfRule type="cellIs" dxfId="4577" priority="4578" operator="equal">
      <formula>"Locked"</formula>
    </cfRule>
  </conditionalFormatting>
  <conditionalFormatting sqref="G378:G379">
    <cfRule type="containsText" dxfId="4576" priority="4576" operator="containsText" text="Param">
      <formula>NOT(ISERROR(SEARCH("Param",G378)))</formula>
    </cfRule>
  </conditionalFormatting>
  <conditionalFormatting sqref="I378:I379">
    <cfRule type="cellIs" dxfId="4575" priority="4575" operator="lessThan">
      <formula>0</formula>
    </cfRule>
  </conditionalFormatting>
  <conditionalFormatting sqref="D378:D379">
    <cfRule type="containsText" dxfId="4574" priority="4573" operator="containsText" text="Dec">
      <formula>NOT(ISERROR(SEARCH("Dec",D378)))</formula>
    </cfRule>
    <cfRule type="containsText" dxfId="4573" priority="4574" operator="containsText" text="Inc">
      <formula>NOT(ISERROR(SEARCH("Inc",D378)))</formula>
    </cfRule>
  </conditionalFormatting>
  <conditionalFormatting sqref="F378:F379">
    <cfRule type="cellIs" dxfId="4572" priority="4571" operator="equal">
      <formula>"Unlocked"</formula>
    </cfRule>
    <cfRule type="cellIs" dxfId="4571" priority="4572" operator="equal">
      <formula>"Locked"</formula>
    </cfRule>
  </conditionalFormatting>
  <conditionalFormatting sqref="G378:G379">
    <cfRule type="containsText" dxfId="4570" priority="4570" operator="containsText" text="Param">
      <formula>NOT(ISERROR(SEARCH("Param",G378)))</formula>
    </cfRule>
  </conditionalFormatting>
  <conditionalFormatting sqref="I378:I379">
    <cfRule type="cellIs" dxfId="4569" priority="4569" operator="lessThan">
      <formula>0</formula>
    </cfRule>
  </conditionalFormatting>
  <conditionalFormatting sqref="D378:D379">
    <cfRule type="containsText" dxfId="4568" priority="4567" operator="containsText" text="Dec">
      <formula>NOT(ISERROR(SEARCH("Dec",D378)))</formula>
    </cfRule>
    <cfRule type="containsText" dxfId="4567" priority="4568" operator="containsText" text="Inc">
      <formula>NOT(ISERROR(SEARCH("Inc",D378)))</formula>
    </cfRule>
  </conditionalFormatting>
  <conditionalFormatting sqref="F378:F379">
    <cfRule type="cellIs" dxfId="4566" priority="4565" operator="equal">
      <formula>"Unlocked"</formula>
    </cfRule>
    <cfRule type="cellIs" dxfId="4565" priority="4566" operator="equal">
      <formula>"Locked"</formula>
    </cfRule>
  </conditionalFormatting>
  <conditionalFormatting sqref="G378:G379">
    <cfRule type="containsText" dxfId="4564" priority="4564" operator="containsText" text="Param">
      <formula>NOT(ISERROR(SEARCH("Param",G378)))</formula>
    </cfRule>
  </conditionalFormatting>
  <conditionalFormatting sqref="I378:I379">
    <cfRule type="cellIs" dxfId="4563" priority="4563" operator="lessThan">
      <formula>0</formula>
    </cfRule>
  </conditionalFormatting>
  <conditionalFormatting sqref="D378:D379">
    <cfRule type="containsText" dxfId="4562" priority="4561" operator="containsText" text="Dec">
      <formula>NOT(ISERROR(SEARCH("Dec",D378)))</formula>
    </cfRule>
    <cfRule type="containsText" dxfId="4561" priority="4562" operator="containsText" text="Inc">
      <formula>NOT(ISERROR(SEARCH("Inc",D378)))</formula>
    </cfRule>
  </conditionalFormatting>
  <conditionalFormatting sqref="F378:F379">
    <cfRule type="cellIs" dxfId="4560" priority="4559" operator="equal">
      <formula>"Unlocked"</formula>
    </cfRule>
    <cfRule type="cellIs" dxfId="4559" priority="4560" operator="equal">
      <formula>"Locked"</formula>
    </cfRule>
  </conditionalFormatting>
  <conditionalFormatting sqref="G378:G379">
    <cfRule type="containsText" dxfId="4558" priority="4558" operator="containsText" text="Param">
      <formula>NOT(ISERROR(SEARCH("Param",G378)))</formula>
    </cfRule>
  </conditionalFormatting>
  <conditionalFormatting sqref="I378:I379">
    <cfRule type="cellIs" dxfId="4557" priority="4557" operator="lessThan">
      <formula>0</formula>
    </cfRule>
  </conditionalFormatting>
  <conditionalFormatting sqref="D378:D379">
    <cfRule type="containsText" dxfId="4556" priority="4555" operator="containsText" text="Dec">
      <formula>NOT(ISERROR(SEARCH("Dec",D378)))</formula>
    </cfRule>
    <cfRule type="containsText" dxfId="4555" priority="4556" operator="containsText" text="Inc">
      <formula>NOT(ISERROR(SEARCH("Inc",D378)))</formula>
    </cfRule>
  </conditionalFormatting>
  <conditionalFormatting sqref="F380">
    <cfRule type="cellIs" dxfId="4554" priority="4553" operator="equal">
      <formula>"Unlocked"</formula>
    </cfRule>
    <cfRule type="cellIs" dxfId="4553" priority="4554" operator="equal">
      <formula>"Locked"</formula>
    </cfRule>
  </conditionalFormatting>
  <conditionalFormatting sqref="G380">
    <cfRule type="containsText" dxfId="4552" priority="4552" operator="containsText" text="Param">
      <formula>NOT(ISERROR(SEARCH("Param",G380)))</formula>
    </cfRule>
  </conditionalFormatting>
  <conditionalFormatting sqref="I380">
    <cfRule type="cellIs" dxfId="4551" priority="4551" operator="lessThan">
      <formula>0</formula>
    </cfRule>
  </conditionalFormatting>
  <conditionalFormatting sqref="D380">
    <cfRule type="containsText" dxfId="4550" priority="4549" operator="containsText" text="Dec">
      <formula>NOT(ISERROR(SEARCH("Dec",D380)))</formula>
    </cfRule>
    <cfRule type="containsText" dxfId="4549" priority="4550" operator="containsText" text="Inc">
      <formula>NOT(ISERROR(SEARCH("Inc",D380)))</formula>
    </cfRule>
  </conditionalFormatting>
  <conditionalFormatting sqref="F380">
    <cfRule type="cellIs" dxfId="4548" priority="4547" operator="equal">
      <formula>"Unlocked"</formula>
    </cfRule>
    <cfRule type="cellIs" dxfId="4547" priority="4548" operator="equal">
      <formula>"Locked"</formula>
    </cfRule>
  </conditionalFormatting>
  <conditionalFormatting sqref="G380">
    <cfRule type="containsText" dxfId="4546" priority="4546" operator="containsText" text="Param">
      <formula>NOT(ISERROR(SEARCH("Param",G380)))</formula>
    </cfRule>
  </conditionalFormatting>
  <conditionalFormatting sqref="I380">
    <cfRule type="cellIs" dxfId="4545" priority="4545" operator="lessThan">
      <formula>0</formula>
    </cfRule>
  </conditionalFormatting>
  <conditionalFormatting sqref="D380">
    <cfRule type="containsText" dxfId="4544" priority="4543" operator="containsText" text="Dec">
      <formula>NOT(ISERROR(SEARCH("Dec",D380)))</formula>
    </cfRule>
    <cfRule type="containsText" dxfId="4543" priority="4544" operator="containsText" text="Inc">
      <formula>NOT(ISERROR(SEARCH("Inc",D380)))</formula>
    </cfRule>
  </conditionalFormatting>
  <conditionalFormatting sqref="F380">
    <cfRule type="cellIs" dxfId="4542" priority="4541" operator="equal">
      <formula>"Unlocked"</formula>
    </cfRule>
    <cfRule type="cellIs" dxfId="4541" priority="4542" operator="equal">
      <formula>"Locked"</formula>
    </cfRule>
  </conditionalFormatting>
  <conditionalFormatting sqref="G380">
    <cfRule type="containsText" dxfId="4540" priority="4540" operator="containsText" text="Param">
      <formula>NOT(ISERROR(SEARCH("Param",G380)))</formula>
    </cfRule>
  </conditionalFormatting>
  <conditionalFormatting sqref="I380">
    <cfRule type="cellIs" dxfId="4539" priority="4539" operator="lessThan">
      <formula>0</formula>
    </cfRule>
  </conditionalFormatting>
  <conditionalFormatting sqref="D380">
    <cfRule type="containsText" dxfId="4538" priority="4537" operator="containsText" text="Dec">
      <formula>NOT(ISERROR(SEARCH("Dec",D380)))</formula>
    </cfRule>
    <cfRule type="containsText" dxfId="4537" priority="4538" operator="containsText" text="Inc">
      <formula>NOT(ISERROR(SEARCH("Inc",D380)))</formula>
    </cfRule>
  </conditionalFormatting>
  <conditionalFormatting sqref="F380">
    <cfRule type="cellIs" dxfId="4536" priority="4535" operator="equal">
      <formula>"Unlocked"</formula>
    </cfRule>
    <cfRule type="cellIs" dxfId="4535" priority="4536" operator="equal">
      <formula>"Locked"</formula>
    </cfRule>
  </conditionalFormatting>
  <conditionalFormatting sqref="G380">
    <cfRule type="containsText" dxfId="4534" priority="4534" operator="containsText" text="Param">
      <formula>NOT(ISERROR(SEARCH("Param",G380)))</formula>
    </cfRule>
  </conditionalFormatting>
  <conditionalFormatting sqref="I380">
    <cfRule type="cellIs" dxfId="4533" priority="4533" operator="lessThan">
      <formula>0</formula>
    </cfRule>
  </conditionalFormatting>
  <conditionalFormatting sqref="D380">
    <cfRule type="containsText" dxfId="4532" priority="4531" operator="containsText" text="Dec">
      <formula>NOT(ISERROR(SEARCH("Dec",D380)))</formula>
    </cfRule>
    <cfRule type="containsText" dxfId="4531" priority="4532" operator="containsText" text="Inc">
      <formula>NOT(ISERROR(SEARCH("Inc",D380)))</formula>
    </cfRule>
  </conditionalFormatting>
  <conditionalFormatting sqref="F380">
    <cfRule type="cellIs" dxfId="4530" priority="4529" operator="equal">
      <formula>"Unlocked"</formula>
    </cfRule>
    <cfRule type="cellIs" dxfId="4529" priority="4530" operator="equal">
      <formula>"Locked"</formula>
    </cfRule>
  </conditionalFormatting>
  <conditionalFormatting sqref="G380">
    <cfRule type="containsText" dxfId="4528" priority="4528" operator="containsText" text="Param">
      <formula>NOT(ISERROR(SEARCH("Param",G380)))</formula>
    </cfRule>
  </conditionalFormatting>
  <conditionalFormatting sqref="I380">
    <cfRule type="cellIs" dxfId="4527" priority="4527" operator="lessThan">
      <formula>0</formula>
    </cfRule>
  </conditionalFormatting>
  <conditionalFormatting sqref="D380">
    <cfRule type="containsText" dxfId="4526" priority="4525" operator="containsText" text="Dec">
      <formula>NOT(ISERROR(SEARCH("Dec",D380)))</formula>
    </cfRule>
    <cfRule type="containsText" dxfId="4525" priority="4526" operator="containsText" text="Inc">
      <formula>NOT(ISERROR(SEARCH("Inc",D380)))</formula>
    </cfRule>
  </conditionalFormatting>
  <conditionalFormatting sqref="F380">
    <cfRule type="cellIs" dxfId="4524" priority="4523" operator="equal">
      <formula>"Unlocked"</formula>
    </cfRule>
    <cfRule type="cellIs" dxfId="4523" priority="4524" operator="equal">
      <formula>"Locked"</formula>
    </cfRule>
  </conditionalFormatting>
  <conditionalFormatting sqref="G380">
    <cfRule type="containsText" dxfId="4522" priority="4522" operator="containsText" text="Param">
      <formula>NOT(ISERROR(SEARCH("Param",G380)))</formula>
    </cfRule>
  </conditionalFormatting>
  <conditionalFormatting sqref="I380">
    <cfRule type="cellIs" dxfId="4521" priority="4521" operator="lessThan">
      <formula>0</formula>
    </cfRule>
  </conditionalFormatting>
  <conditionalFormatting sqref="D380">
    <cfRule type="containsText" dxfId="4520" priority="4519" operator="containsText" text="Dec">
      <formula>NOT(ISERROR(SEARCH("Dec",D380)))</formula>
    </cfRule>
    <cfRule type="containsText" dxfId="4519" priority="4520" operator="containsText" text="Inc">
      <formula>NOT(ISERROR(SEARCH("Inc",D380)))</formula>
    </cfRule>
  </conditionalFormatting>
  <conditionalFormatting sqref="F380">
    <cfRule type="cellIs" dxfId="4518" priority="4517" operator="equal">
      <formula>"Unlocked"</formula>
    </cfRule>
    <cfRule type="cellIs" dxfId="4517" priority="4518" operator="equal">
      <formula>"Locked"</formula>
    </cfRule>
  </conditionalFormatting>
  <conditionalFormatting sqref="G380">
    <cfRule type="containsText" dxfId="4516" priority="4516" operator="containsText" text="Param">
      <formula>NOT(ISERROR(SEARCH("Param",G380)))</formula>
    </cfRule>
  </conditionalFormatting>
  <conditionalFormatting sqref="I380">
    <cfRule type="cellIs" dxfId="4515" priority="4515" operator="lessThan">
      <formula>0</formula>
    </cfRule>
  </conditionalFormatting>
  <conditionalFormatting sqref="D380">
    <cfRule type="containsText" dxfId="4514" priority="4513" operator="containsText" text="Dec">
      <formula>NOT(ISERROR(SEARCH("Dec",D380)))</formula>
    </cfRule>
    <cfRule type="containsText" dxfId="4513" priority="4514" operator="containsText" text="Inc">
      <formula>NOT(ISERROR(SEARCH("Inc",D380)))</formula>
    </cfRule>
  </conditionalFormatting>
  <conditionalFormatting sqref="F380">
    <cfRule type="cellIs" dxfId="4512" priority="4511" operator="equal">
      <formula>"Unlocked"</formula>
    </cfRule>
    <cfRule type="cellIs" dxfId="4511" priority="4512" operator="equal">
      <formula>"Locked"</formula>
    </cfRule>
  </conditionalFormatting>
  <conditionalFormatting sqref="G380">
    <cfRule type="containsText" dxfId="4510" priority="4510" operator="containsText" text="Param">
      <formula>NOT(ISERROR(SEARCH("Param",G380)))</formula>
    </cfRule>
  </conditionalFormatting>
  <conditionalFormatting sqref="I380">
    <cfRule type="cellIs" dxfId="4509" priority="4509" operator="lessThan">
      <formula>0</formula>
    </cfRule>
  </conditionalFormatting>
  <conditionalFormatting sqref="D380">
    <cfRule type="containsText" dxfId="4508" priority="4507" operator="containsText" text="Dec">
      <formula>NOT(ISERROR(SEARCH("Dec",D380)))</formula>
    </cfRule>
    <cfRule type="containsText" dxfId="4507" priority="4508" operator="containsText" text="Inc">
      <formula>NOT(ISERROR(SEARCH("Inc",D380)))</formula>
    </cfRule>
  </conditionalFormatting>
  <conditionalFormatting sqref="F380">
    <cfRule type="cellIs" dxfId="4506" priority="4505" operator="equal">
      <formula>"Unlocked"</formula>
    </cfRule>
    <cfRule type="cellIs" dxfId="4505" priority="4506" operator="equal">
      <formula>"Locked"</formula>
    </cfRule>
  </conditionalFormatting>
  <conditionalFormatting sqref="G380">
    <cfRule type="containsText" dxfId="4504" priority="4504" operator="containsText" text="Param">
      <formula>NOT(ISERROR(SEARCH("Param",G380)))</formula>
    </cfRule>
  </conditionalFormatting>
  <conditionalFormatting sqref="I380">
    <cfRule type="cellIs" dxfId="4503" priority="4503" operator="lessThan">
      <formula>0</formula>
    </cfRule>
  </conditionalFormatting>
  <conditionalFormatting sqref="D380">
    <cfRule type="containsText" dxfId="4502" priority="4501" operator="containsText" text="Dec">
      <formula>NOT(ISERROR(SEARCH("Dec",D380)))</formula>
    </cfRule>
    <cfRule type="containsText" dxfId="4501" priority="4502" operator="containsText" text="Inc">
      <formula>NOT(ISERROR(SEARCH("Inc",D380)))</formula>
    </cfRule>
  </conditionalFormatting>
  <conditionalFormatting sqref="F380">
    <cfRule type="cellIs" dxfId="4500" priority="4499" operator="equal">
      <formula>"Unlocked"</formula>
    </cfRule>
    <cfRule type="cellIs" dxfId="4499" priority="4500" operator="equal">
      <formula>"Locked"</formula>
    </cfRule>
  </conditionalFormatting>
  <conditionalFormatting sqref="G380">
    <cfRule type="containsText" dxfId="4498" priority="4498" operator="containsText" text="Param">
      <formula>NOT(ISERROR(SEARCH("Param",G380)))</formula>
    </cfRule>
  </conditionalFormatting>
  <conditionalFormatting sqref="I380">
    <cfRule type="cellIs" dxfId="4497" priority="4497" operator="lessThan">
      <formula>0</formula>
    </cfRule>
  </conditionalFormatting>
  <conditionalFormatting sqref="D380">
    <cfRule type="containsText" dxfId="4496" priority="4495" operator="containsText" text="Dec">
      <formula>NOT(ISERROR(SEARCH("Dec",D380)))</formula>
    </cfRule>
    <cfRule type="containsText" dxfId="4495" priority="4496" operator="containsText" text="Inc">
      <formula>NOT(ISERROR(SEARCH("Inc",D380)))</formula>
    </cfRule>
  </conditionalFormatting>
  <conditionalFormatting sqref="F380">
    <cfRule type="cellIs" dxfId="4494" priority="4493" operator="equal">
      <formula>"Unlocked"</formula>
    </cfRule>
    <cfRule type="cellIs" dxfId="4493" priority="4494" operator="equal">
      <formula>"Locked"</formula>
    </cfRule>
  </conditionalFormatting>
  <conditionalFormatting sqref="G380">
    <cfRule type="containsText" dxfId="4492" priority="4492" operator="containsText" text="Param">
      <formula>NOT(ISERROR(SEARCH("Param",G380)))</formula>
    </cfRule>
  </conditionalFormatting>
  <conditionalFormatting sqref="I380">
    <cfRule type="cellIs" dxfId="4491" priority="4491" operator="lessThan">
      <formula>0</formula>
    </cfRule>
  </conditionalFormatting>
  <conditionalFormatting sqref="D380">
    <cfRule type="containsText" dxfId="4490" priority="4489" operator="containsText" text="Dec">
      <formula>NOT(ISERROR(SEARCH("Dec",D380)))</formula>
    </cfRule>
    <cfRule type="containsText" dxfId="4489" priority="4490" operator="containsText" text="Inc">
      <formula>NOT(ISERROR(SEARCH("Inc",D380)))</formula>
    </cfRule>
  </conditionalFormatting>
  <conditionalFormatting sqref="F380">
    <cfRule type="cellIs" dxfId="4488" priority="4487" operator="equal">
      <formula>"Unlocked"</formula>
    </cfRule>
    <cfRule type="cellIs" dxfId="4487" priority="4488" operator="equal">
      <formula>"Locked"</formula>
    </cfRule>
  </conditionalFormatting>
  <conditionalFormatting sqref="G380">
    <cfRule type="containsText" dxfId="4486" priority="4486" operator="containsText" text="Param">
      <formula>NOT(ISERROR(SEARCH("Param",G380)))</formula>
    </cfRule>
  </conditionalFormatting>
  <conditionalFormatting sqref="I380">
    <cfRule type="cellIs" dxfId="4485" priority="4485" operator="lessThan">
      <formula>0</formula>
    </cfRule>
  </conditionalFormatting>
  <conditionalFormatting sqref="D380">
    <cfRule type="containsText" dxfId="4484" priority="4483" operator="containsText" text="Dec">
      <formula>NOT(ISERROR(SEARCH("Dec",D380)))</formula>
    </cfRule>
    <cfRule type="containsText" dxfId="4483" priority="4484" operator="containsText" text="Inc">
      <formula>NOT(ISERROR(SEARCH("Inc",D380)))</formula>
    </cfRule>
  </conditionalFormatting>
  <conditionalFormatting sqref="F380">
    <cfRule type="cellIs" dxfId="4482" priority="4481" operator="equal">
      <formula>"Unlocked"</formula>
    </cfRule>
    <cfRule type="cellIs" dxfId="4481" priority="4482" operator="equal">
      <formula>"Locked"</formula>
    </cfRule>
  </conditionalFormatting>
  <conditionalFormatting sqref="G380">
    <cfRule type="containsText" dxfId="4480" priority="4480" operator="containsText" text="Param">
      <formula>NOT(ISERROR(SEARCH("Param",G380)))</formula>
    </cfRule>
  </conditionalFormatting>
  <conditionalFormatting sqref="I380">
    <cfRule type="cellIs" dxfId="4479" priority="4479" operator="lessThan">
      <formula>0</formula>
    </cfRule>
  </conditionalFormatting>
  <conditionalFormatting sqref="D380">
    <cfRule type="containsText" dxfId="4478" priority="4477" operator="containsText" text="Dec">
      <formula>NOT(ISERROR(SEARCH("Dec",D380)))</formula>
    </cfRule>
    <cfRule type="containsText" dxfId="4477" priority="4478" operator="containsText" text="Inc">
      <formula>NOT(ISERROR(SEARCH("Inc",D380)))</formula>
    </cfRule>
  </conditionalFormatting>
  <conditionalFormatting sqref="F380">
    <cfRule type="cellIs" dxfId="4476" priority="4475" operator="equal">
      <formula>"Unlocked"</formula>
    </cfRule>
    <cfRule type="cellIs" dxfId="4475" priority="4476" operator="equal">
      <formula>"Locked"</formula>
    </cfRule>
  </conditionalFormatting>
  <conditionalFormatting sqref="G380">
    <cfRule type="containsText" dxfId="4474" priority="4474" operator="containsText" text="Param">
      <formula>NOT(ISERROR(SEARCH("Param",G380)))</formula>
    </cfRule>
  </conditionalFormatting>
  <conditionalFormatting sqref="I380">
    <cfRule type="cellIs" dxfId="4473" priority="4473" operator="lessThan">
      <formula>0</formula>
    </cfRule>
  </conditionalFormatting>
  <conditionalFormatting sqref="D380">
    <cfRule type="containsText" dxfId="4472" priority="4471" operator="containsText" text="Dec">
      <formula>NOT(ISERROR(SEARCH("Dec",D380)))</formula>
    </cfRule>
    <cfRule type="containsText" dxfId="4471" priority="4472" operator="containsText" text="Inc">
      <formula>NOT(ISERROR(SEARCH("Inc",D380)))</formula>
    </cfRule>
  </conditionalFormatting>
  <conditionalFormatting sqref="F380">
    <cfRule type="cellIs" dxfId="4470" priority="4469" operator="equal">
      <formula>"Unlocked"</formula>
    </cfRule>
    <cfRule type="cellIs" dxfId="4469" priority="4470" operator="equal">
      <formula>"Locked"</formula>
    </cfRule>
  </conditionalFormatting>
  <conditionalFormatting sqref="G380">
    <cfRule type="containsText" dxfId="4468" priority="4468" operator="containsText" text="Param">
      <formula>NOT(ISERROR(SEARCH("Param",G380)))</formula>
    </cfRule>
  </conditionalFormatting>
  <conditionalFormatting sqref="I380">
    <cfRule type="cellIs" dxfId="4467" priority="4467" operator="lessThan">
      <formula>0</formula>
    </cfRule>
  </conditionalFormatting>
  <conditionalFormatting sqref="D380">
    <cfRule type="containsText" dxfId="4466" priority="4465" operator="containsText" text="Dec">
      <formula>NOT(ISERROR(SEARCH("Dec",D380)))</formula>
    </cfRule>
    <cfRule type="containsText" dxfId="4465" priority="4466" operator="containsText" text="Inc">
      <formula>NOT(ISERROR(SEARCH("Inc",D380)))</formula>
    </cfRule>
  </conditionalFormatting>
  <conditionalFormatting sqref="F380">
    <cfRule type="cellIs" dxfId="4464" priority="4463" operator="equal">
      <formula>"Unlocked"</formula>
    </cfRule>
    <cfRule type="cellIs" dxfId="4463" priority="4464" operator="equal">
      <formula>"Locked"</formula>
    </cfRule>
  </conditionalFormatting>
  <conditionalFormatting sqref="G380">
    <cfRule type="containsText" dxfId="4462" priority="4462" operator="containsText" text="Param">
      <formula>NOT(ISERROR(SEARCH("Param",G380)))</formula>
    </cfRule>
  </conditionalFormatting>
  <conditionalFormatting sqref="I380">
    <cfRule type="cellIs" dxfId="4461" priority="4461" operator="lessThan">
      <formula>0</formula>
    </cfRule>
  </conditionalFormatting>
  <conditionalFormatting sqref="D380">
    <cfRule type="containsText" dxfId="4460" priority="4459" operator="containsText" text="Dec">
      <formula>NOT(ISERROR(SEARCH("Dec",D380)))</formula>
    </cfRule>
    <cfRule type="containsText" dxfId="4459" priority="4460" operator="containsText" text="Inc">
      <formula>NOT(ISERROR(SEARCH("Inc",D380)))</formula>
    </cfRule>
  </conditionalFormatting>
  <conditionalFormatting sqref="F380">
    <cfRule type="cellIs" dxfId="4458" priority="4457" operator="equal">
      <formula>"Unlocked"</formula>
    </cfRule>
    <cfRule type="cellIs" dxfId="4457" priority="4458" operator="equal">
      <formula>"Locked"</formula>
    </cfRule>
  </conditionalFormatting>
  <conditionalFormatting sqref="G380">
    <cfRule type="containsText" dxfId="4456" priority="4456" operator="containsText" text="Param">
      <formula>NOT(ISERROR(SEARCH("Param",G380)))</formula>
    </cfRule>
  </conditionalFormatting>
  <conditionalFormatting sqref="I380">
    <cfRule type="cellIs" dxfId="4455" priority="4455" operator="lessThan">
      <formula>0</formula>
    </cfRule>
  </conditionalFormatting>
  <conditionalFormatting sqref="D380">
    <cfRule type="containsText" dxfId="4454" priority="4453" operator="containsText" text="Dec">
      <formula>NOT(ISERROR(SEARCH("Dec",D380)))</formula>
    </cfRule>
    <cfRule type="containsText" dxfId="4453" priority="4454" operator="containsText" text="Inc">
      <formula>NOT(ISERROR(SEARCH("Inc",D380)))</formula>
    </cfRule>
  </conditionalFormatting>
  <conditionalFormatting sqref="F380">
    <cfRule type="cellIs" dxfId="4452" priority="4451" operator="equal">
      <formula>"Unlocked"</formula>
    </cfRule>
    <cfRule type="cellIs" dxfId="4451" priority="4452" operator="equal">
      <formula>"Locked"</formula>
    </cfRule>
  </conditionalFormatting>
  <conditionalFormatting sqref="G380">
    <cfRule type="containsText" dxfId="4450" priority="4450" operator="containsText" text="Param">
      <formula>NOT(ISERROR(SEARCH("Param",G380)))</formula>
    </cfRule>
  </conditionalFormatting>
  <conditionalFormatting sqref="I380">
    <cfRule type="cellIs" dxfId="4449" priority="4449" operator="lessThan">
      <formula>0</formula>
    </cfRule>
  </conditionalFormatting>
  <conditionalFormatting sqref="D380">
    <cfRule type="containsText" dxfId="4448" priority="4447" operator="containsText" text="Dec">
      <formula>NOT(ISERROR(SEARCH("Dec",D380)))</formula>
    </cfRule>
    <cfRule type="containsText" dxfId="4447" priority="4448" operator="containsText" text="Inc">
      <formula>NOT(ISERROR(SEARCH("Inc",D380)))</formula>
    </cfRule>
  </conditionalFormatting>
  <conditionalFormatting sqref="F380">
    <cfRule type="cellIs" dxfId="4446" priority="4445" operator="equal">
      <formula>"Unlocked"</formula>
    </cfRule>
    <cfRule type="cellIs" dxfId="4445" priority="4446" operator="equal">
      <formula>"Locked"</formula>
    </cfRule>
  </conditionalFormatting>
  <conditionalFormatting sqref="G380">
    <cfRule type="containsText" dxfId="4444" priority="4444" operator="containsText" text="Param">
      <formula>NOT(ISERROR(SEARCH("Param",G380)))</formula>
    </cfRule>
  </conditionalFormatting>
  <conditionalFormatting sqref="I380">
    <cfRule type="cellIs" dxfId="4443" priority="4443" operator="lessThan">
      <formula>0</formula>
    </cfRule>
  </conditionalFormatting>
  <conditionalFormatting sqref="D380">
    <cfRule type="containsText" dxfId="4442" priority="4441" operator="containsText" text="Dec">
      <formula>NOT(ISERROR(SEARCH("Dec",D380)))</formula>
    </cfRule>
    <cfRule type="containsText" dxfId="4441" priority="4442" operator="containsText" text="Inc">
      <formula>NOT(ISERROR(SEARCH("Inc",D380)))</formula>
    </cfRule>
  </conditionalFormatting>
  <conditionalFormatting sqref="F381:F383">
    <cfRule type="cellIs" dxfId="4440" priority="4439" operator="equal">
      <formula>"Unlocked"</formula>
    </cfRule>
    <cfRule type="cellIs" dxfId="4439" priority="4440" operator="equal">
      <formula>"Locked"</formula>
    </cfRule>
  </conditionalFormatting>
  <conditionalFormatting sqref="G381:G383">
    <cfRule type="containsText" dxfId="4438" priority="4438" operator="containsText" text="Param">
      <formula>NOT(ISERROR(SEARCH("Param",G381)))</formula>
    </cfRule>
  </conditionalFormatting>
  <conditionalFormatting sqref="I381:I383">
    <cfRule type="cellIs" dxfId="4437" priority="4437" operator="lessThan">
      <formula>0</formula>
    </cfRule>
  </conditionalFormatting>
  <conditionalFormatting sqref="D381:D383">
    <cfRule type="containsText" dxfId="4436" priority="4435" operator="containsText" text="Dec">
      <formula>NOT(ISERROR(SEARCH("Dec",D381)))</formula>
    </cfRule>
    <cfRule type="containsText" dxfId="4435" priority="4436" operator="containsText" text="Inc">
      <formula>NOT(ISERROR(SEARCH("Inc",D381)))</formula>
    </cfRule>
  </conditionalFormatting>
  <conditionalFormatting sqref="F381:F383">
    <cfRule type="cellIs" dxfId="4434" priority="4433" operator="equal">
      <formula>"Unlocked"</formula>
    </cfRule>
    <cfRule type="cellIs" dxfId="4433" priority="4434" operator="equal">
      <formula>"Locked"</formula>
    </cfRule>
  </conditionalFormatting>
  <conditionalFormatting sqref="G381:G383">
    <cfRule type="containsText" dxfId="4432" priority="4432" operator="containsText" text="Param">
      <formula>NOT(ISERROR(SEARCH("Param",G381)))</formula>
    </cfRule>
  </conditionalFormatting>
  <conditionalFormatting sqref="I381:I383">
    <cfRule type="cellIs" dxfId="4431" priority="4431" operator="lessThan">
      <formula>0</formula>
    </cfRule>
  </conditionalFormatting>
  <conditionalFormatting sqref="D381:D383">
    <cfRule type="containsText" dxfId="4430" priority="4429" operator="containsText" text="Dec">
      <formula>NOT(ISERROR(SEARCH("Dec",D381)))</formula>
    </cfRule>
    <cfRule type="containsText" dxfId="4429" priority="4430" operator="containsText" text="Inc">
      <formula>NOT(ISERROR(SEARCH("Inc",D381)))</formula>
    </cfRule>
  </conditionalFormatting>
  <conditionalFormatting sqref="F381:F383">
    <cfRule type="cellIs" dxfId="4428" priority="4427" operator="equal">
      <formula>"Unlocked"</formula>
    </cfRule>
    <cfRule type="cellIs" dxfId="4427" priority="4428" operator="equal">
      <formula>"Locked"</formula>
    </cfRule>
  </conditionalFormatting>
  <conditionalFormatting sqref="G381:G383">
    <cfRule type="containsText" dxfId="4426" priority="4426" operator="containsText" text="Param">
      <formula>NOT(ISERROR(SEARCH("Param",G381)))</formula>
    </cfRule>
  </conditionalFormatting>
  <conditionalFormatting sqref="I381:I383">
    <cfRule type="cellIs" dxfId="4425" priority="4425" operator="lessThan">
      <formula>0</formula>
    </cfRule>
  </conditionalFormatting>
  <conditionalFormatting sqref="D381:D383">
    <cfRule type="containsText" dxfId="4424" priority="4423" operator="containsText" text="Dec">
      <formula>NOT(ISERROR(SEARCH("Dec",D381)))</formula>
    </cfRule>
    <cfRule type="containsText" dxfId="4423" priority="4424" operator="containsText" text="Inc">
      <formula>NOT(ISERROR(SEARCH("Inc",D381)))</formula>
    </cfRule>
  </conditionalFormatting>
  <conditionalFormatting sqref="F381">
    <cfRule type="cellIs" dxfId="4422" priority="4421" operator="equal">
      <formula>"Unlocked"</formula>
    </cfRule>
    <cfRule type="cellIs" dxfId="4421" priority="4422" operator="equal">
      <formula>"Locked"</formula>
    </cfRule>
  </conditionalFormatting>
  <conditionalFormatting sqref="G381">
    <cfRule type="containsText" dxfId="4420" priority="4420" operator="containsText" text="Param">
      <formula>NOT(ISERROR(SEARCH("Param",G381)))</formula>
    </cfRule>
  </conditionalFormatting>
  <conditionalFormatting sqref="I381">
    <cfRule type="cellIs" dxfId="4419" priority="4419" operator="lessThan">
      <formula>0</formula>
    </cfRule>
  </conditionalFormatting>
  <conditionalFormatting sqref="D381">
    <cfRule type="containsText" dxfId="4418" priority="4417" operator="containsText" text="Dec">
      <formula>NOT(ISERROR(SEARCH("Dec",D381)))</formula>
    </cfRule>
    <cfRule type="containsText" dxfId="4417" priority="4418" operator="containsText" text="Inc">
      <formula>NOT(ISERROR(SEARCH("Inc",D381)))</formula>
    </cfRule>
  </conditionalFormatting>
  <conditionalFormatting sqref="F382:F383">
    <cfRule type="cellIs" dxfId="4416" priority="4415" operator="equal">
      <formula>"Unlocked"</formula>
    </cfRule>
    <cfRule type="cellIs" dxfId="4415" priority="4416" operator="equal">
      <formula>"Locked"</formula>
    </cfRule>
  </conditionalFormatting>
  <conditionalFormatting sqref="G382:G383">
    <cfRule type="containsText" dxfId="4414" priority="4414" operator="containsText" text="Param">
      <formula>NOT(ISERROR(SEARCH("Param",G382)))</formula>
    </cfRule>
  </conditionalFormatting>
  <conditionalFormatting sqref="I382:I383">
    <cfRule type="cellIs" dxfId="4413" priority="4413" operator="lessThan">
      <formula>0</formula>
    </cfRule>
  </conditionalFormatting>
  <conditionalFormatting sqref="D382:D383">
    <cfRule type="containsText" dxfId="4412" priority="4411" operator="containsText" text="Dec">
      <formula>NOT(ISERROR(SEARCH("Dec",D382)))</formula>
    </cfRule>
    <cfRule type="containsText" dxfId="4411" priority="4412" operator="containsText" text="Inc">
      <formula>NOT(ISERROR(SEARCH("Inc",D382)))</formula>
    </cfRule>
  </conditionalFormatting>
  <conditionalFormatting sqref="F384:F386">
    <cfRule type="cellIs" dxfId="4410" priority="4409" operator="equal">
      <formula>"Unlocked"</formula>
    </cfRule>
    <cfRule type="cellIs" dxfId="4409" priority="4410" operator="equal">
      <formula>"Locked"</formula>
    </cfRule>
  </conditionalFormatting>
  <conditionalFormatting sqref="G384:G386">
    <cfRule type="containsText" dxfId="4408" priority="4408" operator="containsText" text="Param">
      <formula>NOT(ISERROR(SEARCH("Param",G384)))</formula>
    </cfRule>
  </conditionalFormatting>
  <conditionalFormatting sqref="I384:I386">
    <cfRule type="cellIs" dxfId="4407" priority="4407" operator="lessThan">
      <formula>0</formula>
    </cfRule>
  </conditionalFormatting>
  <conditionalFormatting sqref="D384:D386">
    <cfRule type="containsText" dxfId="4406" priority="4405" operator="containsText" text="Dec">
      <formula>NOT(ISERROR(SEARCH("Dec",D384)))</formula>
    </cfRule>
    <cfRule type="containsText" dxfId="4405" priority="4406" operator="containsText" text="Inc">
      <formula>NOT(ISERROR(SEARCH("Inc",D384)))</formula>
    </cfRule>
  </conditionalFormatting>
  <conditionalFormatting sqref="F384:F386">
    <cfRule type="cellIs" dxfId="4404" priority="4403" operator="equal">
      <formula>"Unlocked"</formula>
    </cfRule>
    <cfRule type="cellIs" dxfId="4403" priority="4404" operator="equal">
      <formula>"Locked"</formula>
    </cfRule>
  </conditionalFormatting>
  <conditionalFormatting sqref="G384:G386">
    <cfRule type="containsText" dxfId="4402" priority="4402" operator="containsText" text="Param">
      <formula>NOT(ISERROR(SEARCH("Param",G384)))</formula>
    </cfRule>
  </conditionalFormatting>
  <conditionalFormatting sqref="I384:I386">
    <cfRule type="cellIs" dxfId="4401" priority="4401" operator="lessThan">
      <formula>0</formula>
    </cfRule>
  </conditionalFormatting>
  <conditionalFormatting sqref="D384:D386">
    <cfRule type="containsText" dxfId="4400" priority="4399" operator="containsText" text="Dec">
      <formula>NOT(ISERROR(SEARCH("Dec",D384)))</formula>
    </cfRule>
    <cfRule type="containsText" dxfId="4399" priority="4400" operator="containsText" text="Inc">
      <formula>NOT(ISERROR(SEARCH("Inc",D384)))</formula>
    </cfRule>
  </conditionalFormatting>
  <conditionalFormatting sqref="F384:F386">
    <cfRule type="cellIs" dxfId="4398" priority="4397" operator="equal">
      <formula>"Unlocked"</formula>
    </cfRule>
    <cfRule type="cellIs" dxfId="4397" priority="4398" operator="equal">
      <formula>"Locked"</formula>
    </cfRule>
  </conditionalFormatting>
  <conditionalFormatting sqref="G384:G386">
    <cfRule type="containsText" dxfId="4396" priority="4396" operator="containsText" text="Param">
      <formula>NOT(ISERROR(SEARCH("Param",G384)))</formula>
    </cfRule>
  </conditionalFormatting>
  <conditionalFormatting sqref="I384:I386">
    <cfRule type="cellIs" dxfId="4395" priority="4395" operator="lessThan">
      <formula>0</formula>
    </cfRule>
  </conditionalFormatting>
  <conditionalFormatting sqref="D384:D386">
    <cfRule type="containsText" dxfId="4394" priority="4393" operator="containsText" text="Dec">
      <formula>NOT(ISERROR(SEARCH("Dec",D384)))</formula>
    </cfRule>
    <cfRule type="containsText" dxfId="4393" priority="4394" operator="containsText" text="Inc">
      <formula>NOT(ISERROR(SEARCH("Inc",D384)))</formula>
    </cfRule>
  </conditionalFormatting>
  <conditionalFormatting sqref="F384:F386">
    <cfRule type="cellIs" dxfId="4392" priority="4391" operator="equal">
      <formula>"Unlocked"</formula>
    </cfRule>
    <cfRule type="cellIs" dxfId="4391" priority="4392" operator="equal">
      <formula>"Locked"</formula>
    </cfRule>
  </conditionalFormatting>
  <conditionalFormatting sqref="G384:G386">
    <cfRule type="containsText" dxfId="4390" priority="4390" operator="containsText" text="Param">
      <formula>NOT(ISERROR(SEARCH("Param",G384)))</formula>
    </cfRule>
  </conditionalFormatting>
  <conditionalFormatting sqref="I384:I386">
    <cfRule type="cellIs" dxfId="4389" priority="4389" operator="lessThan">
      <formula>0</formula>
    </cfRule>
  </conditionalFormatting>
  <conditionalFormatting sqref="D384:D386">
    <cfRule type="containsText" dxfId="4388" priority="4387" operator="containsText" text="Dec">
      <formula>NOT(ISERROR(SEARCH("Dec",D384)))</formula>
    </cfRule>
    <cfRule type="containsText" dxfId="4387" priority="4388" operator="containsText" text="Inc">
      <formula>NOT(ISERROR(SEARCH("Inc",D384)))</formula>
    </cfRule>
  </conditionalFormatting>
  <conditionalFormatting sqref="F384:F385">
    <cfRule type="cellIs" dxfId="4386" priority="4385" operator="equal">
      <formula>"Unlocked"</formula>
    </cfRule>
    <cfRule type="cellIs" dxfId="4385" priority="4386" operator="equal">
      <formula>"Locked"</formula>
    </cfRule>
  </conditionalFormatting>
  <conditionalFormatting sqref="G384:G385">
    <cfRule type="containsText" dxfId="4384" priority="4384" operator="containsText" text="Param">
      <formula>NOT(ISERROR(SEARCH("Param",G384)))</formula>
    </cfRule>
  </conditionalFormatting>
  <conditionalFormatting sqref="I384:I385">
    <cfRule type="cellIs" dxfId="4383" priority="4383" operator="lessThan">
      <formula>0</formula>
    </cfRule>
  </conditionalFormatting>
  <conditionalFormatting sqref="D384:D385">
    <cfRule type="containsText" dxfId="4382" priority="4381" operator="containsText" text="Dec">
      <formula>NOT(ISERROR(SEARCH("Dec",D384)))</formula>
    </cfRule>
    <cfRule type="containsText" dxfId="4381" priority="4382" operator="containsText" text="Inc">
      <formula>NOT(ISERROR(SEARCH("Inc",D384)))</formula>
    </cfRule>
  </conditionalFormatting>
  <conditionalFormatting sqref="F384:F385">
    <cfRule type="cellIs" dxfId="4380" priority="4379" operator="equal">
      <formula>"Unlocked"</formula>
    </cfRule>
    <cfRule type="cellIs" dxfId="4379" priority="4380" operator="equal">
      <formula>"Locked"</formula>
    </cfRule>
  </conditionalFormatting>
  <conditionalFormatting sqref="G384:G385">
    <cfRule type="containsText" dxfId="4378" priority="4378" operator="containsText" text="Param">
      <formula>NOT(ISERROR(SEARCH("Param",G384)))</formula>
    </cfRule>
  </conditionalFormatting>
  <conditionalFormatting sqref="I384:I385">
    <cfRule type="cellIs" dxfId="4377" priority="4377" operator="lessThan">
      <formula>0</formula>
    </cfRule>
  </conditionalFormatting>
  <conditionalFormatting sqref="D384:D385">
    <cfRule type="containsText" dxfId="4376" priority="4375" operator="containsText" text="Dec">
      <formula>NOT(ISERROR(SEARCH("Dec",D384)))</formula>
    </cfRule>
    <cfRule type="containsText" dxfId="4375" priority="4376" operator="containsText" text="Inc">
      <formula>NOT(ISERROR(SEARCH("Inc",D384)))</formula>
    </cfRule>
  </conditionalFormatting>
  <conditionalFormatting sqref="F384:F385">
    <cfRule type="cellIs" dxfId="4374" priority="4373" operator="equal">
      <formula>"Unlocked"</formula>
    </cfRule>
    <cfRule type="cellIs" dxfId="4373" priority="4374" operator="equal">
      <formula>"Locked"</formula>
    </cfRule>
  </conditionalFormatting>
  <conditionalFormatting sqref="G384:G385">
    <cfRule type="containsText" dxfId="4372" priority="4372" operator="containsText" text="Param">
      <formula>NOT(ISERROR(SEARCH("Param",G384)))</formula>
    </cfRule>
  </conditionalFormatting>
  <conditionalFormatting sqref="I384:I385">
    <cfRule type="cellIs" dxfId="4371" priority="4371" operator="lessThan">
      <formula>0</formula>
    </cfRule>
  </conditionalFormatting>
  <conditionalFormatting sqref="D384:D385">
    <cfRule type="containsText" dxfId="4370" priority="4369" operator="containsText" text="Dec">
      <formula>NOT(ISERROR(SEARCH("Dec",D384)))</formula>
    </cfRule>
    <cfRule type="containsText" dxfId="4369" priority="4370" operator="containsText" text="Inc">
      <formula>NOT(ISERROR(SEARCH("Inc",D384)))</formula>
    </cfRule>
  </conditionalFormatting>
  <conditionalFormatting sqref="F384:F385">
    <cfRule type="cellIs" dxfId="4368" priority="4367" operator="equal">
      <formula>"Unlocked"</formula>
    </cfRule>
    <cfRule type="cellIs" dxfId="4367" priority="4368" operator="equal">
      <formula>"Locked"</formula>
    </cfRule>
  </conditionalFormatting>
  <conditionalFormatting sqref="G384:G385">
    <cfRule type="containsText" dxfId="4366" priority="4366" operator="containsText" text="Param">
      <formula>NOT(ISERROR(SEARCH("Param",G384)))</formula>
    </cfRule>
  </conditionalFormatting>
  <conditionalFormatting sqref="I384:I385">
    <cfRule type="cellIs" dxfId="4365" priority="4365" operator="lessThan">
      <formula>0</formula>
    </cfRule>
  </conditionalFormatting>
  <conditionalFormatting sqref="D384:D385">
    <cfRule type="containsText" dxfId="4364" priority="4363" operator="containsText" text="Dec">
      <formula>NOT(ISERROR(SEARCH("Dec",D384)))</formula>
    </cfRule>
    <cfRule type="containsText" dxfId="4363" priority="4364" operator="containsText" text="Inc">
      <formula>NOT(ISERROR(SEARCH("Inc",D384)))</formula>
    </cfRule>
  </conditionalFormatting>
  <conditionalFormatting sqref="F384:F385">
    <cfRule type="cellIs" dxfId="4362" priority="4361" operator="equal">
      <formula>"Unlocked"</formula>
    </cfRule>
    <cfRule type="cellIs" dxfId="4361" priority="4362" operator="equal">
      <formula>"Locked"</formula>
    </cfRule>
  </conditionalFormatting>
  <conditionalFormatting sqref="G384:G385">
    <cfRule type="containsText" dxfId="4360" priority="4360" operator="containsText" text="Param">
      <formula>NOT(ISERROR(SEARCH("Param",G384)))</formula>
    </cfRule>
  </conditionalFormatting>
  <conditionalFormatting sqref="I384:I385">
    <cfRule type="cellIs" dxfId="4359" priority="4359" operator="lessThan">
      <formula>0</formula>
    </cfRule>
  </conditionalFormatting>
  <conditionalFormatting sqref="D384:D385">
    <cfRule type="containsText" dxfId="4358" priority="4357" operator="containsText" text="Dec">
      <formula>NOT(ISERROR(SEARCH("Dec",D384)))</formula>
    </cfRule>
    <cfRule type="containsText" dxfId="4357" priority="4358" operator="containsText" text="Inc">
      <formula>NOT(ISERROR(SEARCH("Inc",D384)))</formula>
    </cfRule>
  </conditionalFormatting>
  <conditionalFormatting sqref="F384:F385">
    <cfRule type="cellIs" dxfId="4356" priority="4355" operator="equal">
      <formula>"Unlocked"</formula>
    </cfRule>
    <cfRule type="cellIs" dxfId="4355" priority="4356" operator="equal">
      <formula>"Locked"</formula>
    </cfRule>
  </conditionalFormatting>
  <conditionalFormatting sqref="G384:G385">
    <cfRule type="containsText" dxfId="4354" priority="4354" operator="containsText" text="Param">
      <formula>NOT(ISERROR(SEARCH("Param",G384)))</formula>
    </cfRule>
  </conditionalFormatting>
  <conditionalFormatting sqref="I384:I385">
    <cfRule type="cellIs" dxfId="4353" priority="4353" operator="lessThan">
      <formula>0</formula>
    </cfRule>
  </conditionalFormatting>
  <conditionalFormatting sqref="D384:D385">
    <cfRule type="containsText" dxfId="4352" priority="4351" operator="containsText" text="Dec">
      <formula>NOT(ISERROR(SEARCH("Dec",D384)))</formula>
    </cfRule>
    <cfRule type="containsText" dxfId="4351" priority="4352" operator="containsText" text="Inc">
      <formula>NOT(ISERROR(SEARCH("Inc",D384)))</formula>
    </cfRule>
  </conditionalFormatting>
  <conditionalFormatting sqref="F384:F385">
    <cfRule type="cellIs" dxfId="4350" priority="4349" operator="equal">
      <formula>"Unlocked"</formula>
    </cfRule>
    <cfRule type="cellIs" dxfId="4349" priority="4350" operator="equal">
      <formula>"Locked"</formula>
    </cfRule>
  </conditionalFormatting>
  <conditionalFormatting sqref="G384:G385">
    <cfRule type="containsText" dxfId="4348" priority="4348" operator="containsText" text="Param">
      <formula>NOT(ISERROR(SEARCH("Param",G384)))</formula>
    </cfRule>
  </conditionalFormatting>
  <conditionalFormatting sqref="I384:I385">
    <cfRule type="cellIs" dxfId="4347" priority="4347" operator="lessThan">
      <formula>0</formula>
    </cfRule>
  </conditionalFormatting>
  <conditionalFormatting sqref="D384:D385">
    <cfRule type="containsText" dxfId="4346" priority="4345" operator="containsText" text="Dec">
      <formula>NOT(ISERROR(SEARCH("Dec",D384)))</formula>
    </cfRule>
    <cfRule type="containsText" dxfId="4345" priority="4346" operator="containsText" text="Inc">
      <formula>NOT(ISERROR(SEARCH("Inc",D384)))</formula>
    </cfRule>
  </conditionalFormatting>
  <conditionalFormatting sqref="F384:F385">
    <cfRule type="cellIs" dxfId="4344" priority="4343" operator="equal">
      <formula>"Unlocked"</formula>
    </cfRule>
    <cfRule type="cellIs" dxfId="4343" priority="4344" operator="equal">
      <formula>"Locked"</formula>
    </cfRule>
  </conditionalFormatting>
  <conditionalFormatting sqref="G384:G385">
    <cfRule type="containsText" dxfId="4342" priority="4342" operator="containsText" text="Param">
      <formula>NOT(ISERROR(SEARCH("Param",G384)))</formula>
    </cfRule>
  </conditionalFormatting>
  <conditionalFormatting sqref="I384:I385">
    <cfRule type="cellIs" dxfId="4341" priority="4341" operator="lessThan">
      <formula>0</formula>
    </cfRule>
  </conditionalFormatting>
  <conditionalFormatting sqref="D384:D385">
    <cfRule type="containsText" dxfId="4340" priority="4339" operator="containsText" text="Dec">
      <formula>NOT(ISERROR(SEARCH("Dec",D384)))</formula>
    </cfRule>
    <cfRule type="containsText" dxfId="4339" priority="4340" operator="containsText" text="Inc">
      <formula>NOT(ISERROR(SEARCH("Inc",D384)))</formula>
    </cfRule>
  </conditionalFormatting>
  <conditionalFormatting sqref="F384:F385">
    <cfRule type="cellIs" dxfId="4338" priority="4337" operator="equal">
      <formula>"Unlocked"</formula>
    </cfRule>
    <cfRule type="cellIs" dxfId="4337" priority="4338" operator="equal">
      <formula>"Locked"</formula>
    </cfRule>
  </conditionalFormatting>
  <conditionalFormatting sqref="G384:G385">
    <cfRule type="containsText" dxfId="4336" priority="4336" operator="containsText" text="Param">
      <formula>NOT(ISERROR(SEARCH("Param",G384)))</formula>
    </cfRule>
  </conditionalFormatting>
  <conditionalFormatting sqref="I384:I385">
    <cfRule type="cellIs" dxfId="4335" priority="4335" operator="lessThan">
      <formula>0</formula>
    </cfRule>
  </conditionalFormatting>
  <conditionalFormatting sqref="D384:D385">
    <cfRule type="containsText" dxfId="4334" priority="4333" operator="containsText" text="Dec">
      <formula>NOT(ISERROR(SEARCH("Dec",D384)))</formula>
    </cfRule>
    <cfRule type="containsText" dxfId="4333" priority="4334" operator="containsText" text="Inc">
      <formula>NOT(ISERROR(SEARCH("Inc",D384)))</formula>
    </cfRule>
  </conditionalFormatting>
  <conditionalFormatting sqref="F384:F385">
    <cfRule type="cellIs" dxfId="4332" priority="4331" operator="equal">
      <formula>"Unlocked"</formula>
    </cfRule>
    <cfRule type="cellIs" dxfId="4331" priority="4332" operator="equal">
      <formula>"Locked"</formula>
    </cfRule>
  </conditionalFormatting>
  <conditionalFormatting sqref="G384:G385">
    <cfRule type="containsText" dxfId="4330" priority="4330" operator="containsText" text="Param">
      <formula>NOT(ISERROR(SEARCH("Param",G384)))</formula>
    </cfRule>
  </conditionalFormatting>
  <conditionalFormatting sqref="I384:I385">
    <cfRule type="cellIs" dxfId="4329" priority="4329" operator="lessThan">
      <formula>0</formula>
    </cfRule>
  </conditionalFormatting>
  <conditionalFormatting sqref="D384:D385">
    <cfRule type="containsText" dxfId="4328" priority="4327" operator="containsText" text="Dec">
      <formula>NOT(ISERROR(SEARCH("Dec",D384)))</formula>
    </cfRule>
    <cfRule type="containsText" dxfId="4327" priority="4328" operator="containsText" text="Inc">
      <formula>NOT(ISERROR(SEARCH("Inc",D384)))</formula>
    </cfRule>
  </conditionalFormatting>
  <conditionalFormatting sqref="F384:F385">
    <cfRule type="cellIs" dxfId="4326" priority="4325" operator="equal">
      <formula>"Unlocked"</formula>
    </cfRule>
    <cfRule type="cellIs" dxfId="4325" priority="4326" operator="equal">
      <formula>"Locked"</formula>
    </cfRule>
  </conditionalFormatting>
  <conditionalFormatting sqref="G384:G385">
    <cfRule type="containsText" dxfId="4324" priority="4324" operator="containsText" text="Param">
      <formula>NOT(ISERROR(SEARCH("Param",G384)))</formula>
    </cfRule>
  </conditionalFormatting>
  <conditionalFormatting sqref="I384:I385">
    <cfRule type="cellIs" dxfId="4323" priority="4323" operator="lessThan">
      <formula>0</formula>
    </cfRule>
  </conditionalFormatting>
  <conditionalFormatting sqref="D384:D385">
    <cfRule type="containsText" dxfId="4322" priority="4321" operator="containsText" text="Dec">
      <formula>NOT(ISERROR(SEARCH("Dec",D384)))</formula>
    </cfRule>
    <cfRule type="containsText" dxfId="4321" priority="4322" operator="containsText" text="Inc">
      <formula>NOT(ISERROR(SEARCH("Inc",D384)))</formula>
    </cfRule>
  </conditionalFormatting>
  <conditionalFormatting sqref="F384:F385">
    <cfRule type="cellIs" dxfId="4320" priority="4319" operator="equal">
      <formula>"Unlocked"</formula>
    </cfRule>
    <cfRule type="cellIs" dxfId="4319" priority="4320" operator="equal">
      <formula>"Locked"</formula>
    </cfRule>
  </conditionalFormatting>
  <conditionalFormatting sqref="G384:G385">
    <cfRule type="containsText" dxfId="4318" priority="4318" operator="containsText" text="Param">
      <formula>NOT(ISERROR(SEARCH("Param",G384)))</formula>
    </cfRule>
  </conditionalFormatting>
  <conditionalFormatting sqref="I384:I385">
    <cfRule type="cellIs" dxfId="4317" priority="4317" operator="lessThan">
      <formula>0</formula>
    </cfRule>
  </conditionalFormatting>
  <conditionalFormatting sqref="D384:D385">
    <cfRule type="containsText" dxfId="4316" priority="4315" operator="containsText" text="Dec">
      <formula>NOT(ISERROR(SEARCH("Dec",D384)))</formula>
    </cfRule>
    <cfRule type="containsText" dxfId="4315" priority="4316" operator="containsText" text="Inc">
      <formula>NOT(ISERROR(SEARCH("Inc",D384)))</formula>
    </cfRule>
  </conditionalFormatting>
  <conditionalFormatting sqref="F384:F385">
    <cfRule type="cellIs" dxfId="4314" priority="4313" operator="equal">
      <formula>"Unlocked"</formula>
    </cfRule>
    <cfRule type="cellIs" dxfId="4313" priority="4314" operator="equal">
      <formula>"Locked"</formula>
    </cfRule>
  </conditionalFormatting>
  <conditionalFormatting sqref="G384:G385">
    <cfRule type="containsText" dxfId="4312" priority="4312" operator="containsText" text="Param">
      <formula>NOT(ISERROR(SEARCH("Param",G384)))</formula>
    </cfRule>
  </conditionalFormatting>
  <conditionalFormatting sqref="I384:I385">
    <cfRule type="cellIs" dxfId="4311" priority="4311" operator="lessThan">
      <formula>0</formula>
    </cfRule>
  </conditionalFormatting>
  <conditionalFormatting sqref="D384:D385">
    <cfRule type="containsText" dxfId="4310" priority="4309" operator="containsText" text="Dec">
      <formula>NOT(ISERROR(SEARCH("Dec",D384)))</formula>
    </cfRule>
    <cfRule type="containsText" dxfId="4309" priority="4310" operator="containsText" text="Inc">
      <formula>NOT(ISERROR(SEARCH("Inc",D384)))</formula>
    </cfRule>
  </conditionalFormatting>
  <conditionalFormatting sqref="F384:F385">
    <cfRule type="cellIs" dxfId="4308" priority="4307" operator="equal">
      <formula>"Unlocked"</formula>
    </cfRule>
    <cfRule type="cellIs" dxfId="4307" priority="4308" operator="equal">
      <formula>"Locked"</formula>
    </cfRule>
  </conditionalFormatting>
  <conditionalFormatting sqref="G384:G385">
    <cfRule type="containsText" dxfId="4306" priority="4306" operator="containsText" text="Param">
      <formula>NOT(ISERROR(SEARCH("Param",G384)))</formula>
    </cfRule>
  </conditionalFormatting>
  <conditionalFormatting sqref="I384:I385">
    <cfRule type="cellIs" dxfId="4305" priority="4305" operator="lessThan">
      <formula>0</formula>
    </cfRule>
  </conditionalFormatting>
  <conditionalFormatting sqref="D384:D385">
    <cfRule type="containsText" dxfId="4304" priority="4303" operator="containsText" text="Dec">
      <formula>NOT(ISERROR(SEARCH("Dec",D384)))</formula>
    </cfRule>
    <cfRule type="containsText" dxfId="4303" priority="4304" operator="containsText" text="Inc">
      <formula>NOT(ISERROR(SEARCH("Inc",D384)))</formula>
    </cfRule>
  </conditionalFormatting>
  <conditionalFormatting sqref="F384:F385">
    <cfRule type="cellIs" dxfId="4302" priority="4301" operator="equal">
      <formula>"Unlocked"</formula>
    </cfRule>
    <cfRule type="cellIs" dxfId="4301" priority="4302" operator="equal">
      <formula>"Locked"</formula>
    </cfRule>
  </conditionalFormatting>
  <conditionalFormatting sqref="G384:G385">
    <cfRule type="containsText" dxfId="4300" priority="4300" operator="containsText" text="Param">
      <formula>NOT(ISERROR(SEARCH("Param",G384)))</formula>
    </cfRule>
  </conditionalFormatting>
  <conditionalFormatting sqref="I384:I385">
    <cfRule type="cellIs" dxfId="4299" priority="4299" operator="lessThan">
      <formula>0</formula>
    </cfRule>
  </conditionalFormatting>
  <conditionalFormatting sqref="D384:D385">
    <cfRule type="containsText" dxfId="4298" priority="4297" operator="containsText" text="Dec">
      <formula>NOT(ISERROR(SEARCH("Dec",D384)))</formula>
    </cfRule>
    <cfRule type="containsText" dxfId="4297" priority="4298" operator="containsText" text="Inc">
      <formula>NOT(ISERROR(SEARCH("Inc",D384)))</formula>
    </cfRule>
  </conditionalFormatting>
  <conditionalFormatting sqref="F384:F385">
    <cfRule type="cellIs" dxfId="4296" priority="4295" operator="equal">
      <formula>"Unlocked"</formula>
    </cfRule>
    <cfRule type="cellIs" dxfId="4295" priority="4296" operator="equal">
      <formula>"Locked"</formula>
    </cfRule>
  </conditionalFormatting>
  <conditionalFormatting sqref="G384:G385">
    <cfRule type="containsText" dxfId="4294" priority="4294" operator="containsText" text="Param">
      <formula>NOT(ISERROR(SEARCH("Param",G384)))</formula>
    </cfRule>
  </conditionalFormatting>
  <conditionalFormatting sqref="I384:I385">
    <cfRule type="cellIs" dxfId="4293" priority="4293" operator="lessThan">
      <formula>0</formula>
    </cfRule>
  </conditionalFormatting>
  <conditionalFormatting sqref="D384:D385">
    <cfRule type="containsText" dxfId="4292" priority="4291" operator="containsText" text="Dec">
      <formula>NOT(ISERROR(SEARCH("Dec",D384)))</formula>
    </cfRule>
    <cfRule type="containsText" dxfId="4291" priority="4292" operator="containsText" text="Inc">
      <formula>NOT(ISERROR(SEARCH("Inc",D384)))</formula>
    </cfRule>
  </conditionalFormatting>
  <conditionalFormatting sqref="F384:F385">
    <cfRule type="cellIs" dxfId="4290" priority="4289" operator="equal">
      <formula>"Unlocked"</formula>
    </cfRule>
    <cfRule type="cellIs" dxfId="4289" priority="4290" operator="equal">
      <formula>"Locked"</formula>
    </cfRule>
  </conditionalFormatting>
  <conditionalFormatting sqref="G384:G385">
    <cfRule type="containsText" dxfId="4288" priority="4288" operator="containsText" text="Param">
      <formula>NOT(ISERROR(SEARCH("Param",G384)))</formula>
    </cfRule>
  </conditionalFormatting>
  <conditionalFormatting sqref="I384:I385">
    <cfRule type="cellIs" dxfId="4287" priority="4287" operator="lessThan">
      <formula>0</formula>
    </cfRule>
  </conditionalFormatting>
  <conditionalFormatting sqref="D384:D385">
    <cfRule type="containsText" dxfId="4286" priority="4285" operator="containsText" text="Dec">
      <formula>NOT(ISERROR(SEARCH("Dec",D384)))</formula>
    </cfRule>
    <cfRule type="containsText" dxfId="4285" priority="4286" operator="containsText" text="Inc">
      <formula>NOT(ISERROR(SEARCH("Inc",D384)))</formula>
    </cfRule>
  </conditionalFormatting>
  <conditionalFormatting sqref="F384:F385">
    <cfRule type="cellIs" dxfId="4284" priority="4283" operator="equal">
      <formula>"Unlocked"</formula>
    </cfRule>
    <cfRule type="cellIs" dxfId="4283" priority="4284" operator="equal">
      <formula>"Locked"</formula>
    </cfRule>
  </conditionalFormatting>
  <conditionalFormatting sqref="G384:G385">
    <cfRule type="containsText" dxfId="4282" priority="4282" operator="containsText" text="Param">
      <formula>NOT(ISERROR(SEARCH("Param",G384)))</formula>
    </cfRule>
  </conditionalFormatting>
  <conditionalFormatting sqref="I384:I385">
    <cfRule type="cellIs" dxfId="4281" priority="4281" operator="lessThan">
      <formula>0</formula>
    </cfRule>
  </conditionalFormatting>
  <conditionalFormatting sqref="D384:D385">
    <cfRule type="containsText" dxfId="4280" priority="4279" operator="containsText" text="Dec">
      <formula>NOT(ISERROR(SEARCH("Dec",D384)))</formula>
    </cfRule>
    <cfRule type="containsText" dxfId="4279" priority="4280" operator="containsText" text="Inc">
      <formula>NOT(ISERROR(SEARCH("Inc",D384)))</formula>
    </cfRule>
  </conditionalFormatting>
  <conditionalFormatting sqref="F384:F385">
    <cfRule type="cellIs" dxfId="4278" priority="4277" operator="equal">
      <formula>"Unlocked"</formula>
    </cfRule>
    <cfRule type="cellIs" dxfId="4277" priority="4278" operator="equal">
      <formula>"Locked"</formula>
    </cfRule>
  </conditionalFormatting>
  <conditionalFormatting sqref="G384:G385">
    <cfRule type="containsText" dxfId="4276" priority="4276" operator="containsText" text="Param">
      <formula>NOT(ISERROR(SEARCH("Param",G384)))</formula>
    </cfRule>
  </conditionalFormatting>
  <conditionalFormatting sqref="I384:I385">
    <cfRule type="cellIs" dxfId="4275" priority="4275" operator="lessThan">
      <formula>0</formula>
    </cfRule>
  </conditionalFormatting>
  <conditionalFormatting sqref="D384:D385">
    <cfRule type="containsText" dxfId="4274" priority="4273" operator="containsText" text="Dec">
      <formula>NOT(ISERROR(SEARCH("Dec",D384)))</formula>
    </cfRule>
    <cfRule type="containsText" dxfId="4273" priority="4274" operator="containsText" text="Inc">
      <formula>NOT(ISERROR(SEARCH("Inc",D384)))</formula>
    </cfRule>
  </conditionalFormatting>
  <conditionalFormatting sqref="F386">
    <cfRule type="cellIs" dxfId="4272" priority="4271" operator="equal">
      <formula>"Unlocked"</formula>
    </cfRule>
    <cfRule type="cellIs" dxfId="4271" priority="4272" operator="equal">
      <formula>"Locked"</formula>
    </cfRule>
  </conditionalFormatting>
  <conditionalFormatting sqref="G386">
    <cfRule type="containsText" dxfId="4270" priority="4270" operator="containsText" text="Param">
      <formula>NOT(ISERROR(SEARCH("Param",G386)))</formula>
    </cfRule>
  </conditionalFormatting>
  <conditionalFormatting sqref="I386">
    <cfRule type="cellIs" dxfId="4269" priority="4269" operator="lessThan">
      <formula>0</formula>
    </cfRule>
  </conditionalFormatting>
  <conditionalFormatting sqref="D386">
    <cfRule type="containsText" dxfId="4268" priority="4267" operator="containsText" text="Dec">
      <formula>NOT(ISERROR(SEARCH("Dec",D386)))</formula>
    </cfRule>
    <cfRule type="containsText" dxfId="4267" priority="4268" operator="containsText" text="Inc">
      <formula>NOT(ISERROR(SEARCH("Inc",D386)))</formula>
    </cfRule>
  </conditionalFormatting>
  <conditionalFormatting sqref="F386">
    <cfRule type="cellIs" dxfId="4266" priority="4265" operator="equal">
      <formula>"Unlocked"</formula>
    </cfRule>
    <cfRule type="cellIs" dxfId="4265" priority="4266" operator="equal">
      <formula>"Locked"</formula>
    </cfRule>
  </conditionalFormatting>
  <conditionalFormatting sqref="G386">
    <cfRule type="containsText" dxfId="4264" priority="4264" operator="containsText" text="Param">
      <formula>NOT(ISERROR(SEARCH("Param",G386)))</formula>
    </cfRule>
  </conditionalFormatting>
  <conditionalFormatting sqref="I386">
    <cfRule type="cellIs" dxfId="4263" priority="4263" operator="lessThan">
      <formula>0</formula>
    </cfRule>
  </conditionalFormatting>
  <conditionalFormatting sqref="D386">
    <cfRule type="containsText" dxfId="4262" priority="4261" operator="containsText" text="Dec">
      <formula>NOT(ISERROR(SEARCH("Dec",D386)))</formula>
    </cfRule>
    <cfRule type="containsText" dxfId="4261" priority="4262" operator="containsText" text="Inc">
      <formula>NOT(ISERROR(SEARCH("Inc",D386)))</formula>
    </cfRule>
  </conditionalFormatting>
  <conditionalFormatting sqref="F386">
    <cfRule type="cellIs" dxfId="4260" priority="4259" operator="equal">
      <formula>"Unlocked"</formula>
    </cfRule>
    <cfRule type="cellIs" dxfId="4259" priority="4260" operator="equal">
      <formula>"Locked"</formula>
    </cfRule>
  </conditionalFormatting>
  <conditionalFormatting sqref="G386">
    <cfRule type="containsText" dxfId="4258" priority="4258" operator="containsText" text="Param">
      <formula>NOT(ISERROR(SEARCH("Param",G386)))</formula>
    </cfRule>
  </conditionalFormatting>
  <conditionalFormatting sqref="I386">
    <cfRule type="cellIs" dxfId="4257" priority="4257" operator="lessThan">
      <formula>0</formula>
    </cfRule>
  </conditionalFormatting>
  <conditionalFormatting sqref="D386">
    <cfRule type="containsText" dxfId="4256" priority="4255" operator="containsText" text="Dec">
      <formula>NOT(ISERROR(SEARCH("Dec",D386)))</formula>
    </cfRule>
    <cfRule type="containsText" dxfId="4255" priority="4256" operator="containsText" text="Inc">
      <formula>NOT(ISERROR(SEARCH("Inc",D386)))</formula>
    </cfRule>
  </conditionalFormatting>
  <conditionalFormatting sqref="F386">
    <cfRule type="cellIs" dxfId="4254" priority="4253" operator="equal">
      <formula>"Unlocked"</formula>
    </cfRule>
    <cfRule type="cellIs" dxfId="4253" priority="4254" operator="equal">
      <formula>"Locked"</formula>
    </cfRule>
  </conditionalFormatting>
  <conditionalFormatting sqref="G386">
    <cfRule type="containsText" dxfId="4252" priority="4252" operator="containsText" text="Param">
      <formula>NOT(ISERROR(SEARCH("Param",G386)))</formula>
    </cfRule>
  </conditionalFormatting>
  <conditionalFormatting sqref="I386">
    <cfRule type="cellIs" dxfId="4251" priority="4251" operator="lessThan">
      <formula>0</formula>
    </cfRule>
  </conditionalFormatting>
  <conditionalFormatting sqref="D386">
    <cfRule type="containsText" dxfId="4250" priority="4249" operator="containsText" text="Dec">
      <formula>NOT(ISERROR(SEARCH("Dec",D386)))</formula>
    </cfRule>
    <cfRule type="containsText" dxfId="4249" priority="4250" operator="containsText" text="Inc">
      <formula>NOT(ISERROR(SEARCH("Inc",D386)))</formula>
    </cfRule>
  </conditionalFormatting>
  <conditionalFormatting sqref="F386">
    <cfRule type="cellIs" dxfId="4248" priority="4247" operator="equal">
      <formula>"Unlocked"</formula>
    </cfRule>
    <cfRule type="cellIs" dxfId="4247" priority="4248" operator="equal">
      <formula>"Locked"</formula>
    </cfRule>
  </conditionalFormatting>
  <conditionalFormatting sqref="G386">
    <cfRule type="containsText" dxfId="4246" priority="4246" operator="containsText" text="Param">
      <formula>NOT(ISERROR(SEARCH("Param",G386)))</formula>
    </cfRule>
  </conditionalFormatting>
  <conditionalFormatting sqref="I386">
    <cfRule type="cellIs" dxfId="4245" priority="4245" operator="lessThan">
      <formula>0</formula>
    </cfRule>
  </conditionalFormatting>
  <conditionalFormatting sqref="D386">
    <cfRule type="containsText" dxfId="4244" priority="4243" operator="containsText" text="Dec">
      <formula>NOT(ISERROR(SEARCH("Dec",D386)))</formula>
    </cfRule>
    <cfRule type="containsText" dxfId="4243" priority="4244" operator="containsText" text="Inc">
      <formula>NOT(ISERROR(SEARCH("Inc",D386)))</formula>
    </cfRule>
  </conditionalFormatting>
  <conditionalFormatting sqref="F386">
    <cfRule type="cellIs" dxfId="4242" priority="4241" operator="equal">
      <formula>"Unlocked"</formula>
    </cfRule>
    <cfRule type="cellIs" dxfId="4241" priority="4242" operator="equal">
      <formula>"Locked"</formula>
    </cfRule>
  </conditionalFormatting>
  <conditionalFormatting sqref="G386">
    <cfRule type="containsText" dxfId="4240" priority="4240" operator="containsText" text="Param">
      <formula>NOT(ISERROR(SEARCH("Param",G386)))</formula>
    </cfRule>
  </conditionalFormatting>
  <conditionalFormatting sqref="I386">
    <cfRule type="cellIs" dxfId="4239" priority="4239" operator="lessThan">
      <formula>0</formula>
    </cfRule>
  </conditionalFormatting>
  <conditionalFormatting sqref="D386">
    <cfRule type="containsText" dxfId="4238" priority="4237" operator="containsText" text="Dec">
      <formula>NOT(ISERROR(SEARCH("Dec",D386)))</formula>
    </cfRule>
    <cfRule type="containsText" dxfId="4237" priority="4238" operator="containsText" text="Inc">
      <formula>NOT(ISERROR(SEARCH("Inc",D386)))</formula>
    </cfRule>
  </conditionalFormatting>
  <conditionalFormatting sqref="F386">
    <cfRule type="cellIs" dxfId="4236" priority="4235" operator="equal">
      <formula>"Unlocked"</formula>
    </cfRule>
    <cfRule type="cellIs" dxfId="4235" priority="4236" operator="equal">
      <formula>"Locked"</formula>
    </cfRule>
  </conditionalFormatting>
  <conditionalFormatting sqref="G386">
    <cfRule type="containsText" dxfId="4234" priority="4234" operator="containsText" text="Param">
      <formula>NOT(ISERROR(SEARCH("Param",G386)))</formula>
    </cfRule>
  </conditionalFormatting>
  <conditionalFormatting sqref="I386">
    <cfRule type="cellIs" dxfId="4233" priority="4233" operator="lessThan">
      <formula>0</formula>
    </cfRule>
  </conditionalFormatting>
  <conditionalFormatting sqref="D386">
    <cfRule type="containsText" dxfId="4232" priority="4231" operator="containsText" text="Dec">
      <formula>NOT(ISERROR(SEARCH("Dec",D386)))</formula>
    </cfRule>
    <cfRule type="containsText" dxfId="4231" priority="4232" operator="containsText" text="Inc">
      <formula>NOT(ISERROR(SEARCH("Inc",D386)))</formula>
    </cfRule>
  </conditionalFormatting>
  <conditionalFormatting sqref="F386">
    <cfRule type="cellIs" dxfId="4230" priority="4229" operator="equal">
      <formula>"Unlocked"</formula>
    </cfRule>
    <cfRule type="cellIs" dxfId="4229" priority="4230" operator="equal">
      <formula>"Locked"</formula>
    </cfRule>
  </conditionalFormatting>
  <conditionalFormatting sqref="G386">
    <cfRule type="containsText" dxfId="4228" priority="4228" operator="containsText" text="Param">
      <formula>NOT(ISERROR(SEARCH("Param",G386)))</formula>
    </cfRule>
  </conditionalFormatting>
  <conditionalFormatting sqref="I386">
    <cfRule type="cellIs" dxfId="4227" priority="4227" operator="lessThan">
      <formula>0</formula>
    </cfRule>
  </conditionalFormatting>
  <conditionalFormatting sqref="D386">
    <cfRule type="containsText" dxfId="4226" priority="4225" operator="containsText" text="Dec">
      <formula>NOT(ISERROR(SEARCH("Dec",D386)))</formula>
    </cfRule>
    <cfRule type="containsText" dxfId="4225" priority="4226" operator="containsText" text="Inc">
      <formula>NOT(ISERROR(SEARCH("Inc",D386)))</formula>
    </cfRule>
  </conditionalFormatting>
  <conditionalFormatting sqref="F386">
    <cfRule type="cellIs" dxfId="4224" priority="4223" operator="equal">
      <formula>"Unlocked"</formula>
    </cfRule>
    <cfRule type="cellIs" dxfId="4223" priority="4224" operator="equal">
      <formula>"Locked"</formula>
    </cfRule>
  </conditionalFormatting>
  <conditionalFormatting sqref="G386">
    <cfRule type="containsText" dxfId="4222" priority="4222" operator="containsText" text="Param">
      <formula>NOT(ISERROR(SEARCH("Param",G386)))</formula>
    </cfRule>
  </conditionalFormatting>
  <conditionalFormatting sqref="I386">
    <cfRule type="cellIs" dxfId="4221" priority="4221" operator="lessThan">
      <formula>0</formula>
    </cfRule>
  </conditionalFormatting>
  <conditionalFormatting sqref="D386">
    <cfRule type="containsText" dxfId="4220" priority="4219" operator="containsText" text="Dec">
      <formula>NOT(ISERROR(SEARCH("Dec",D386)))</formula>
    </cfRule>
    <cfRule type="containsText" dxfId="4219" priority="4220" operator="containsText" text="Inc">
      <formula>NOT(ISERROR(SEARCH("Inc",D386)))</formula>
    </cfRule>
  </conditionalFormatting>
  <conditionalFormatting sqref="F386">
    <cfRule type="cellIs" dxfId="4218" priority="4217" operator="equal">
      <formula>"Unlocked"</formula>
    </cfRule>
    <cfRule type="cellIs" dxfId="4217" priority="4218" operator="equal">
      <formula>"Locked"</formula>
    </cfRule>
  </conditionalFormatting>
  <conditionalFormatting sqref="G386">
    <cfRule type="containsText" dxfId="4216" priority="4216" operator="containsText" text="Param">
      <formula>NOT(ISERROR(SEARCH("Param",G386)))</formula>
    </cfRule>
  </conditionalFormatting>
  <conditionalFormatting sqref="I386">
    <cfRule type="cellIs" dxfId="4215" priority="4215" operator="lessThan">
      <formula>0</formula>
    </cfRule>
  </conditionalFormatting>
  <conditionalFormatting sqref="D386">
    <cfRule type="containsText" dxfId="4214" priority="4213" operator="containsText" text="Dec">
      <formula>NOT(ISERROR(SEARCH("Dec",D386)))</formula>
    </cfRule>
    <cfRule type="containsText" dxfId="4213" priority="4214" operator="containsText" text="Inc">
      <formula>NOT(ISERROR(SEARCH("Inc",D386)))</formula>
    </cfRule>
  </conditionalFormatting>
  <conditionalFormatting sqref="F386">
    <cfRule type="cellIs" dxfId="4212" priority="4211" operator="equal">
      <formula>"Unlocked"</formula>
    </cfRule>
    <cfRule type="cellIs" dxfId="4211" priority="4212" operator="equal">
      <formula>"Locked"</formula>
    </cfRule>
  </conditionalFormatting>
  <conditionalFormatting sqref="G386">
    <cfRule type="containsText" dxfId="4210" priority="4210" operator="containsText" text="Param">
      <formula>NOT(ISERROR(SEARCH("Param",G386)))</formula>
    </cfRule>
  </conditionalFormatting>
  <conditionalFormatting sqref="I386">
    <cfRule type="cellIs" dxfId="4209" priority="4209" operator="lessThan">
      <formula>0</formula>
    </cfRule>
  </conditionalFormatting>
  <conditionalFormatting sqref="D386">
    <cfRule type="containsText" dxfId="4208" priority="4207" operator="containsText" text="Dec">
      <formula>NOT(ISERROR(SEARCH("Dec",D386)))</formula>
    </cfRule>
    <cfRule type="containsText" dxfId="4207" priority="4208" operator="containsText" text="Inc">
      <formula>NOT(ISERROR(SEARCH("Inc",D386)))</formula>
    </cfRule>
  </conditionalFormatting>
  <conditionalFormatting sqref="F386">
    <cfRule type="cellIs" dxfId="4206" priority="4205" operator="equal">
      <formula>"Unlocked"</formula>
    </cfRule>
    <cfRule type="cellIs" dxfId="4205" priority="4206" operator="equal">
      <formula>"Locked"</formula>
    </cfRule>
  </conditionalFormatting>
  <conditionalFormatting sqref="G386">
    <cfRule type="containsText" dxfId="4204" priority="4204" operator="containsText" text="Param">
      <formula>NOT(ISERROR(SEARCH("Param",G386)))</formula>
    </cfRule>
  </conditionalFormatting>
  <conditionalFormatting sqref="I386">
    <cfRule type="cellIs" dxfId="4203" priority="4203" operator="lessThan">
      <formula>0</formula>
    </cfRule>
  </conditionalFormatting>
  <conditionalFormatting sqref="D386">
    <cfRule type="containsText" dxfId="4202" priority="4201" operator="containsText" text="Dec">
      <formula>NOT(ISERROR(SEARCH("Dec",D386)))</formula>
    </cfRule>
    <cfRule type="containsText" dxfId="4201" priority="4202" operator="containsText" text="Inc">
      <formula>NOT(ISERROR(SEARCH("Inc",D386)))</formula>
    </cfRule>
  </conditionalFormatting>
  <conditionalFormatting sqref="F386">
    <cfRule type="cellIs" dxfId="4200" priority="4199" operator="equal">
      <formula>"Unlocked"</formula>
    </cfRule>
    <cfRule type="cellIs" dxfId="4199" priority="4200" operator="equal">
      <formula>"Locked"</formula>
    </cfRule>
  </conditionalFormatting>
  <conditionalFormatting sqref="G386">
    <cfRule type="containsText" dxfId="4198" priority="4198" operator="containsText" text="Param">
      <formula>NOT(ISERROR(SEARCH("Param",G386)))</formula>
    </cfRule>
  </conditionalFormatting>
  <conditionalFormatting sqref="I386">
    <cfRule type="cellIs" dxfId="4197" priority="4197" operator="lessThan">
      <formula>0</formula>
    </cfRule>
  </conditionalFormatting>
  <conditionalFormatting sqref="D386">
    <cfRule type="containsText" dxfId="4196" priority="4195" operator="containsText" text="Dec">
      <formula>NOT(ISERROR(SEARCH("Dec",D386)))</formula>
    </cfRule>
    <cfRule type="containsText" dxfId="4195" priority="4196" operator="containsText" text="Inc">
      <formula>NOT(ISERROR(SEARCH("Inc",D386)))</formula>
    </cfRule>
  </conditionalFormatting>
  <conditionalFormatting sqref="F386">
    <cfRule type="cellIs" dxfId="4194" priority="4193" operator="equal">
      <formula>"Unlocked"</formula>
    </cfRule>
    <cfRule type="cellIs" dxfId="4193" priority="4194" operator="equal">
      <formula>"Locked"</formula>
    </cfRule>
  </conditionalFormatting>
  <conditionalFormatting sqref="G386">
    <cfRule type="containsText" dxfId="4192" priority="4192" operator="containsText" text="Param">
      <formula>NOT(ISERROR(SEARCH("Param",G386)))</formula>
    </cfRule>
  </conditionalFormatting>
  <conditionalFormatting sqref="I386">
    <cfRule type="cellIs" dxfId="4191" priority="4191" operator="lessThan">
      <formula>0</formula>
    </cfRule>
  </conditionalFormatting>
  <conditionalFormatting sqref="D386">
    <cfRule type="containsText" dxfId="4190" priority="4189" operator="containsText" text="Dec">
      <formula>NOT(ISERROR(SEARCH("Dec",D386)))</formula>
    </cfRule>
    <cfRule type="containsText" dxfId="4189" priority="4190" operator="containsText" text="Inc">
      <formula>NOT(ISERROR(SEARCH("Inc",D386)))</formula>
    </cfRule>
  </conditionalFormatting>
  <conditionalFormatting sqref="F386">
    <cfRule type="cellIs" dxfId="4188" priority="4187" operator="equal">
      <formula>"Unlocked"</formula>
    </cfRule>
    <cfRule type="cellIs" dxfId="4187" priority="4188" operator="equal">
      <formula>"Locked"</formula>
    </cfRule>
  </conditionalFormatting>
  <conditionalFormatting sqref="G386">
    <cfRule type="containsText" dxfId="4186" priority="4186" operator="containsText" text="Param">
      <formula>NOT(ISERROR(SEARCH("Param",G386)))</formula>
    </cfRule>
  </conditionalFormatting>
  <conditionalFormatting sqref="I386">
    <cfRule type="cellIs" dxfId="4185" priority="4185" operator="lessThan">
      <formula>0</formula>
    </cfRule>
  </conditionalFormatting>
  <conditionalFormatting sqref="D386">
    <cfRule type="containsText" dxfId="4184" priority="4183" operator="containsText" text="Dec">
      <formula>NOT(ISERROR(SEARCH("Dec",D386)))</formula>
    </cfRule>
    <cfRule type="containsText" dxfId="4183" priority="4184" operator="containsText" text="Inc">
      <formula>NOT(ISERROR(SEARCH("Inc",D386)))</formula>
    </cfRule>
  </conditionalFormatting>
  <conditionalFormatting sqref="F386">
    <cfRule type="cellIs" dxfId="4182" priority="4181" operator="equal">
      <formula>"Unlocked"</formula>
    </cfRule>
    <cfRule type="cellIs" dxfId="4181" priority="4182" operator="equal">
      <formula>"Locked"</formula>
    </cfRule>
  </conditionalFormatting>
  <conditionalFormatting sqref="G386">
    <cfRule type="containsText" dxfId="4180" priority="4180" operator="containsText" text="Param">
      <formula>NOT(ISERROR(SEARCH("Param",G386)))</formula>
    </cfRule>
  </conditionalFormatting>
  <conditionalFormatting sqref="I386">
    <cfRule type="cellIs" dxfId="4179" priority="4179" operator="lessThan">
      <formula>0</formula>
    </cfRule>
  </conditionalFormatting>
  <conditionalFormatting sqref="D386">
    <cfRule type="containsText" dxfId="4178" priority="4177" operator="containsText" text="Dec">
      <formula>NOT(ISERROR(SEARCH("Dec",D386)))</formula>
    </cfRule>
    <cfRule type="containsText" dxfId="4177" priority="4178" operator="containsText" text="Inc">
      <formula>NOT(ISERROR(SEARCH("Inc",D386)))</formula>
    </cfRule>
  </conditionalFormatting>
  <conditionalFormatting sqref="F386">
    <cfRule type="cellIs" dxfId="4176" priority="4175" operator="equal">
      <formula>"Unlocked"</formula>
    </cfRule>
    <cfRule type="cellIs" dxfId="4175" priority="4176" operator="equal">
      <formula>"Locked"</formula>
    </cfRule>
  </conditionalFormatting>
  <conditionalFormatting sqref="G386">
    <cfRule type="containsText" dxfId="4174" priority="4174" operator="containsText" text="Param">
      <formula>NOT(ISERROR(SEARCH("Param",G386)))</formula>
    </cfRule>
  </conditionalFormatting>
  <conditionalFormatting sqref="I386">
    <cfRule type="cellIs" dxfId="4173" priority="4173" operator="lessThan">
      <formula>0</formula>
    </cfRule>
  </conditionalFormatting>
  <conditionalFormatting sqref="D386">
    <cfRule type="containsText" dxfId="4172" priority="4171" operator="containsText" text="Dec">
      <formula>NOT(ISERROR(SEARCH("Dec",D386)))</formula>
    </cfRule>
    <cfRule type="containsText" dxfId="4171" priority="4172" operator="containsText" text="Inc">
      <formula>NOT(ISERROR(SEARCH("Inc",D386)))</formula>
    </cfRule>
  </conditionalFormatting>
  <conditionalFormatting sqref="F386">
    <cfRule type="cellIs" dxfId="4170" priority="4169" operator="equal">
      <formula>"Unlocked"</formula>
    </cfRule>
    <cfRule type="cellIs" dxfId="4169" priority="4170" operator="equal">
      <formula>"Locked"</formula>
    </cfRule>
  </conditionalFormatting>
  <conditionalFormatting sqref="G386">
    <cfRule type="containsText" dxfId="4168" priority="4168" operator="containsText" text="Param">
      <formula>NOT(ISERROR(SEARCH("Param",G386)))</formula>
    </cfRule>
  </conditionalFormatting>
  <conditionalFormatting sqref="I386">
    <cfRule type="cellIs" dxfId="4167" priority="4167" operator="lessThan">
      <formula>0</formula>
    </cfRule>
  </conditionalFormatting>
  <conditionalFormatting sqref="D386">
    <cfRule type="containsText" dxfId="4166" priority="4165" operator="containsText" text="Dec">
      <formula>NOT(ISERROR(SEARCH("Dec",D386)))</formula>
    </cfRule>
    <cfRule type="containsText" dxfId="4165" priority="4166" operator="containsText" text="Inc">
      <formula>NOT(ISERROR(SEARCH("Inc",D386)))</formula>
    </cfRule>
  </conditionalFormatting>
  <conditionalFormatting sqref="F386">
    <cfRule type="cellIs" dxfId="4164" priority="4163" operator="equal">
      <formula>"Unlocked"</formula>
    </cfRule>
    <cfRule type="cellIs" dxfId="4163" priority="4164" operator="equal">
      <formula>"Locked"</formula>
    </cfRule>
  </conditionalFormatting>
  <conditionalFormatting sqref="G386">
    <cfRule type="containsText" dxfId="4162" priority="4162" operator="containsText" text="Param">
      <formula>NOT(ISERROR(SEARCH("Param",G386)))</formula>
    </cfRule>
  </conditionalFormatting>
  <conditionalFormatting sqref="I386">
    <cfRule type="cellIs" dxfId="4161" priority="4161" operator="lessThan">
      <formula>0</formula>
    </cfRule>
  </conditionalFormatting>
  <conditionalFormatting sqref="D386">
    <cfRule type="containsText" dxfId="4160" priority="4159" operator="containsText" text="Dec">
      <formula>NOT(ISERROR(SEARCH("Dec",D386)))</formula>
    </cfRule>
    <cfRule type="containsText" dxfId="4159" priority="4160" operator="containsText" text="Inc">
      <formula>NOT(ISERROR(SEARCH("Inc",D386)))</formula>
    </cfRule>
  </conditionalFormatting>
  <conditionalFormatting sqref="F387:F389">
    <cfRule type="cellIs" dxfId="4158" priority="4157" operator="equal">
      <formula>"Unlocked"</formula>
    </cfRule>
    <cfRule type="cellIs" dxfId="4157" priority="4158" operator="equal">
      <formula>"Locked"</formula>
    </cfRule>
  </conditionalFormatting>
  <conditionalFormatting sqref="G387:G389">
    <cfRule type="containsText" dxfId="4156" priority="4156" operator="containsText" text="Param">
      <formula>NOT(ISERROR(SEARCH("Param",G387)))</formula>
    </cfRule>
  </conditionalFormatting>
  <conditionalFormatting sqref="I387:I389">
    <cfRule type="cellIs" dxfId="4155" priority="4155" operator="lessThan">
      <formula>0</formula>
    </cfRule>
  </conditionalFormatting>
  <conditionalFormatting sqref="D387:D389">
    <cfRule type="containsText" dxfId="4154" priority="4153" operator="containsText" text="Dec">
      <formula>NOT(ISERROR(SEARCH("Dec",D387)))</formula>
    </cfRule>
    <cfRule type="containsText" dxfId="4153" priority="4154" operator="containsText" text="Inc">
      <formula>NOT(ISERROR(SEARCH("Inc",D387)))</formula>
    </cfRule>
  </conditionalFormatting>
  <conditionalFormatting sqref="F387:F389">
    <cfRule type="cellIs" dxfId="4152" priority="4151" operator="equal">
      <formula>"Unlocked"</formula>
    </cfRule>
    <cfRule type="cellIs" dxfId="4151" priority="4152" operator="equal">
      <formula>"Locked"</formula>
    </cfRule>
  </conditionalFormatting>
  <conditionalFormatting sqref="G387:G389">
    <cfRule type="containsText" dxfId="4150" priority="4150" operator="containsText" text="Param">
      <formula>NOT(ISERROR(SEARCH("Param",G387)))</formula>
    </cfRule>
  </conditionalFormatting>
  <conditionalFormatting sqref="I387:I389">
    <cfRule type="cellIs" dxfId="4149" priority="4149" operator="lessThan">
      <formula>0</formula>
    </cfRule>
  </conditionalFormatting>
  <conditionalFormatting sqref="D387:D389">
    <cfRule type="containsText" dxfId="4148" priority="4147" operator="containsText" text="Dec">
      <formula>NOT(ISERROR(SEARCH("Dec",D387)))</formula>
    </cfRule>
    <cfRule type="containsText" dxfId="4147" priority="4148" operator="containsText" text="Inc">
      <formula>NOT(ISERROR(SEARCH("Inc",D387)))</formula>
    </cfRule>
  </conditionalFormatting>
  <conditionalFormatting sqref="F387:F389">
    <cfRule type="cellIs" dxfId="4146" priority="4145" operator="equal">
      <formula>"Unlocked"</formula>
    </cfRule>
    <cfRule type="cellIs" dxfId="4145" priority="4146" operator="equal">
      <formula>"Locked"</formula>
    </cfRule>
  </conditionalFormatting>
  <conditionalFormatting sqref="G387:G389">
    <cfRule type="containsText" dxfId="4144" priority="4144" operator="containsText" text="Param">
      <formula>NOT(ISERROR(SEARCH("Param",G387)))</formula>
    </cfRule>
  </conditionalFormatting>
  <conditionalFormatting sqref="I387:I389">
    <cfRule type="cellIs" dxfId="4143" priority="4143" operator="lessThan">
      <formula>0</formula>
    </cfRule>
  </conditionalFormatting>
  <conditionalFormatting sqref="D387:D389">
    <cfRule type="containsText" dxfId="4142" priority="4141" operator="containsText" text="Dec">
      <formula>NOT(ISERROR(SEARCH("Dec",D387)))</formula>
    </cfRule>
    <cfRule type="containsText" dxfId="4141" priority="4142" operator="containsText" text="Inc">
      <formula>NOT(ISERROR(SEARCH("Inc",D387)))</formula>
    </cfRule>
  </conditionalFormatting>
  <conditionalFormatting sqref="F387:F389">
    <cfRule type="cellIs" dxfId="4140" priority="4139" operator="equal">
      <formula>"Unlocked"</formula>
    </cfRule>
    <cfRule type="cellIs" dxfId="4139" priority="4140" operator="equal">
      <formula>"Locked"</formula>
    </cfRule>
  </conditionalFormatting>
  <conditionalFormatting sqref="G387:G389">
    <cfRule type="containsText" dxfId="4138" priority="4138" operator="containsText" text="Param">
      <formula>NOT(ISERROR(SEARCH("Param",G387)))</formula>
    </cfRule>
  </conditionalFormatting>
  <conditionalFormatting sqref="I387:I389">
    <cfRule type="cellIs" dxfId="4137" priority="4137" operator="lessThan">
      <formula>0</formula>
    </cfRule>
  </conditionalFormatting>
  <conditionalFormatting sqref="D387:D389">
    <cfRule type="containsText" dxfId="4136" priority="4135" operator="containsText" text="Dec">
      <formula>NOT(ISERROR(SEARCH("Dec",D387)))</formula>
    </cfRule>
    <cfRule type="containsText" dxfId="4135" priority="4136" operator="containsText" text="Inc">
      <formula>NOT(ISERROR(SEARCH("Inc",D387)))</formula>
    </cfRule>
  </conditionalFormatting>
  <conditionalFormatting sqref="F387">
    <cfRule type="cellIs" dxfId="4134" priority="4133" operator="equal">
      <formula>"Unlocked"</formula>
    </cfRule>
    <cfRule type="cellIs" dxfId="4133" priority="4134" operator="equal">
      <formula>"Locked"</formula>
    </cfRule>
  </conditionalFormatting>
  <conditionalFormatting sqref="G387">
    <cfRule type="containsText" dxfId="4132" priority="4132" operator="containsText" text="Param">
      <formula>NOT(ISERROR(SEARCH("Param",G387)))</formula>
    </cfRule>
  </conditionalFormatting>
  <conditionalFormatting sqref="I387">
    <cfRule type="cellIs" dxfId="4131" priority="4131" operator="lessThan">
      <formula>0</formula>
    </cfRule>
  </conditionalFormatting>
  <conditionalFormatting sqref="D387">
    <cfRule type="containsText" dxfId="4130" priority="4129" operator="containsText" text="Dec">
      <formula>NOT(ISERROR(SEARCH("Dec",D387)))</formula>
    </cfRule>
    <cfRule type="containsText" dxfId="4129" priority="4130" operator="containsText" text="Inc">
      <formula>NOT(ISERROR(SEARCH("Inc",D387)))</formula>
    </cfRule>
  </conditionalFormatting>
  <conditionalFormatting sqref="F388:F389">
    <cfRule type="cellIs" dxfId="4128" priority="4127" operator="equal">
      <formula>"Unlocked"</formula>
    </cfRule>
    <cfRule type="cellIs" dxfId="4127" priority="4128" operator="equal">
      <formula>"Locked"</formula>
    </cfRule>
  </conditionalFormatting>
  <conditionalFormatting sqref="G388:G389">
    <cfRule type="containsText" dxfId="4126" priority="4126" operator="containsText" text="Param">
      <formula>NOT(ISERROR(SEARCH("Param",G388)))</formula>
    </cfRule>
  </conditionalFormatting>
  <conditionalFormatting sqref="I388:I389">
    <cfRule type="cellIs" dxfId="4125" priority="4125" operator="lessThan">
      <formula>0</formula>
    </cfRule>
  </conditionalFormatting>
  <conditionalFormatting sqref="D388:D389">
    <cfRule type="containsText" dxfId="4124" priority="4123" operator="containsText" text="Dec">
      <formula>NOT(ISERROR(SEARCH("Dec",D388)))</formula>
    </cfRule>
    <cfRule type="containsText" dxfId="4123" priority="4124" operator="containsText" text="Inc">
      <formula>NOT(ISERROR(SEARCH("Inc",D388)))</formula>
    </cfRule>
  </conditionalFormatting>
  <conditionalFormatting sqref="F390:F392">
    <cfRule type="cellIs" dxfId="4122" priority="4121" operator="equal">
      <formula>"Unlocked"</formula>
    </cfRule>
    <cfRule type="cellIs" dxfId="4121" priority="4122" operator="equal">
      <formula>"Locked"</formula>
    </cfRule>
  </conditionalFormatting>
  <conditionalFormatting sqref="G390:G392">
    <cfRule type="containsText" dxfId="4120" priority="4120" operator="containsText" text="Param">
      <formula>NOT(ISERROR(SEARCH("Param",G390)))</formula>
    </cfRule>
  </conditionalFormatting>
  <conditionalFormatting sqref="I390:I392">
    <cfRule type="cellIs" dxfId="4119" priority="4119" operator="lessThan">
      <formula>0</formula>
    </cfRule>
  </conditionalFormatting>
  <conditionalFormatting sqref="D390:D392">
    <cfRule type="containsText" dxfId="4118" priority="4117" operator="containsText" text="Dec">
      <formula>NOT(ISERROR(SEARCH("Dec",D390)))</formula>
    </cfRule>
    <cfRule type="containsText" dxfId="4117" priority="4118" operator="containsText" text="Inc">
      <formula>NOT(ISERROR(SEARCH("Inc",D390)))</formula>
    </cfRule>
  </conditionalFormatting>
  <conditionalFormatting sqref="F390:F392">
    <cfRule type="cellIs" dxfId="4116" priority="4115" operator="equal">
      <formula>"Unlocked"</formula>
    </cfRule>
    <cfRule type="cellIs" dxfId="4115" priority="4116" operator="equal">
      <formula>"Locked"</formula>
    </cfRule>
  </conditionalFormatting>
  <conditionalFormatting sqref="G390:G392">
    <cfRule type="containsText" dxfId="4114" priority="4114" operator="containsText" text="Param">
      <formula>NOT(ISERROR(SEARCH("Param",G390)))</formula>
    </cfRule>
  </conditionalFormatting>
  <conditionalFormatting sqref="I390:I392">
    <cfRule type="cellIs" dxfId="4113" priority="4113" operator="lessThan">
      <formula>0</formula>
    </cfRule>
  </conditionalFormatting>
  <conditionalFormatting sqref="D390:D392">
    <cfRule type="containsText" dxfId="4112" priority="4111" operator="containsText" text="Dec">
      <formula>NOT(ISERROR(SEARCH("Dec",D390)))</formula>
    </cfRule>
    <cfRule type="containsText" dxfId="4111" priority="4112" operator="containsText" text="Inc">
      <formula>NOT(ISERROR(SEARCH("Inc",D390)))</formula>
    </cfRule>
  </conditionalFormatting>
  <conditionalFormatting sqref="F390:F392">
    <cfRule type="cellIs" dxfId="4110" priority="4109" operator="equal">
      <formula>"Unlocked"</formula>
    </cfRule>
    <cfRule type="cellIs" dxfId="4109" priority="4110" operator="equal">
      <formula>"Locked"</formula>
    </cfRule>
  </conditionalFormatting>
  <conditionalFormatting sqref="G390:G392">
    <cfRule type="containsText" dxfId="4108" priority="4108" operator="containsText" text="Param">
      <formula>NOT(ISERROR(SEARCH("Param",G390)))</formula>
    </cfRule>
  </conditionalFormatting>
  <conditionalFormatting sqref="I390:I392">
    <cfRule type="cellIs" dxfId="4107" priority="4107" operator="lessThan">
      <formula>0</formula>
    </cfRule>
  </conditionalFormatting>
  <conditionalFormatting sqref="D390:D392">
    <cfRule type="containsText" dxfId="4106" priority="4105" operator="containsText" text="Dec">
      <formula>NOT(ISERROR(SEARCH("Dec",D390)))</formula>
    </cfRule>
    <cfRule type="containsText" dxfId="4105" priority="4106" operator="containsText" text="Inc">
      <formula>NOT(ISERROR(SEARCH("Inc",D390)))</formula>
    </cfRule>
  </conditionalFormatting>
  <conditionalFormatting sqref="F390:F392">
    <cfRule type="cellIs" dxfId="4104" priority="4103" operator="equal">
      <formula>"Unlocked"</formula>
    </cfRule>
    <cfRule type="cellIs" dxfId="4103" priority="4104" operator="equal">
      <formula>"Locked"</formula>
    </cfRule>
  </conditionalFormatting>
  <conditionalFormatting sqref="G390:G392">
    <cfRule type="containsText" dxfId="4102" priority="4102" operator="containsText" text="Param">
      <formula>NOT(ISERROR(SEARCH("Param",G390)))</formula>
    </cfRule>
  </conditionalFormatting>
  <conditionalFormatting sqref="I390:I392">
    <cfRule type="cellIs" dxfId="4101" priority="4101" operator="lessThan">
      <formula>0</formula>
    </cfRule>
  </conditionalFormatting>
  <conditionalFormatting sqref="D390:D392">
    <cfRule type="containsText" dxfId="4100" priority="4099" operator="containsText" text="Dec">
      <formula>NOT(ISERROR(SEARCH("Dec",D390)))</formula>
    </cfRule>
    <cfRule type="containsText" dxfId="4099" priority="4100" operator="containsText" text="Inc">
      <formula>NOT(ISERROR(SEARCH("Inc",D390)))</formula>
    </cfRule>
  </conditionalFormatting>
  <conditionalFormatting sqref="F390:F392">
    <cfRule type="cellIs" dxfId="4098" priority="4097" operator="equal">
      <formula>"Unlocked"</formula>
    </cfRule>
    <cfRule type="cellIs" dxfId="4097" priority="4098" operator="equal">
      <formula>"Locked"</formula>
    </cfRule>
  </conditionalFormatting>
  <conditionalFormatting sqref="G390:G392">
    <cfRule type="containsText" dxfId="4096" priority="4096" operator="containsText" text="Param">
      <formula>NOT(ISERROR(SEARCH("Param",G390)))</formula>
    </cfRule>
  </conditionalFormatting>
  <conditionalFormatting sqref="I390:I392">
    <cfRule type="cellIs" dxfId="4095" priority="4095" operator="lessThan">
      <formula>0</formula>
    </cfRule>
  </conditionalFormatting>
  <conditionalFormatting sqref="D390:D392">
    <cfRule type="containsText" dxfId="4094" priority="4093" operator="containsText" text="Dec">
      <formula>NOT(ISERROR(SEARCH("Dec",D390)))</formula>
    </cfRule>
    <cfRule type="containsText" dxfId="4093" priority="4094" operator="containsText" text="Inc">
      <formula>NOT(ISERROR(SEARCH("Inc",D390)))</formula>
    </cfRule>
  </conditionalFormatting>
  <conditionalFormatting sqref="F390:F391">
    <cfRule type="cellIs" dxfId="4092" priority="4091" operator="equal">
      <formula>"Unlocked"</formula>
    </cfRule>
    <cfRule type="cellIs" dxfId="4091" priority="4092" operator="equal">
      <formula>"Locked"</formula>
    </cfRule>
  </conditionalFormatting>
  <conditionalFormatting sqref="G390:G391">
    <cfRule type="containsText" dxfId="4090" priority="4090" operator="containsText" text="Param">
      <formula>NOT(ISERROR(SEARCH("Param",G390)))</formula>
    </cfRule>
  </conditionalFormatting>
  <conditionalFormatting sqref="I390:I391">
    <cfRule type="cellIs" dxfId="4089" priority="4089" operator="lessThan">
      <formula>0</formula>
    </cfRule>
  </conditionalFormatting>
  <conditionalFormatting sqref="D390:D391">
    <cfRule type="containsText" dxfId="4088" priority="4087" operator="containsText" text="Dec">
      <formula>NOT(ISERROR(SEARCH("Dec",D390)))</formula>
    </cfRule>
    <cfRule type="containsText" dxfId="4087" priority="4088" operator="containsText" text="Inc">
      <formula>NOT(ISERROR(SEARCH("Inc",D390)))</formula>
    </cfRule>
  </conditionalFormatting>
  <conditionalFormatting sqref="F390:F391">
    <cfRule type="cellIs" dxfId="4086" priority="4085" operator="equal">
      <formula>"Unlocked"</formula>
    </cfRule>
    <cfRule type="cellIs" dxfId="4085" priority="4086" operator="equal">
      <formula>"Locked"</formula>
    </cfRule>
  </conditionalFormatting>
  <conditionalFormatting sqref="G390:G391">
    <cfRule type="containsText" dxfId="4084" priority="4084" operator="containsText" text="Param">
      <formula>NOT(ISERROR(SEARCH("Param",G390)))</formula>
    </cfRule>
  </conditionalFormatting>
  <conditionalFormatting sqref="I390:I391">
    <cfRule type="cellIs" dxfId="4083" priority="4083" operator="lessThan">
      <formula>0</formula>
    </cfRule>
  </conditionalFormatting>
  <conditionalFormatting sqref="D390:D391">
    <cfRule type="containsText" dxfId="4082" priority="4081" operator="containsText" text="Dec">
      <formula>NOT(ISERROR(SEARCH("Dec",D390)))</formula>
    </cfRule>
    <cfRule type="containsText" dxfId="4081" priority="4082" operator="containsText" text="Inc">
      <formula>NOT(ISERROR(SEARCH("Inc",D390)))</formula>
    </cfRule>
  </conditionalFormatting>
  <conditionalFormatting sqref="F390:F391">
    <cfRule type="cellIs" dxfId="4080" priority="4079" operator="equal">
      <formula>"Unlocked"</formula>
    </cfRule>
    <cfRule type="cellIs" dxfId="4079" priority="4080" operator="equal">
      <formula>"Locked"</formula>
    </cfRule>
  </conditionalFormatting>
  <conditionalFormatting sqref="G390:G391">
    <cfRule type="containsText" dxfId="4078" priority="4078" operator="containsText" text="Param">
      <formula>NOT(ISERROR(SEARCH("Param",G390)))</formula>
    </cfRule>
  </conditionalFormatting>
  <conditionalFormatting sqref="I390:I391">
    <cfRule type="cellIs" dxfId="4077" priority="4077" operator="lessThan">
      <formula>0</formula>
    </cfRule>
  </conditionalFormatting>
  <conditionalFormatting sqref="D390:D391">
    <cfRule type="containsText" dxfId="4076" priority="4075" operator="containsText" text="Dec">
      <formula>NOT(ISERROR(SEARCH("Dec",D390)))</formula>
    </cfRule>
    <cfRule type="containsText" dxfId="4075" priority="4076" operator="containsText" text="Inc">
      <formula>NOT(ISERROR(SEARCH("Inc",D390)))</formula>
    </cfRule>
  </conditionalFormatting>
  <conditionalFormatting sqref="F390:F391">
    <cfRule type="cellIs" dxfId="4074" priority="4073" operator="equal">
      <formula>"Unlocked"</formula>
    </cfRule>
    <cfRule type="cellIs" dxfId="4073" priority="4074" operator="equal">
      <formula>"Locked"</formula>
    </cfRule>
  </conditionalFormatting>
  <conditionalFormatting sqref="G390:G391">
    <cfRule type="containsText" dxfId="4072" priority="4072" operator="containsText" text="Param">
      <formula>NOT(ISERROR(SEARCH("Param",G390)))</formula>
    </cfRule>
  </conditionalFormatting>
  <conditionalFormatting sqref="I390:I391">
    <cfRule type="cellIs" dxfId="4071" priority="4071" operator="lessThan">
      <formula>0</formula>
    </cfRule>
  </conditionalFormatting>
  <conditionalFormatting sqref="D390:D391">
    <cfRule type="containsText" dxfId="4070" priority="4069" operator="containsText" text="Dec">
      <formula>NOT(ISERROR(SEARCH("Dec",D390)))</formula>
    </cfRule>
    <cfRule type="containsText" dxfId="4069" priority="4070" operator="containsText" text="Inc">
      <formula>NOT(ISERROR(SEARCH("Inc",D390)))</formula>
    </cfRule>
  </conditionalFormatting>
  <conditionalFormatting sqref="F390:F391">
    <cfRule type="cellIs" dxfId="4068" priority="4067" operator="equal">
      <formula>"Unlocked"</formula>
    </cfRule>
    <cfRule type="cellIs" dxfId="4067" priority="4068" operator="equal">
      <formula>"Locked"</formula>
    </cfRule>
  </conditionalFormatting>
  <conditionalFormatting sqref="G390:G391">
    <cfRule type="containsText" dxfId="4066" priority="4066" operator="containsText" text="Param">
      <formula>NOT(ISERROR(SEARCH("Param",G390)))</formula>
    </cfRule>
  </conditionalFormatting>
  <conditionalFormatting sqref="I390:I391">
    <cfRule type="cellIs" dxfId="4065" priority="4065" operator="lessThan">
      <formula>0</formula>
    </cfRule>
  </conditionalFormatting>
  <conditionalFormatting sqref="D390:D391">
    <cfRule type="containsText" dxfId="4064" priority="4063" operator="containsText" text="Dec">
      <formula>NOT(ISERROR(SEARCH("Dec",D390)))</formula>
    </cfRule>
    <cfRule type="containsText" dxfId="4063" priority="4064" operator="containsText" text="Inc">
      <formula>NOT(ISERROR(SEARCH("Inc",D390)))</formula>
    </cfRule>
  </conditionalFormatting>
  <conditionalFormatting sqref="F390:F391">
    <cfRule type="cellIs" dxfId="4062" priority="4061" operator="equal">
      <formula>"Unlocked"</formula>
    </cfRule>
    <cfRule type="cellIs" dxfId="4061" priority="4062" operator="equal">
      <formula>"Locked"</formula>
    </cfRule>
  </conditionalFormatting>
  <conditionalFormatting sqref="G390:G391">
    <cfRule type="containsText" dxfId="4060" priority="4060" operator="containsText" text="Param">
      <formula>NOT(ISERROR(SEARCH("Param",G390)))</formula>
    </cfRule>
  </conditionalFormatting>
  <conditionalFormatting sqref="I390:I391">
    <cfRule type="cellIs" dxfId="4059" priority="4059" operator="lessThan">
      <formula>0</formula>
    </cfRule>
  </conditionalFormatting>
  <conditionalFormatting sqref="D390:D391">
    <cfRule type="containsText" dxfId="4058" priority="4057" operator="containsText" text="Dec">
      <formula>NOT(ISERROR(SEARCH("Dec",D390)))</formula>
    </cfRule>
    <cfRule type="containsText" dxfId="4057" priority="4058" operator="containsText" text="Inc">
      <formula>NOT(ISERROR(SEARCH("Inc",D390)))</formula>
    </cfRule>
  </conditionalFormatting>
  <conditionalFormatting sqref="F390:F391">
    <cfRule type="cellIs" dxfId="4056" priority="4055" operator="equal">
      <formula>"Unlocked"</formula>
    </cfRule>
    <cfRule type="cellIs" dxfId="4055" priority="4056" operator="equal">
      <formula>"Locked"</formula>
    </cfRule>
  </conditionalFormatting>
  <conditionalFormatting sqref="G390:G391">
    <cfRule type="containsText" dxfId="4054" priority="4054" operator="containsText" text="Param">
      <formula>NOT(ISERROR(SEARCH("Param",G390)))</formula>
    </cfRule>
  </conditionalFormatting>
  <conditionalFormatting sqref="I390:I391">
    <cfRule type="cellIs" dxfId="4053" priority="4053" operator="lessThan">
      <formula>0</formula>
    </cfRule>
  </conditionalFormatting>
  <conditionalFormatting sqref="D390:D391">
    <cfRule type="containsText" dxfId="4052" priority="4051" operator="containsText" text="Dec">
      <formula>NOT(ISERROR(SEARCH("Dec",D390)))</formula>
    </cfRule>
    <cfRule type="containsText" dxfId="4051" priority="4052" operator="containsText" text="Inc">
      <formula>NOT(ISERROR(SEARCH("Inc",D390)))</formula>
    </cfRule>
  </conditionalFormatting>
  <conditionalFormatting sqref="F390:F391">
    <cfRule type="cellIs" dxfId="4050" priority="4049" operator="equal">
      <formula>"Unlocked"</formula>
    </cfRule>
    <cfRule type="cellIs" dxfId="4049" priority="4050" operator="equal">
      <formula>"Locked"</formula>
    </cfRule>
  </conditionalFormatting>
  <conditionalFormatting sqref="G390:G391">
    <cfRule type="containsText" dxfId="4048" priority="4048" operator="containsText" text="Param">
      <formula>NOT(ISERROR(SEARCH("Param",G390)))</formula>
    </cfRule>
  </conditionalFormatting>
  <conditionalFormatting sqref="I390:I391">
    <cfRule type="cellIs" dxfId="4047" priority="4047" operator="lessThan">
      <formula>0</formula>
    </cfRule>
  </conditionalFormatting>
  <conditionalFormatting sqref="D390:D391">
    <cfRule type="containsText" dxfId="4046" priority="4045" operator="containsText" text="Dec">
      <formula>NOT(ISERROR(SEARCH("Dec",D390)))</formula>
    </cfRule>
    <cfRule type="containsText" dxfId="4045" priority="4046" operator="containsText" text="Inc">
      <formula>NOT(ISERROR(SEARCH("Inc",D390)))</formula>
    </cfRule>
  </conditionalFormatting>
  <conditionalFormatting sqref="F390:F391">
    <cfRule type="cellIs" dxfId="4044" priority="4043" operator="equal">
      <formula>"Unlocked"</formula>
    </cfRule>
    <cfRule type="cellIs" dxfId="4043" priority="4044" operator="equal">
      <formula>"Locked"</formula>
    </cfRule>
  </conditionalFormatting>
  <conditionalFormatting sqref="G390:G391">
    <cfRule type="containsText" dxfId="4042" priority="4042" operator="containsText" text="Param">
      <formula>NOT(ISERROR(SEARCH("Param",G390)))</formula>
    </cfRule>
  </conditionalFormatting>
  <conditionalFormatting sqref="I390:I391">
    <cfRule type="cellIs" dxfId="4041" priority="4041" operator="lessThan">
      <formula>0</formula>
    </cfRule>
  </conditionalFormatting>
  <conditionalFormatting sqref="D390:D391">
    <cfRule type="containsText" dxfId="4040" priority="4039" operator="containsText" text="Dec">
      <formula>NOT(ISERROR(SEARCH("Dec",D390)))</formula>
    </cfRule>
    <cfRule type="containsText" dxfId="4039" priority="4040" operator="containsText" text="Inc">
      <formula>NOT(ISERROR(SEARCH("Inc",D390)))</formula>
    </cfRule>
  </conditionalFormatting>
  <conditionalFormatting sqref="F390:F391">
    <cfRule type="cellIs" dxfId="4038" priority="4037" operator="equal">
      <formula>"Unlocked"</formula>
    </cfRule>
    <cfRule type="cellIs" dxfId="4037" priority="4038" operator="equal">
      <formula>"Locked"</formula>
    </cfRule>
  </conditionalFormatting>
  <conditionalFormatting sqref="G390:G391">
    <cfRule type="containsText" dxfId="4036" priority="4036" operator="containsText" text="Param">
      <formula>NOT(ISERROR(SEARCH("Param",G390)))</formula>
    </cfRule>
  </conditionalFormatting>
  <conditionalFormatting sqref="I390:I391">
    <cfRule type="cellIs" dxfId="4035" priority="4035" operator="lessThan">
      <formula>0</formula>
    </cfRule>
  </conditionalFormatting>
  <conditionalFormatting sqref="D390:D391">
    <cfRule type="containsText" dxfId="4034" priority="4033" operator="containsText" text="Dec">
      <formula>NOT(ISERROR(SEARCH("Dec",D390)))</formula>
    </cfRule>
    <cfRule type="containsText" dxfId="4033" priority="4034" operator="containsText" text="Inc">
      <formula>NOT(ISERROR(SEARCH("Inc",D390)))</formula>
    </cfRule>
  </conditionalFormatting>
  <conditionalFormatting sqref="F390:F391">
    <cfRule type="cellIs" dxfId="4032" priority="4031" operator="equal">
      <formula>"Unlocked"</formula>
    </cfRule>
    <cfRule type="cellIs" dxfId="4031" priority="4032" operator="equal">
      <formula>"Locked"</formula>
    </cfRule>
  </conditionalFormatting>
  <conditionalFormatting sqref="G390:G391">
    <cfRule type="containsText" dxfId="4030" priority="4030" operator="containsText" text="Param">
      <formula>NOT(ISERROR(SEARCH("Param",G390)))</formula>
    </cfRule>
  </conditionalFormatting>
  <conditionalFormatting sqref="I390:I391">
    <cfRule type="cellIs" dxfId="4029" priority="4029" operator="lessThan">
      <formula>0</formula>
    </cfRule>
  </conditionalFormatting>
  <conditionalFormatting sqref="D390:D391">
    <cfRule type="containsText" dxfId="4028" priority="4027" operator="containsText" text="Dec">
      <formula>NOT(ISERROR(SEARCH("Dec",D390)))</formula>
    </cfRule>
    <cfRule type="containsText" dxfId="4027" priority="4028" operator="containsText" text="Inc">
      <formula>NOT(ISERROR(SEARCH("Inc",D390)))</formula>
    </cfRule>
  </conditionalFormatting>
  <conditionalFormatting sqref="F390:F391">
    <cfRule type="cellIs" dxfId="4026" priority="4025" operator="equal">
      <formula>"Unlocked"</formula>
    </cfRule>
    <cfRule type="cellIs" dxfId="4025" priority="4026" operator="equal">
      <formula>"Locked"</formula>
    </cfRule>
  </conditionalFormatting>
  <conditionalFormatting sqref="G390:G391">
    <cfRule type="containsText" dxfId="4024" priority="4024" operator="containsText" text="Param">
      <formula>NOT(ISERROR(SEARCH("Param",G390)))</formula>
    </cfRule>
  </conditionalFormatting>
  <conditionalFormatting sqref="I390:I391">
    <cfRule type="cellIs" dxfId="4023" priority="4023" operator="lessThan">
      <formula>0</formula>
    </cfRule>
  </conditionalFormatting>
  <conditionalFormatting sqref="D390:D391">
    <cfRule type="containsText" dxfId="4022" priority="4021" operator="containsText" text="Dec">
      <formula>NOT(ISERROR(SEARCH("Dec",D390)))</formula>
    </cfRule>
    <cfRule type="containsText" dxfId="4021" priority="4022" operator="containsText" text="Inc">
      <formula>NOT(ISERROR(SEARCH("Inc",D390)))</formula>
    </cfRule>
  </conditionalFormatting>
  <conditionalFormatting sqref="F390:F391">
    <cfRule type="cellIs" dxfId="4020" priority="4019" operator="equal">
      <formula>"Unlocked"</formula>
    </cfRule>
    <cfRule type="cellIs" dxfId="4019" priority="4020" operator="equal">
      <formula>"Locked"</formula>
    </cfRule>
  </conditionalFormatting>
  <conditionalFormatting sqref="G390:G391">
    <cfRule type="containsText" dxfId="4018" priority="4018" operator="containsText" text="Param">
      <formula>NOT(ISERROR(SEARCH("Param",G390)))</formula>
    </cfRule>
  </conditionalFormatting>
  <conditionalFormatting sqref="I390:I391">
    <cfRule type="cellIs" dxfId="4017" priority="4017" operator="lessThan">
      <formula>0</formula>
    </cfRule>
  </conditionalFormatting>
  <conditionalFormatting sqref="D390:D391">
    <cfRule type="containsText" dxfId="4016" priority="4015" operator="containsText" text="Dec">
      <formula>NOT(ISERROR(SEARCH("Dec",D390)))</formula>
    </cfRule>
    <cfRule type="containsText" dxfId="4015" priority="4016" operator="containsText" text="Inc">
      <formula>NOT(ISERROR(SEARCH("Inc",D390)))</formula>
    </cfRule>
  </conditionalFormatting>
  <conditionalFormatting sqref="F390:F391">
    <cfRule type="cellIs" dxfId="4014" priority="4013" operator="equal">
      <formula>"Unlocked"</formula>
    </cfRule>
    <cfRule type="cellIs" dxfId="4013" priority="4014" operator="equal">
      <formula>"Locked"</formula>
    </cfRule>
  </conditionalFormatting>
  <conditionalFormatting sqref="G390:G391">
    <cfRule type="containsText" dxfId="4012" priority="4012" operator="containsText" text="Param">
      <formula>NOT(ISERROR(SEARCH("Param",G390)))</formula>
    </cfRule>
  </conditionalFormatting>
  <conditionalFormatting sqref="I390:I391">
    <cfRule type="cellIs" dxfId="4011" priority="4011" operator="lessThan">
      <formula>0</formula>
    </cfRule>
  </conditionalFormatting>
  <conditionalFormatting sqref="D390:D391">
    <cfRule type="containsText" dxfId="4010" priority="4009" operator="containsText" text="Dec">
      <formula>NOT(ISERROR(SEARCH("Dec",D390)))</formula>
    </cfRule>
    <cfRule type="containsText" dxfId="4009" priority="4010" operator="containsText" text="Inc">
      <formula>NOT(ISERROR(SEARCH("Inc",D390)))</formula>
    </cfRule>
  </conditionalFormatting>
  <conditionalFormatting sqref="F390:F391">
    <cfRule type="cellIs" dxfId="4008" priority="4007" operator="equal">
      <formula>"Unlocked"</formula>
    </cfRule>
    <cfRule type="cellIs" dxfId="4007" priority="4008" operator="equal">
      <formula>"Locked"</formula>
    </cfRule>
  </conditionalFormatting>
  <conditionalFormatting sqref="G390:G391">
    <cfRule type="containsText" dxfId="4006" priority="4006" operator="containsText" text="Param">
      <formula>NOT(ISERROR(SEARCH("Param",G390)))</formula>
    </cfRule>
  </conditionalFormatting>
  <conditionalFormatting sqref="I390:I391">
    <cfRule type="cellIs" dxfId="4005" priority="4005" operator="lessThan">
      <formula>0</formula>
    </cfRule>
  </conditionalFormatting>
  <conditionalFormatting sqref="D390:D391">
    <cfRule type="containsText" dxfId="4004" priority="4003" operator="containsText" text="Dec">
      <formula>NOT(ISERROR(SEARCH("Dec",D390)))</formula>
    </cfRule>
    <cfRule type="containsText" dxfId="4003" priority="4004" operator="containsText" text="Inc">
      <formula>NOT(ISERROR(SEARCH("Inc",D390)))</formula>
    </cfRule>
  </conditionalFormatting>
  <conditionalFormatting sqref="F390:F391">
    <cfRule type="cellIs" dxfId="4002" priority="4001" operator="equal">
      <formula>"Unlocked"</formula>
    </cfRule>
    <cfRule type="cellIs" dxfId="4001" priority="4002" operator="equal">
      <formula>"Locked"</formula>
    </cfRule>
  </conditionalFormatting>
  <conditionalFormatting sqref="G390:G391">
    <cfRule type="containsText" dxfId="4000" priority="4000" operator="containsText" text="Param">
      <formula>NOT(ISERROR(SEARCH("Param",G390)))</formula>
    </cfRule>
  </conditionalFormatting>
  <conditionalFormatting sqref="I390:I391">
    <cfRule type="cellIs" dxfId="3999" priority="3999" operator="lessThan">
      <formula>0</formula>
    </cfRule>
  </conditionalFormatting>
  <conditionalFormatting sqref="D390:D391">
    <cfRule type="containsText" dxfId="3998" priority="3997" operator="containsText" text="Dec">
      <formula>NOT(ISERROR(SEARCH("Dec",D390)))</formula>
    </cfRule>
    <cfRule type="containsText" dxfId="3997" priority="3998" operator="containsText" text="Inc">
      <formula>NOT(ISERROR(SEARCH("Inc",D390)))</formula>
    </cfRule>
  </conditionalFormatting>
  <conditionalFormatting sqref="F390:F391">
    <cfRule type="cellIs" dxfId="3996" priority="3995" operator="equal">
      <formula>"Unlocked"</formula>
    </cfRule>
    <cfRule type="cellIs" dxfId="3995" priority="3996" operator="equal">
      <formula>"Locked"</formula>
    </cfRule>
  </conditionalFormatting>
  <conditionalFormatting sqref="G390:G391">
    <cfRule type="containsText" dxfId="3994" priority="3994" operator="containsText" text="Param">
      <formula>NOT(ISERROR(SEARCH("Param",G390)))</formula>
    </cfRule>
  </conditionalFormatting>
  <conditionalFormatting sqref="I390:I391">
    <cfRule type="cellIs" dxfId="3993" priority="3993" operator="lessThan">
      <formula>0</formula>
    </cfRule>
  </conditionalFormatting>
  <conditionalFormatting sqref="D390:D391">
    <cfRule type="containsText" dxfId="3992" priority="3991" operator="containsText" text="Dec">
      <formula>NOT(ISERROR(SEARCH("Dec",D390)))</formula>
    </cfRule>
    <cfRule type="containsText" dxfId="3991" priority="3992" operator="containsText" text="Inc">
      <formula>NOT(ISERROR(SEARCH("Inc",D390)))</formula>
    </cfRule>
  </conditionalFormatting>
  <conditionalFormatting sqref="F390:F391">
    <cfRule type="cellIs" dxfId="3990" priority="3989" operator="equal">
      <formula>"Unlocked"</formula>
    </cfRule>
    <cfRule type="cellIs" dxfId="3989" priority="3990" operator="equal">
      <formula>"Locked"</formula>
    </cfRule>
  </conditionalFormatting>
  <conditionalFormatting sqref="G390:G391">
    <cfRule type="containsText" dxfId="3988" priority="3988" operator="containsText" text="Param">
      <formula>NOT(ISERROR(SEARCH("Param",G390)))</formula>
    </cfRule>
  </conditionalFormatting>
  <conditionalFormatting sqref="I390:I391">
    <cfRule type="cellIs" dxfId="3987" priority="3987" operator="lessThan">
      <formula>0</formula>
    </cfRule>
  </conditionalFormatting>
  <conditionalFormatting sqref="D390:D391">
    <cfRule type="containsText" dxfId="3986" priority="3985" operator="containsText" text="Dec">
      <formula>NOT(ISERROR(SEARCH("Dec",D390)))</formula>
    </cfRule>
    <cfRule type="containsText" dxfId="3985" priority="3986" operator="containsText" text="Inc">
      <formula>NOT(ISERROR(SEARCH("Inc",D390)))</formula>
    </cfRule>
  </conditionalFormatting>
  <conditionalFormatting sqref="F390:F391">
    <cfRule type="cellIs" dxfId="3984" priority="3983" operator="equal">
      <formula>"Unlocked"</formula>
    </cfRule>
    <cfRule type="cellIs" dxfId="3983" priority="3984" operator="equal">
      <formula>"Locked"</formula>
    </cfRule>
  </conditionalFormatting>
  <conditionalFormatting sqref="G390:G391">
    <cfRule type="containsText" dxfId="3982" priority="3982" operator="containsText" text="Param">
      <formula>NOT(ISERROR(SEARCH("Param",G390)))</formula>
    </cfRule>
  </conditionalFormatting>
  <conditionalFormatting sqref="I390:I391">
    <cfRule type="cellIs" dxfId="3981" priority="3981" operator="lessThan">
      <formula>0</formula>
    </cfRule>
  </conditionalFormatting>
  <conditionalFormatting sqref="D390:D391">
    <cfRule type="containsText" dxfId="3980" priority="3979" operator="containsText" text="Dec">
      <formula>NOT(ISERROR(SEARCH("Dec",D390)))</formula>
    </cfRule>
    <cfRule type="containsText" dxfId="3979" priority="3980" operator="containsText" text="Inc">
      <formula>NOT(ISERROR(SEARCH("Inc",D390)))</formula>
    </cfRule>
  </conditionalFormatting>
  <conditionalFormatting sqref="F392">
    <cfRule type="cellIs" dxfId="3978" priority="3977" operator="equal">
      <formula>"Unlocked"</formula>
    </cfRule>
    <cfRule type="cellIs" dxfId="3977" priority="3978" operator="equal">
      <formula>"Locked"</formula>
    </cfRule>
  </conditionalFormatting>
  <conditionalFormatting sqref="G392">
    <cfRule type="containsText" dxfId="3976" priority="3976" operator="containsText" text="Param">
      <formula>NOT(ISERROR(SEARCH("Param",G392)))</formula>
    </cfRule>
  </conditionalFormatting>
  <conditionalFormatting sqref="I392">
    <cfRule type="cellIs" dxfId="3975" priority="3975" operator="lessThan">
      <formula>0</formula>
    </cfRule>
  </conditionalFormatting>
  <conditionalFormatting sqref="D392">
    <cfRule type="containsText" dxfId="3974" priority="3973" operator="containsText" text="Dec">
      <formula>NOT(ISERROR(SEARCH("Dec",D392)))</formula>
    </cfRule>
    <cfRule type="containsText" dxfId="3973" priority="3974" operator="containsText" text="Inc">
      <formula>NOT(ISERROR(SEARCH("Inc",D392)))</formula>
    </cfRule>
  </conditionalFormatting>
  <conditionalFormatting sqref="F392">
    <cfRule type="cellIs" dxfId="3972" priority="3971" operator="equal">
      <formula>"Unlocked"</formula>
    </cfRule>
    <cfRule type="cellIs" dxfId="3971" priority="3972" operator="equal">
      <formula>"Locked"</formula>
    </cfRule>
  </conditionalFormatting>
  <conditionalFormatting sqref="G392">
    <cfRule type="containsText" dxfId="3970" priority="3970" operator="containsText" text="Param">
      <formula>NOT(ISERROR(SEARCH("Param",G392)))</formula>
    </cfRule>
  </conditionalFormatting>
  <conditionalFormatting sqref="I392">
    <cfRule type="cellIs" dxfId="3969" priority="3969" operator="lessThan">
      <formula>0</formula>
    </cfRule>
  </conditionalFormatting>
  <conditionalFormatting sqref="D392">
    <cfRule type="containsText" dxfId="3968" priority="3967" operator="containsText" text="Dec">
      <formula>NOT(ISERROR(SEARCH("Dec",D392)))</formula>
    </cfRule>
    <cfRule type="containsText" dxfId="3967" priority="3968" operator="containsText" text="Inc">
      <formula>NOT(ISERROR(SEARCH("Inc",D392)))</formula>
    </cfRule>
  </conditionalFormatting>
  <conditionalFormatting sqref="F392">
    <cfRule type="cellIs" dxfId="3966" priority="3965" operator="equal">
      <formula>"Unlocked"</formula>
    </cfRule>
    <cfRule type="cellIs" dxfId="3965" priority="3966" operator="equal">
      <formula>"Locked"</formula>
    </cfRule>
  </conditionalFormatting>
  <conditionalFormatting sqref="G392">
    <cfRule type="containsText" dxfId="3964" priority="3964" operator="containsText" text="Param">
      <formula>NOT(ISERROR(SEARCH("Param",G392)))</formula>
    </cfRule>
  </conditionalFormatting>
  <conditionalFormatting sqref="I392">
    <cfRule type="cellIs" dxfId="3963" priority="3963" operator="lessThan">
      <formula>0</formula>
    </cfRule>
  </conditionalFormatting>
  <conditionalFormatting sqref="D392">
    <cfRule type="containsText" dxfId="3962" priority="3961" operator="containsText" text="Dec">
      <formula>NOT(ISERROR(SEARCH("Dec",D392)))</formula>
    </cfRule>
    <cfRule type="containsText" dxfId="3961" priority="3962" operator="containsText" text="Inc">
      <formula>NOT(ISERROR(SEARCH("Inc",D392)))</formula>
    </cfRule>
  </conditionalFormatting>
  <conditionalFormatting sqref="F392">
    <cfRule type="cellIs" dxfId="3960" priority="3959" operator="equal">
      <formula>"Unlocked"</formula>
    </cfRule>
    <cfRule type="cellIs" dxfId="3959" priority="3960" operator="equal">
      <formula>"Locked"</formula>
    </cfRule>
  </conditionalFormatting>
  <conditionalFormatting sqref="G392">
    <cfRule type="containsText" dxfId="3958" priority="3958" operator="containsText" text="Param">
      <formula>NOT(ISERROR(SEARCH("Param",G392)))</formula>
    </cfRule>
  </conditionalFormatting>
  <conditionalFormatting sqref="I392">
    <cfRule type="cellIs" dxfId="3957" priority="3957" operator="lessThan">
      <formula>0</formula>
    </cfRule>
  </conditionalFormatting>
  <conditionalFormatting sqref="D392">
    <cfRule type="containsText" dxfId="3956" priority="3955" operator="containsText" text="Dec">
      <formula>NOT(ISERROR(SEARCH("Dec",D392)))</formula>
    </cfRule>
    <cfRule type="containsText" dxfId="3955" priority="3956" operator="containsText" text="Inc">
      <formula>NOT(ISERROR(SEARCH("Inc",D392)))</formula>
    </cfRule>
  </conditionalFormatting>
  <conditionalFormatting sqref="F392">
    <cfRule type="cellIs" dxfId="3954" priority="3953" operator="equal">
      <formula>"Unlocked"</formula>
    </cfRule>
    <cfRule type="cellIs" dxfId="3953" priority="3954" operator="equal">
      <formula>"Locked"</formula>
    </cfRule>
  </conditionalFormatting>
  <conditionalFormatting sqref="G392">
    <cfRule type="containsText" dxfId="3952" priority="3952" operator="containsText" text="Param">
      <formula>NOT(ISERROR(SEARCH("Param",G392)))</formula>
    </cfRule>
  </conditionalFormatting>
  <conditionalFormatting sqref="I392">
    <cfRule type="cellIs" dxfId="3951" priority="3951" operator="lessThan">
      <formula>0</formula>
    </cfRule>
  </conditionalFormatting>
  <conditionalFormatting sqref="D392">
    <cfRule type="containsText" dxfId="3950" priority="3949" operator="containsText" text="Dec">
      <formula>NOT(ISERROR(SEARCH("Dec",D392)))</formula>
    </cfRule>
    <cfRule type="containsText" dxfId="3949" priority="3950" operator="containsText" text="Inc">
      <formula>NOT(ISERROR(SEARCH("Inc",D392)))</formula>
    </cfRule>
  </conditionalFormatting>
  <conditionalFormatting sqref="F392">
    <cfRule type="cellIs" dxfId="3948" priority="3947" operator="equal">
      <formula>"Unlocked"</formula>
    </cfRule>
    <cfRule type="cellIs" dxfId="3947" priority="3948" operator="equal">
      <formula>"Locked"</formula>
    </cfRule>
  </conditionalFormatting>
  <conditionalFormatting sqref="G392">
    <cfRule type="containsText" dxfId="3946" priority="3946" operator="containsText" text="Param">
      <formula>NOT(ISERROR(SEARCH("Param",G392)))</formula>
    </cfRule>
  </conditionalFormatting>
  <conditionalFormatting sqref="I392">
    <cfRule type="cellIs" dxfId="3945" priority="3945" operator="lessThan">
      <formula>0</formula>
    </cfRule>
  </conditionalFormatting>
  <conditionalFormatting sqref="D392">
    <cfRule type="containsText" dxfId="3944" priority="3943" operator="containsText" text="Dec">
      <formula>NOT(ISERROR(SEARCH("Dec",D392)))</formula>
    </cfRule>
    <cfRule type="containsText" dxfId="3943" priority="3944" operator="containsText" text="Inc">
      <formula>NOT(ISERROR(SEARCH("Inc",D392)))</formula>
    </cfRule>
  </conditionalFormatting>
  <conditionalFormatting sqref="F392">
    <cfRule type="cellIs" dxfId="3942" priority="3941" operator="equal">
      <formula>"Unlocked"</formula>
    </cfRule>
    <cfRule type="cellIs" dxfId="3941" priority="3942" operator="equal">
      <formula>"Locked"</formula>
    </cfRule>
  </conditionalFormatting>
  <conditionalFormatting sqref="G392">
    <cfRule type="containsText" dxfId="3940" priority="3940" operator="containsText" text="Param">
      <formula>NOT(ISERROR(SEARCH("Param",G392)))</formula>
    </cfRule>
  </conditionalFormatting>
  <conditionalFormatting sqref="I392">
    <cfRule type="cellIs" dxfId="3939" priority="3939" operator="lessThan">
      <formula>0</formula>
    </cfRule>
  </conditionalFormatting>
  <conditionalFormatting sqref="D392">
    <cfRule type="containsText" dxfId="3938" priority="3937" operator="containsText" text="Dec">
      <formula>NOT(ISERROR(SEARCH("Dec",D392)))</formula>
    </cfRule>
    <cfRule type="containsText" dxfId="3937" priority="3938" operator="containsText" text="Inc">
      <formula>NOT(ISERROR(SEARCH("Inc",D392)))</formula>
    </cfRule>
  </conditionalFormatting>
  <conditionalFormatting sqref="F392">
    <cfRule type="cellIs" dxfId="3936" priority="3935" operator="equal">
      <formula>"Unlocked"</formula>
    </cfRule>
    <cfRule type="cellIs" dxfId="3935" priority="3936" operator="equal">
      <formula>"Locked"</formula>
    </cfRule>
  </conditionalFormatting>
  <conditionalFormatting sqref="G392">
    <cfRule type="containsText" dxfId="3934" priority="3934" operator="containsText" text="Param">
      <formula>NOT(ISERROR(SEARCH("Param",G392)))</formula>
    </cfRule>
  </conditionalFormatting>
  <conditionalFormatting sqref="I392">
    <cfRule type="cellIs" dxfId="3933" priority="3933" operator="lessThan">
      <formula>0</formula>
    </cfRule>
  </conditionalFormatting>
  <conditionalFormatting sqref="D392">
    <cfRule type="containsText" dxfId="3932" priority="3931" operator="containsText" text="Dec">
      <formula>NOT(ISERROR(SEARCH("Dec",D392)))</formula>
    </cfRule>
    <cfRule type="containsText" dxfId="3931" priority="3932" operator="containsText" text="Inc">
      <formula>NOT(ISERROR(SEARCH("Inc",D392)))</formula>
    </cfRule>
  </conditionalFormatting>
  <conditionalFormatting sqref="F392">
    <cfRule type="cellIs" dxfId="3930" priority="3929" operator="equal">
      <formula>"Unlocked"</formula>
    </cfRule>
    <cfRule type="cellIs" dxfId="3929" priority="3930" operator="equal">
      <formula>"Locked"</formula>
    </cfRule>
  </conditionalFormatting>
  <conditionalFormatting sqref="G392">
    <cfRule type="containsText" dxfId="3928" priority="3928" operator="containsText" text="Param">
      <formula>NOT(ISERROR(SEARCH("Param",G392)))</formula>
    </cfRule>
  </conditionalFormatting>
  <conditionalFormatting sqref="I392">
    <cfRule type="cellIs" dxfId="3927" priority="3927" operator="lessThan">
      <formula>0</formula>
    </cfRule>
  </conditionalFormatting>
  <conditionalFormatting sqref="D392">
    <cfRule type="containsText" dxfId="3926" priority="3925" operator="containsText" text="Dec">
      <formula>NOT(ISERROR(SEARCH("Dec",D392)))</formula>
    </cfRule>
    <cfRule type="containsText" dxfId="3925" priority="3926" operator="containsText" text="Inc">
      <formula>NOT(ISERROR(SEARCH("Inc",D392)))</formula>
    </cfRule>
  </conditionalFormatting>
  <conditionalFormatting sqref="F392">
    <cfRule type="cellIs" dxfId="3924" priority="3923" operator="equal">
      <formula>"Unlocked"</formula>
    </cfRule>
    <cfRule type="cellIs" dxfId="3923" priority="3924" operator="equal">
      <formula>"Locked"</formula>
    </cfRule>
  </conditionalFormatting>
  <conditionalFormatting sqref="G392">
    <cfRule type="containsText" dxfId="3922" priority="3922" operator="containsText" text="Param">
      <formula>NOT(ISERROR(SEARCH("Param",G392)))</formula>
    </cfRule>
  </conditionalFormatting>
  <conditionalFormatting sqref="I392">
    <cfRule type="cellIs" dxfId="3921" priority="3921" operator="lessThan">
      <formula>0</formula>
    </cfRule>
  </conditionalFormatting>
  <conditionalFormatting sqref="D392">
    <cfRule type="containsText" dxfId="3920" priority="3919" operator="containsText" text="Dec">
      <formula>NOT(ISERROR(SEARCH("Dec",D392)))</formula>
    </cfRule>
    <cfRule type="containsText" dxfId="3919" priority="3920" operator="containsText" text="Inc">
      <formula>NOT(ISERROR(SEARCH("Inc",D392)))</formula>
    </cfRule>
  </conditionalFormatting>
  <conditionalFormatting sqref="F392">
    <cfRule type="cellIs" dxfId="3918" priority="3917" operator="equal">
      <formula>"Unlocked"</formula>
    </cfRule>
    <cfRule type="cellIs" dxfId="3917" priority="3918" operator="equal">
      <formula>"Locked"</formula>
    </cfRule>
  </conditionalFormatting>
  <conditionalFormatting sqref="G392">
    <cfRule type="containsText" dxfId="3916" priority="3916" operator="containsText" text="Param">
      <formula>NOT(ISERROR(SEARCH("Param",G392)))</formula>
    </cfRule>
  </conditionalFormatting>
  <conditionalFormatting sqref="I392">
    <cfRule type="cellIs" dxfId="3915" priority="3915" operator="lessThan">
      <formula>0</formula>
    </cfRule>
  </conditionalFormatting>
  <conditionalFormatting sqref="D392">
    <cfRule type="containsText" dxfId="3914" priority="3913" operator="containsText" text="Dec">
      <formula>NOT(ISERROR(SEARCH("Dec",D392)))</formula>
    </cfRule>
    <cfRule type="containsText" dxfId="3913" priority="3914" operator="containsText" text="Inc">
      <formula>NOT(ISERROR(SEARCH("Inc",D392)))</formula>
    </cfRule>
  </conditionalFormatting>
  <conditionalFormatting sqref="F392">
    <cfRule type="cellIs" dxfId="3912" priority="3911" operator="equal">
      <formula>"Unlocked"</formula>
    </cfRule>
    <cfRule type="cellIs" dxfId="3911" priority="3912" operator="equal">
      <formula>"Locked"</formula>
    </cfRule>
  </conditionalFormatting>
  <conditionalFormatting sqref="G392">
    <cfRule type="containsText" dxfId="3910" priority="3910" operator="containsText" text="Param">
      <formula>NOT(ISERROR(SEARCH("Param",G392)))</formula>
    </cfRule>
  </conditionalFormatting>
  <conditionalFormatting sqref="I392">
    <cfRule type="cellIs" dxfId="3909" priority="3909" operator="lessThan">
      <formula>0</formula>
    </cfRule>
  </conditionalFormatting>
  <conditionalFormatting sqref="D392">
    <cfRule type="containsText" dxfId="3908" priority="3907" operator="containsText" text="Dec">
      <formula>NOT(ISERROR(SEARCH("Dec",D392)))</formula>
    </cfRule>
    <cfRule type="containsText" dxfId="3907" priority="3908" operator="containsText" text="Inc">
      <formula>NOT(ISERROR(SEARCH("Inc",D392)))</formula>
    </cfRule>
  </conditionalFormatting>
  <conditionalFormatting sqref="F392">
    <cfRule type="cellIs" dxfId="3906" priority="3905" operator="equal">
      <formula>"Unlocked"</formula>
    </cfRule>
    <cfRule type="cellIs" dxfId="3905" priority="3906" operator="equal">
      <formula>"Locked"</formula>
    </cfRule>
  </conditionalFormatting>
  <conditionalFormatting sqref="G392">
    <cfRule type="containsText" dxfId="3904" priority="3904" operator="containsText" text="Param">
      <formula>NOT(ISERROR(SEARCH("Param",G392)))</formula>
    </cfRule>
  </conditionalFormatting>
  <conditionalFormatting sqref="I392">
    <cfRule type="cellIs" dxfId="3903" priority="3903" operator="lessThan">
      <formula>0</formula>
    </cfRule>
  </conditionalFormatting>
  <conditionalFormatting sqref="D392">
    <cfRule type="containsText" dxfId="3902" priority="3901" operator="containsText" text="Dec">
      <formula>NOT(ISERROR(SEARCH("Dec",D392)))</formula>
    </cfRule>
    <cfRule type="containsText" dxfId="3901" priority="3902" operator="containsText" text="Inc">
      <formula>NOT(ISERROR(SEARCH("Inc",D392)))</formula>
    </cfRule>
  </conditionalFormatting>
  <conditionalFormatting sqref="F392">
    <cfRule type="cellIs" dxfId="3900" priority="3899" operator="equal">
      <formula>"Unlocked"</formula>
    </cfRule>
    <cfRule type="cellIs" dxfId="3899" priority="3900" operator="equal">
      <formula>"Locked"</formula>
    </cfRule>
  </conditionalFormatting>
  <conditionalFormatting sqref="G392">
    <cfRule type="containsText" dxfId="3898" priority="3898" operator="containsText" text="Param">
      <formula>NOT(ISERROR(SEARCH("Param",G392)))</formula>
    </cfRule>
  </conditionalFormatting>
  <conditionalFormatting sqref="I392">
    <cfRule type="cellIs" dxfId="3897" priority="3897" operator="lessThan">
      <formula>0</formula>
    </cfRule>
  </conditionalFormatting>
  <conditionalFormatting sqref="D392">
    <cfRule type="containsText" dxfId="3896" priority="3895" operator="containsText" text="Dec">
      <formula>NOT(ISERROR(SEARCH("Dec",D392)))</formula>
    </cfRule>
    <cfRule type="containsText" dxfId="3895" priority="3896" operator="containsText" text="Inc">
      <formula>NOT(ISERROR(SEARCH("Inc",D392)))</formula>
    </cfRule>
  </conditionalFormatting>
  <conditionalFormatting sqref="F392">
    <cfRule type="cellIs" dxfId="3894" priority="3893" operator="equal">
      <formula>"Unlocked"</formula>
    </cfRule>
    <cfRule type="cellIs" dxfId="3893" priority="3894" operator="equal">
      <formula>"Locked"</formula>
    </cfRule>
  </conditionalFormatting>
  <conditionalFormatting sqref="G392">
    <cfRule type="containsText" dxfId="3892" priority="3892" operator="containsText" text="Param">
      <formula>NOT(ISERROR(SEARCH("Param",G392)))</formula>
    </cfRule>
  </conditionalFormatting>
  <conditionalFormatting sqref="I392">
    <cfRule type="cellIs" dxfId="3891" priority="3891" operator="lessThan">
      <formula>0</formula>
    </cfRule>
  </conditionalFormatting>
  <conditionalFormatting sqref="D392">
    <cfRule type="containsText" dxfId="3890" priority="3889" operator="containsText" text="Dec">
      <formula>NOT(ISERROR(SEARCH("Dec",D392)))</formula>
    </cfRule>
    <cfRule type="containsText" dxfId="3889" priority="3890" operator="containsText" text="Inc">
      <formula>NOT(ISERROR(SEARCH("Inc",D392)))</formula>
    </cfRule>
  </conditionalFormatting>
  <conditionalFormatting sqref="F392">
    <cfRule type="cellIs" dxfId="3888" priority="3887" operator="equal">
      <formula>"Unlocked"</formula>
    </cfRule>
    <cfRule type="cellIs" dxfId="3887" priority="3888" operator="equal">
      <formula>"Locked"</formula>
    </cfRule>
  </conditionalFormatting>
  <conditionalFormatting sqref="G392">
    <cfRule type="containsText" dxfId="3886" priority="3886" operator="containsText" text="Param">
      <formula>NOT(ISERROR(SEARCH("Param",G392)))</formula>
    </cfRule>
  </conditionalFormatting>
  <conditionalFormatting sqref="I392">
    <cfRule type="cellIs" dxfId="3885" priority="3885" operator="lessThan">
      <formula>0</formula>
    </cfRule>
  </conditionalFormatting>
  <conditionalFormatting sqref="D392">
    <cfRule type="containsText" dxfId="3884" priority="3883" operator="containsText" text="Dec">
      <formula>NOT(ISERROR(SEARCH("Dec",D392)))</formula>
    </cfRule>
    <cfRule type="containsText" dxfId="3883" priority="3884" operator="containsText" text="Inc">
      <formula>NOT(ISERROR(SEARCH("Inc",D392)))</formula>
    </cfRule>
  </conditionalFormatting>
  <conditionalFormatting sqref="F392">
    <cfRule type="cellIs" dxfId="3882" priority="3881" operator="equal">
      <formula>"Unlocked"</formula>
    </cfRule>
    <cfRule type="cellIs" dxfId="3881" priority="3882" operator="equal">
      <formula>"Locked"</formula>
    </cfRule>
  </conditionalFormatting>
  <conditionalFormatting sqref="G392">
    <cfRule type="containsText" dxfId="3880" priority="3880" operator="containsText" text="Param">
      <formula>NOT(ISERROR(SEARCH("Param",G392)))</formula>
    </cfRule>
  </conditionalFormatting>
  <conditionalFormatting sqref="I392">
    <cfRule type="cellIs" dxfId="3879" priority="3879" operator="lessThan">
      <formula>0</formula>
    </cfRule>
  </conditionalFormatting>
  <conditionalFormatting sqref="D392">
    <cfRule type="containsText" dxfId="3878" priority="3877" operator="containsText" text="Dec">
      <formula>NOT(ISERROR(SEARCH("Dec",D392)))</formula>
    </cfRule>
    <cfRule type="containsText" dxfId="3877" priority="3878" operator="containsText" text="Inc">
      <formula>NOT(ISERROR(SEARCH("Inc",D392)))</formula>
    </cfRule>
  </conditionalFormatting>
  <conditionalFormatting sqref="F392">
    <cfRule type="cellIs" dxfId="3876" priority="3875" operator="equal">
      <formula>"Unlocked"</formula>
    </cfRule>
    <cfRule type="cellIs" dxfId="3875" priority="3876" operator="equal">
      <formula>"Locked"</formula>
    </cfRule>
  </conditionalFormatting>
  <conditionalFormatting sqref="G392">
    <cfRule type="containsText" dxfId="3874" priority="3874" operator="containsText" text="Param">
      <formula>NOT(ISERROR(SEARCH("Param",G392)))</formula>
    </cfRule>
  </conditionalFormatting>
  <conditionalFormatting sqref="I392">
    <cfRule type="cellIs" dxfId="3873" priority="3873" operator="lessThan">
      <formula>0</formula>
    </cfRule>
  </conditionalFormatting>
  <conditionalFormatting sqref="D392">
    <cfRule type="containsText" dxfId="3872" priority="3871" operator="containsText" text="Dec">
      <formula>NOT(ISERROR(SEARCH("Dec",D392)))</formula>
    </cfRule>
    <cfRule type="containsText" dxfId="3871" priority="3872" operator="containsText" text="Inc">
      <formula>NOT(ISERROR(SEARCH("Inc",D392)))</formula>
    </cfRule>
  </conditionalFormatting>
  <conditionalFormatting sqref="F392">
    <cfRule type="cellIs" dxfId="3870" priority="3869" operator="equal">
      <formula>"Unlocked"</formula>
    </cfRule>
    <cfRule type="cellIs" dxfId="3869" priority="3870" operator="equal">
      <formula>"Locked"</formula>
    </cfRule>
  </conditionalFormatting>
  <conditionalFormatting sqref="G392">
    <cfRule type="containsText" dxfId="3868" priority="3868" operator="containsText" text="Param">
      <formula>NOT(ISERROR(SEARCH("Param",G392)))</formula>
    </cfRule>
  </conditionalFormatting>
  <conditionalFormatting sqref="I392">
    <cfRule type="cellIs" dxfId="3867" priority="3867" operator="lessThan">
      <formula>0</formula>
    </cfRule>
  </conditionalFormatting>
  <conditionalFormatting sqref="D392">
    <cfRule type="containsText" dxfId="3866" priority="3865" operator="containsText" text="Dec">
      <formula>NOT(ISERROR(SEARCH("Dec",D392)))</formula>
    </cfRule>
    <cfRule type="containsText" dxfId="3865" priority="3866" operator="containsText" text="Inc">
      <formula>NOT(ISERROR(SEARCH("Inc",D392)))</formula>
    </cfRule>
  </conditionalFormatting>
  <conditionalFormatting sqref="F393:F395">
    <cfRule type="cellIs" dxfId="3864" priority="3863" operator="equal">
      <formula>"Unlocked"</formula>
    </cfRule>
    <cfRule type="cellIs" dxfId="3863" priority="3864" operator="equal">
      <formula>"Locked"</formula>
    </cfRule>
  </conditionalFormatting>
  <conditionalFormatting sqref="G393:G395">
    <cfRule type="containsText" dxfId="3862" priority="3862" operator="containsText" text="Param">
      <formula>NOT(ISERROR(SEARCH("Param",G393)))</formula>
    </cfRule>
  </conditionalFormatting>
  <conditionalFormatting sqref="I393:I395">
    <cfRule type="cellIs" dxfId="3861" priority="3861" operator="lessThan">
      <formula>0</formula>
    </cfRule>
  </conditionalFormatting>
  <conditionalFormatting sqref="D393:D395">
    <cfRule type="containsText" dxfId="3860" priority="3859" operator="containsText" text="Dec">
      <formula>NOT(ISERROR(SEARCH("Dec",D393)))</formula>
    </cfRule>
    <cfRule type="containsText" dxfId="3859" priority="3860" operator="containsText" text="Inc">
      <formula>NOT(ISERROR(SEARCH("Inc",D393)))</formula>
    </cfRule>
  </conditionalFormatting>
  <conditionalFormatting sqref="F393:F395">
    <cfRule type="cellIs" dxfId="3858" priority="3857" operator="equal">
      <formula>"Unlocked"</formula>
    </cfRule>
    <cfRule type="cellIs" dxfId="3857" priority="3858" operator="equal">
      <formula>"Locked"</formula>
    </cfRule>
  </conditionalFormatting>
  <conditionalFormatting sqref="G393:G395">
    <cfRule type="containsText" dxfId="3856" priority="3856" operator="containsText" text="Param">
      <formula>NOT(ISERROR(SEARCH("Param",G393)))</formula>
    </cfRule>
  </conditionalFormatting>
  <conditionalFormatting sqref="I393:I395">
    <cfRule type="cellIs" dxfId="3855" priority="3855" operator="lessThan">
      <formula>0</formula>
    </cfRule>
  </conditionalFormatting>
  <conditionalFormatting sqref="D393:D395">
    <cfRule type="containsText" dxfId="3854" priority="3853" operator="containsText" text="Dec">
      <formula>NOT(ISERROR(SEARCH("Dec",D393)))</formula>
    </cfRule>
    <cfRule type="containsText" dxfId="3853" priority="3854" operator="containsText" text="Inc">
      <formula>NOT(ISERROR(SEARCH("Inc",D393)))</formula>
    </cfRule>
  </conditionalFormatting>
  <conditionalFormatting sqref="F393:F395">
    <cfRule type="cellIs" dxfId="3852" priority="3851" operator="equal">
      <formula>"Unlocked"</formula>
    </cfRule>
    <cfRule type="cellIs" dxfId="3851" priority="3852" operator="equal">
      <formula>"Locked"</formula>
    </cfRule>
  </conditionalFormatting>
  <conditionalFormatting sqref="G393:G395">
    <cfRule type="containsText" dxfId="3850" priority="3850" operator="containsText" text="Param">
      <formula>NOT(ISERROR(SEARCH("Param",G393)))</formula>
    </cfRule>
  </conditionalFormatting>
  <conditionalFormatting sqref="I393:I395">
    <cfRule type="cellIs" dxfId="3849" priority="3849" operator="lessThan">
      <formula>0</formula>
    </cfRule>
  </conditionalFormatting>
  <conditionalFormatting sqref="D393:D395">
    <cfRule type="containsText" dxfId="3848" priority="3847" operator="containsText" text="Dec">
      <formula>NOT(ISERROR(SEARCH("Dec",D393)))</formula>
    </cfRule>
    <cfRule type="containsText" dxfId="3847" priority="3848" operator="containsText" text="Inc">
      <formula>NOT(ISERROR(SEARCH("Inc",D393)))</formula>
    </cfRule>
  </conditionalFormatting>
  <conditionalFormatting sqref="F393:F395">
    <cfRule type="cellIs" dxfId="3846" priority="3845" operator="equal">
      <formula>"Unlocked"</formula>
    </cfRule>
    <cfRule type="cellIs" dxfId="3845" priority="3846" operator="equal">
      <formula>"Locked"</formula>
    </cfRule>
  </conditionalFormatting>
  <conditionalFormatting sqref="G393:G395">
    <cfRule type="containsText" dxfId="3844" priority="3844" operator="containsText" text="Param">
      <formula>NOT(ISERROR(SEARCH("Param",G393)))</formula>
    </cfRule>
  </conditionalFormatting>
  <conditionalFormatting sqref="I393:I395">
    <cfRule type="cellIs" dxfId="3843" priority="3843" operator="lessThan">
      <formula>0</formula>
    </cfRule>
  </conditionalFormatting>
  <conditionalFormatting sqref="D393:D395">
    <cfRule type="containsText" dxfId="3842" priority="3841" operator="containsText" text="Dec">
      <formula>NOT(ISERROR(SEARCH("Dec",D393)))</formula>
    </cfRule>
    <cfRule type="containsText" dxfId="3841" priority="3842" operator="containsText" text="Inc">
      <formula>NOT(ISERROR(SEARCH("Inc",D393)))</formula>
    </cfRule>
  </conditionalFormatting>
  <conditionalFormatting sqref="F393:F395">
    <cfRule type="cellIs" dxfId="3840" priority="3839" operator="equal">
      <formula>"Unlocked"</formula>
    </cfRule>
    <cfRule type="cellIs" dxfId="3839" priority="3840" operator="equal">
      <formula>"Locked"</formula>
    </cfRule>
  </conditionalFormatting>
  <conditionalFormatting sqref="G393:G395">
    <cfRule type="containsText" dxfId="3838" priority="3838" operator="containsText" text="Param">
      <formula>NOT(ISERROR(SEARCH("Param",G393)))</formula>
    </cfRule>
  </conditionalFormatting>
  <conditionalFormatting sqref="I393:I395">
    <cfRule type="cellIs" dxfId="3837" priority="3837" operator="lessThan">
      <formula>0</formula>
    </cfRule>
  </conditionalFormatting>
  <conditionalFormatting sqref="D393:D395">
    <cfRule type="containsText" dxfId="3836" priority="3835" operator="containsText" text="Dec">
      <formula>NOT(ISERROR(SEARCH("Dec",D393)))</formula>
    </cfRule>
    <cfRule type="containsText" dxfId="3835" priority="3836" operator="containsText" text="Inc">
      <formula>NOT(ISERROR(SEARCH("Inc",D393)))</formula>
    </cfRule>
  </conditionalFormatting>
  <conditionalFormatting sqref="F393">
    <cfRule type="cellIs" dxfId="3834" priority="3833" operator="equal">
      <formula>"Unlocked"</formula>
    </cfRule>
    <cfRule type="cellIs" dxfId="3833" priority="3834" operator="equal">
      <formula>"Locked"</formula>
    </cfRule>
  </conditionalFormatting>
  <conditionalFormatting sqref="G393">
    <cfRule type="containsText" dxfId="3832" priority="3832" operator="containsText" text="Param">
      <formula>NOT(ISERROR(SEARCH("Param",G393)))</formula>
    </cfRule>
  </conditionalFormatting>
  <conditionalFormatting sqref="I393">
    <cfRule type="cellIs" dxfId="3831" priority="3831" operator="lessThan">
      <formula>0</formula>
    </cfRule>
  </conditionalFormatting>
  <conditionalFormatting sqref="D393">
    <cfRule type="containsText" dxfId="3830" priority="3829" operator="containsText" text="Dec">
      <formula>NOT(ISERROR(SEARCH("Dec",D393)))</formula>
    </cfRule>
    <cfRule type="containsText" dxfId="3829" priority="3830" operator="containsText" text="Inc">
      <formula>NOT(ISERROR(SEARCH("Inc",D393)))</formula>
    </cfRule>
  </conditionalFormatting>
  <conditionalFormatting sqref="F394:F395">
    <cfRule type="cellIs" dxfId="3828" priority="3827" operator="equal">
      <formula>"Unlocked"</formula>
    </cfRule>
    <cfRule type="cellIs" dxfId="3827" priority="3828" operator="equal">
      <formula>"Locked"</formula>
    </cfRule>
  </conditionalFormatting>
  <conditionalFormatting sqref="G394:G395">
    <cfRule type="containsText" dxfId="3826" priority="3826" operator="containsText" text="Param">
      <formula>NOT(ISERROR(SEARCH("Param",G394)))</formula>
    </cfRule>
  </conditionalFormatting>
  <conditionalFormatting sqref="I394:I395">
    <cfRule type="cellIs" dxfId="3825" priority="3825" operator="lessThan">
      <formula>0</formula>
    </cfRule>
  </conditionalFormatting>
  <conditionalFormatting sqref="D394:D395">
    <cfRule type="containsText" dxfId="3824" priority="3823" operator="containsText" text="Dec">
      <formula>NOT(ISERROR(SEARCH("Dec",D394)))</formula>
    </cfRule>
    <cfRule type="containsText" dxfId="3823" priority="3824" operator="containsText" text="Inc">
      <formula>NOT(ISERROR(SEARCH("Inc",D394)))</formula>
    </cfRule>
  </conditionalFormatting>
  <conditionalFormatting sqref="F396:F398">
    <cfRule type="cellIs" dxfId="3822" priority="3821" operator="equal">
      <formula>"Unlocked"</formula>
    </cfRule>
    <cfRule type="cellIs" dxfId="3821" priority="3822" operator="equal">
      <formula>"Locked"</formula>
    </cfRule>
  </conditionalFormatting>
  <conditionalFormatting sqref="G396:G398">
    <cfRule type="containsText" dxfId="3820" priority="3820" operator="containsText" text="Param">
      <formula>NOT(ISERROR(SEARCH("Param",G396)))</formula>
    </cfRule>
  </conditionalFormatting>
  <conditionalFormatting sqref="I396:I398">
    <cfRule type="cellIs" dxfId="3819" priority="3819" operator="lessThan">
      <formula>0</formula>
    </cfRule>
  </conditionalFormatting>
  <conditionalFormatting sqref="D396:D398">
    <cfRule type="containsText" dxfId="3818" priority="3817" operator="containsText" text="Dec">
      <formula>NOT(ISERROR(SEARCH("Dec",D396)))</formula>
    </cfRule>
    <cfRule type="containsText" dxfId="3817" priority="3818" operator="containsText" text="Inc">
      <formula>NOT(ISERROR(SEARCH("Inc",D396)))</formula>
    </cfRule>
  </conditionalFormatting>
  <conditionalFormatting sqref="F396:F398">
    <cfRule type="cellIs" dxfId="3816" priority="3815" operator="equal">
      <formula>"Unlocked"</formula>
    </cfRule>
    <cfRule type="cellIs" dxfId="3815" priority="3816" operator="equal">
      <formula>"Locked"</formula>
    </cfRule>
  </conditionalFormatting>
  <conditionalFormatting sqref="G396:G398">
    <cfRule type="containsText" dxfId="3814" priority="3814" operator="containsText" text="Param">
      <formula>NOT(ISERROR(SEARCH("Param",G396)))</formula>
    </cfRule>
  </conditionalFormatting>
  <conditionalFormatting sqref="I396:I398">
    <cfRule type="cellIs" dxfId="3813" priority="3813" operator="lessThan">
      <formula>0</formula>
    </cfRule>
  </conditionalFormatting>
  <conditionalFormatting sqref="D396:D398">
    <cfRule type="containsText" dxfId="3812" priority="3811" operator="containsText" text="Dec">
      <formula>NOT(ISERROR(SEARCH("Dec",D396)))</formula>
    </cfRule>
    <cfRule type="containsText" dxfId="3811" priority="3812" operator="containsText" text="Inc">
      <formula>NOT(ISERROR(SEARCH("Inc",D396)))</formula>
    </cfRule>
  </conditionalFormatting>
  <conditionalFormatting sqref="F396:F398">
    <cfRule type="cellIs" dxfId="3810" priority="3809" operator="equal">
      <formula>"Unlocked"</formula>
    </cfRule>
    <cfRule type="cellIs" dxfId="3809" priority="3810" operator="equal">
      <formula>"Locked"</formula>
    </cfRule>
  </conditionalFormatting>
  <conditionalFormatting sqref="G396:G398">
    <cfRule type="containsText" dxfId="3808" priority="3808" operator="containsText" text="Param">
      <formula>NOT(ISERROR(SEARCH("Param",G396)))</formula>
    </cfRule>
  </conditionalFormatting>
  <conditionalFormatting sqref="I396:I398">
    <cfRule type="cellIs" dxfId="3807" priority="3807" operator="lessThan">
      <formula>0</formula>
    </cfRule>
  </conditionalFormatting>
  <conditionalFormatting sqref="D396:D398">
    <cfRule type="containsText" dxfId="3806" priority="3805" operator="containsText" text="Dec">
      <formula>NOT(ISERROR(SEARCH("Dec",D396)))</formula>
    </cfRule>
    <cfRule type="containsText" dxfId="3805" priority="3806" operator="containsText" text="Inc">
      <formula>NOT(ISERROR(SEARCH("Inc",D396)))</formula>
    </cfRule>
  </conditionalFormatting>
  <conditionalFormatting sqref="F396:F398">
    <cfRule type="cellIs" dxfId="3804" priority="3803" operator="equal">
      <formula>"Unlocked"</formula>
    </cfRule>
    <cfRule type="cellIs" dxfId="3803" priority="3804" operator="equal">
      <formula>"Locked"</formula>
    </cfRule>
  </conditionalFormatting>
  <conditionalFormatting sqref="G396:G398">
    <cfRule type="containsText" dxfId="3802" priority="3802" operator="containsText" text="Param">
      <formula>NOT(ISERROR(SEARCH("Param",G396)))</formula>
    </cfRule>
  </conditionalFormatting>
  <conditionalFormatting sqref="I396:I398">
    <cfRule type="cellIs" dxfId="3801" priority="3801" operator="lessThan">
      <formula>0</formula>
    </cfRule>
  </conditionalFormatting>
  <conditionalFormatting sqref="D396:D398">
    <cfRule type="containsText" dxfId="3800" priority="3799" operator="containsText" text="Dec">
      <formula>NOT(ISERROR(SEARCH("Dec",D396)))</formula>
    </cfRule>
    <cfRule type="containsText" dxfId="3799" priority="3800" operator="containsText" text="Inc">
      <formula>NOT(ISERROR(SEARCH("Inc",D396)))</formula>
    </cfRule>
  </conditionalFormatting>
  <conditionalFormatting sqref="F396:F398">
    <cfRule type="cellIs" dxfId="3798" priority="3797" operator="equal">
      <formula>"Unlocked"</formula>
    </cfRule>
    <cfRule type="cellIs" dxfId="3797" priority="3798" operator="equal">
      <formula>"Locked"</formula>
    </cfRule>
  </conditionalFormatting>
  <conditionalFormatting sqref="G396:G398">
    <cfRule type="containsText" dxfId="3796" priority="3796" operator="containsText" text="Param">
      <formula>NOT(ISERROR(SEARCH("Param",G396)))</formula>
    </cfRule>
  </conditionalFormatting>
  <conditionalFormatting sqref="I396:I398">
    <cfRule type="cellIs" dxfId="3795" priority="3795" operator="lessThan">
      <formula>0</formula>
    </cfRule>
  </conditionalFormatting>
  <conditionalFormatting sqref="D396:D398">
    <cfRule type="containsText" dxfId="3794" priority="3793" operator="containsText" text="Dec">
      <formula>NOT(ISERROR(SEARCH("Dec",D396)))</formula>
    </cfRule>
    <cfRule type="containsText" dxfId="3793" priority="3794" operator="containsText" text="Inc">
      <formula>NOT(ISERROR(SEARCH("Inc",D396)))</formula>
    </cfRule>
  </conditionalFormatting>
  <conditionalFormatting sqref="F396:F398">
    <cfRule type="cellIs" dxfId="3792" priority="3791" operator="equal">
      <formula>"Unlocked"</formula>
    </cfRule>
    <cfRule type="cellIs" dxfId="3791" priority="3792" operator="equal">
      <formula>"Locked"</formula>
    </cfRule>
  </conditionalFormatting>
  <conditionalFormatting sqref="G396:G398">
    <cfRule type="containsText" dxfId="3790" priority="3790" operator="containsText" text="Param">
      <formula>NOT(ISERROR(SEARCH("Param",G396)))</formula>
    </cfRule>
  </conditionalFormatting>
  <conditionalFormatting sqref="I396:I398">
    <cfRule type="cellIs" dxfId="3789" priority="3789" operator="lessThan">
      <formula>0</formula>
    </cfRule>
  </conditionalFormatting>
  <conditionalFormatting sqref="D396:D398">
    <cfRule type="containsText" dxfId="3788" priority="3787" operator="containsText" text="Dec">
      <formula>NOT(ISERROR(SEARCH("Dec",D396)))</formula>
    </cfRule>
    <cfRule type="containsText" dxfId="3787" priority="3788" operator="containsText" text="Inc">
      <formula>NOT(ISERROR(SEARCH("Inc",D396)))</formula>
    </cfRule>
  </conditionalFormatting>
  <conditionalFormatting sqref="F396:F397">
    <cfRule type="cellIs" dxfId="3786" priority="3785" operator="equal">
      <formula>"Unlocked"</formula>
    </cfRule>
    <cfRule type="cellIs" dxfId="3785" priority="3786" operator="equal">
      <formula>"Locked"</formula>
    </cfRule>
  </conditionalFormatting>
  <conditionalFormatting sqref="G396:G397">
    <cfRule type="containsText" dxfId="3784" priority="3784" operator="containsText" text="Param">
      <formula>NOT(ISERROR(SEARCH("Param",G396)))</formula>
    </cfRule>
  </conditionalFormatting>
  <conditionalFormatting sqref="I396:I397">
    <cfRule type="cellIs" dxfId="3783" priority="3783" operator="lessThan">
      <formula>0</formula>
    </cfRule>
  </conditionalFormatting>
  <conditionalFormatting sqref="D396:D397">
    <cfRule type="containsText" dxfId="3782" priority="3781" operator="containsText" text="Dec">
      <formula>NOT(ISERROR(SEARCH("Dec",D396)))</formula>
    </cfRule>
    <cfRule type="containsText" dxfId="3781" priority="3782" operator="containsText" text="Inc">
      <formula>NOT(ISERROR(SEARCH("Inc",D396)))</formula>
    </cfRule>
  </conditionalFormatting>
  <conditionalFormatting sqref="F396:F397">
    <cfRule type="cellIs" dxfId="3780" priority="3779" operator="equal">
      <formula>"Unlocked"</formula>
    </cfRule>
    <cfRule type="cellIs" dxfId="3779" priority="3780" operator="equal">
      <formula>"Locked"</formula>
    </cfRule>
  </conditionalFormatting>
  <conditionalFormatting sqref="G396:G397">
    <cfRule type="containsText" dxfId="3778" priority="3778" operator="containsText" text="Param">
      <formula>NOT(ISERROR(SEARCH("Param",G396)))</formula>
    </cfRule>
  </conditionalFormatting>
  <conditionalFormatting sqref="I396:I397">
    <cfRule type="cellIs" dxfId="3777" priority="3777" operator="lessThan">
      <formula>0</formula>
    </cfRule>
  </conditionalFormatting>
  <conditionalFormatting sqref="D396:D397">
    <cfRule type="containsText" dxfId="3776" priority="3775" operator="containsText" text="Dec">
      <formula>NOT(ISERROR(SEARCH("Dec",D396)))</formula>
    </cfRule>
    <cfRule type="containsText" dxfId="3775" priority="3776" operator="containsText" text="Inc">
      <formula>NOT(ISERROR(SEARCH("Inc",D396)))</formula>
    </cfRule>
  </conditionalFormatting>
  <conditionalFormatting sqref="F396:F397">
    <cfRule type="cellIs" dxfId="3774" priority="3773" operator="equal">
      <formula>"Unlocked"</formula>
    </cfRule>
    <cfRule type="cellIs" dxfId="3773" priority="3774" operator="equal">
      <formula>"Locked"</formula>
    </cfRule>
  </conditionalFormatting>
  <conditionalFormatting sqref="G396:G397">
    <cfRule type="containsText" dxfId="3772" priority="3772" operator="containsText" text="Param">
      <formula>NOT(ISERROR(SEARCH("Param",G396)))</formula>
    </cfRule>
  </conditionalFormatting>
  <conditionalFormatting sqref="I396:I397">
    <cfRule type="cellIs" dxfId="3771" priority="3771" operator="lessThan">
      <formula>0</formula>
    </cfRule>
  </conditionalFormatting>
  <conditionalFormatting sqref="D396:D397">
    <cfRule type="containsText" dxfId="3770" priority="3769" operator="containsText" text="Dec">
      <formula>NOT(ISERROR(SEARCH("Dec",D396)))</formula>
    </cfRule>
    <cfRule type="containsText" dxfId="3769" priority="3770" operator="containsText" text="Inc">
      <formula>NOT(ISERROR(SEARCH("Inc",D396)))</formula>
    </cfRule>
  </conditionalFormatting>
  <conditionalFormatting sqref="F396:F397">
    <cfRule type="cellIs" dxfId="3768" priority="3767" operator="equal">
      <formula>"Unlocked"</formula>
    </cfRule>
    <cfRule type="cellIs" dxfId="3767" priority="3768" operator="equal">
      <formula>"Locked"</formula>
    </cfRule>
  </conditionalFormatting>
  <conditionalFormatting sqref="G396:G397">
    <cfRule type="containsText" dxfId="3766" priority="3766" operator="containsText" text="Param">
      <formula>NOT(ISERROR(SEARCH("Param",G396)))</formula>
    </cfRule>
  </conditionalFormatting>
  <conditionalFormatting sqref="I396:I397">
    <cfRule type="cellIs" dxfId="3765" priority="3765" operator="lessThan">
      <formula>0</formula>
    </cfRule>
  </conditionalFormatting>
  <conditionalFormatting sqref="D396:D397">
    <cfRule type="containsText" dxfId="3764" priority="3763" operator="containsText" text="Dec">
      <formula>NOT(ISERROR(SEARCH("Dec",D396)))</formula>
    </cfRule>
    <cfRule type="containsText" dxfId="3763" priority="3764" operator="containsText" text="Inc">
      <formula>NOT(ISERROR(SEARCH("Inc",D396)))</formula>
    </cfRule>
  </conditionalFormatting>
  <conditionalFormatting sqref="F396:F397">
    <cfRule type="cellIs" dxfId="3762" priority="3761" operator="equal">
      <formula>"Unlocked"</formula>
    </cfRule>
    <cfRule type="cellIs" dxfId="3761" priority="3762" operator="equal">
      <formula>"Locked"</formula>
    </cfRule>
  </conditionalFormatting>
  <conditionalFormatting sqref="G396:G397">
    <cfRule type="containsText" dxfId="3760" priority="3760" operator="containsText" text="Param">
      <formula>NOT(ISERROR(SEARCH("Param",G396)))</formula>
    </cfRule>
  </conditionalFormatting>
  <conditionalFormatting sqref="I396:I397">
    <cfRule type="cellIs" dxfId="3759" priority="3759" operator="lessThan">
      <formula>0</formula>
    </cfRule>
  </conditionalFormatting>
  <conditionalFormatting sqref="D396:D397">
    <cfRule type="containsText" dxfId="3758" priority="3757" operator="containsText" text="Dec">
      <formula>NOT(ISERROR(SEARCH("Dec",D396)))</formula>
    </cfRule>
    <cfRule type="containsText" dxfId="3757" priority="3758" operator="containsText" text="Inc">
      <formula>NOT(ISERROR(SEARCH("Inc",D396)))</formula>
    </cfRule>
  </conditionalFormatting>
  <conditionalFormatting sqref="F396:F397">
    <cfRule type="cellIs" dxfId="3756" priority="3755" operator="equal">
      <formula>"Unlocked"</formula>
    </cfRule>
    <cfRule type="cellIs" dxfId="3755" priority="3756" operator="equal">
      <formula>"Locked"</formula>
    </cfRule>
  </conditionalFormatting>
  <conditionalFormatting sqref="G396:G397">
    <cfRule type="containsText" dxfId="3754" priority="3754" operator="containsText" text="Param">
      <formula>NOT(ISERROR(SEARCH("Param",G396)))</formula>
    </cfRule>
  </conditionalFormatting>
  <conditionalFormatting sqref="I396:I397">
    <cfRule type="cellIs" dxfId="3753" priority="3753" operator="lessThan">
      <formula>0</formula>
    </cfRule>
  </conditionalFormatting>
  <conditionalFormatting sqref="D396:D397">
    <cfRule type="containsText" dxfId="3752" priority="3751" operator="containsText" text="Dec">
      <formula>NOT(ISERROR(SEARCH("Dec",D396)))</formula>
    </cfRule>
    <cfRule type="containsText" dxfId="3751" priority="3752" operator="containsText" text="Inc">
      <formula>NOT(ISERROR(SEARCH("Inc",D396)))</formula>
    </cfRule>
  </conditionalFormatting>
  <conditionalFormatting sqref="F396:F397">
    <cfRule type="cellIs" dxfId="3750" priority="3749" operator="equal">
      <formula>"Unlocked"</formula>
    </cfRule>
    <cfRule type="cellIs" dxfId="3749" priority="3750" operator="equal">
      <formula>"Locked"</formula>
    </cfRule>
  </conditionalFormatting>
  <conditionalFormatting sqref="G396:G397">
    <cfRule type="containsText" dxfId="3748" priority="3748" operator="containsText" text="Param">
      <formula>NOT(ISERROR(SEARCH("Param",G396)))</formula>
    </cfRule>
  </conditionalFormatting>
  <conditionalFormatting sqref="I396:I397">
    <cfRule type="cellIs" dxfId="3747" priority="3747" operator="lessThan">
      <formula>0</formula>
    </cfRule>
  </conditionalFormatting>
  <conditionalFormatting sqref="D396:D397">
    <cfRule type="containsText" dxfId="3746" priority="3745" operator="containsText" text="Dec">
      <formula>NOT(ISERROR(SEARCH("Dec",D396)))</formula>
    </cfRule>
    <cfRule type="containsText" dxfId="3745" priority="3746" operator="containsText" text="Inc">
      <formula>NOT(ISERROR(SEARCH("Inc",D396)))</formula>
    </cfRule>
  </conditionalFormatting>
  <conditionalFormatting sqref="F396:F397">
    <cfRule type="cellIs" dxfId="3744" priority="3743" operator="equal">
      <formula>"Unlocked"</formula>
    </cfRule>
    <cfRule type="cellIs" dxfId="3743" priority="3744" operator="equal">
      <formula>"Locked"</formula>
    </cfRule>
  </conditionalFormatting>
  <conditionalFormatting sqref="G396:G397">
    <cfRule type="containsText" dxfId="3742" priority="3742" operator="containsText" text="Param">
      <formula>NOT(ISERROR(SEARCH("Param",G396)))</formula>
    </cfRule>
  </conditionalFormatting>
  <conditionalFormatting sqref="I396:I397">
    <cfRule type="cellIs" dxfId="3741" priority="3741" operator="lessThan">
      <formula>0</formula>
    </cfRule>
  </conditionalFormatting>
  <conditionalFormatting sqref="D396:D397">
    <cfRule type="containsText" dxfId="3740" priority="3739" operator="containsText" text="Dec">
      <formula>NOT(ISERROR(SEARCH("Dec",D396)))</formula>
    </cfRule>
    <cfRule type="containsText" dxfId="3739" priority="3740" operator="containsText" text="Inc">
      <formula>NOT(ISERROR(SEARCH("Inc",D396)))</formula>
    </cfRule>
  </conditionalFormatting>
  <conditionalFormatting sqref="F396:F397">
    <cfRule type="cellIs" dxfId="3738" priority="3737" operator="equal">
      <formula>"Unlocked"</formula>
    </cfRule>
    <cfRule type="cellIs" dxfId="3737" priority="3738" operator="equal">
      <formula>"Locked"</formula>
    </cfRule>
  </conditionalFormatting>
  <conditionalFormatting sqref="G396:G397">
    <cfRule type="containsText" dxfId="3736" priority="3736" operator="containsText" text="Param">
      <formula>NOT(ISERROR(SEARCH("Param",G396)))</formula>
    </cfRule>
  </conditionalFormatting>
  <conditionalFormatting sqref="I396:I397">
    <cfRule type="cellIs" dxfId="3735" priority="3735" operator="lessThan">
      <formula>0</formula>
    </cfRule>
  </conditionalFormatting>
  <conditionalFormatting sqref="D396:D397">
    <cfRule type="containsText" dxfId="3734" priority="3733" operator="containsText" text="Dec">
      <formula>NOT(ISERROR(SEARCH("Dec",D396)))</formula>
    </cfRule>
    <cfRule type="containsText" dxfId="3733" priority="3734" operator="containsText" text="Inc">
      <formula>NOT(ISERROR(SEARCH("Inc",D396)))</formula>
    </cfRule>
  </conditionalFormatting>
  <conditionalFormatting sqref="F396:F397">
    <cfRule type="cellIs" dxfId="3732" priority="3731" operator="equal">
      <formula>"Unlocked"</formula>
    </cfRule>
    <cfRule type="cellIs" dxfId="3731" priority="3732" operator="equal">
      <formula>"Locked"</formula>
    </cfRule>
  </conditionalFormatting>
  <conditionalFormatting sqref="G396:G397">
    <cfRule type="containsText" dxfId="3730" priority="3730" operator="containsText" text="Param">
      <formula>NOT(ISERROR(SEARCH("Param",G396)))</formula>
    </cfRule>
  </conditionalFormatting>
  <conditionalFormatting sqref="I396:I397">
    <cfRule type="cellIs" dxfId="3729" priority="3729" operator="lessThan">
      <formula>0</formula>
    </cfRule>
  </conditionalFormatting>
  <conditionalFormatting sqref="D396:D397">
    <cfRule type="containsText" dxfId="3728" priority="3727" operator="containsText" text="Dec">
      <formula>NOT(ISERROR(SEARCH("Dec",D396)))</formula>
    </cfRule>
    <cfRule type="containsText" dxfId="3727" priority="3728" operator="containsText" text="Inc">
      <formula>NOT(ISERROR(SEARCH("Inc",D396)))</formula>
    </cfRule>
  </conditionalFormatting>
  <conditionalFormatting sqref="F396:F397">
    <cfRule type="cellIs" dxfId="3726" priority="3725" operator="equal">
      <formula>"Unlocked"</formula>
    </cfRule>
    <cfRule type="cellIs" dxfId="3725" priority="3726" operator="equal">
      <formula>"Locked"</formula>
    </cfRule>
  </conditionalFormatting>
  <conditionalFormatting sqref="G396:G397">
    <cfRule type="containsText" dxfId="3724" priority="3724" operator="containsText" text="Param">
      <formula>NOT(ISERROR(SEARCH("Param",G396)))</formula>
    </cfRule>
  </conditionalFormatting>
  <conditionalFormatting sqref="I396:I397">
    <cfRule type="cellIs" dxfId="3723" priority="3723" operator="lessThan">
      <formula>0</formula>
    </cfRule>
  </conditionalFormatting>
  <conditionalFormatting sqref="D396:D397">
    <cfRule type="containsText" dxfId="3722" priority="3721" operator="containsText" text="Dec">
      <formula>NOT(ISERROR(SEARCH("Dec",D396)))</formula>
    </cfRule>
    <cfRule type="containsText" dxfId="3721" priority="3722" operator="containsText" text="Inc">
      <formula>NOT(ISERROR(SEARCH("Inc",D396)))</formula>
    </cfRule>
  </conditionalFormatting>
  <conditionalFormatting sqref="F396:F397">
    <cfRule type="cellIs" dxfId="3720" priority="3719" operator="equal">
      <formula>"Unlocked"</formula>
    </cfRule>
    <cfRule type="cellIs" dxfId="3719" priority="3720" operator="equal">
      <formula>"Locked"</formula>
    </cfRule>
  </conditionalFormatting>
  <conditionalFormatting sqref="G396:G397">
    <cfRule type="containsText" dxfId="3718" priority="3718" operator="containsText" text="Param">
      <formula>NOT(ISERROR(SEARCH("Param",G396)))</formula>
    </cfRule>
  </conditionalFormatting>
  <conditionalFormatting sqref="I396:I397">
    <cfRule type="cellIs" dxfId="3717" priority="3717" operator="lessThan">
      <formula>0</formula>
    </cfRule>
  </conditionalFormatting>
  <conditionalFormatting sqref="D396:D397">
    <cfRule type="containsText" dxfId="3716" priority="3715" operator="containsText" text="Dec">
      <formula>NOT(ISERROR(SEARCH("Dec",D396)))</formula>
    </cfRule>
    <cfRule type="containsText" dxfId="3715" priority="3716" operator="containsText" text="Inc">
      <formula>NOT(ISERROR(SEARCH("Inc",D396)))</formula>
    </cfRule>
  </conditionalFormatting>
  <conditionalFormatting sqref="F396:F397">
    <cfRule type="cellIs" dxfId="3714" priority="3713" operator="equal">
      <formula>"Unlocked"</formula>
    </cfRule>
    <cfRule type="cellIs" dxfId="3713" priority="3714" operator="equal">
      <formula>"Locked"</formula>
    </cfRule>
  </conditionalFormatting>
  <conditionalFormatting sqref="G396:G397">
    <cfRule type="containsText" dxfId="3712" priority="3712" operator="containsText" text="Param">
      <formula>NOT(ISERROR(SEARCH("Param",G396)))</formula>
    </cfRule>
  </conditionalFormatting>
  <conditionalFormatting sqref="I396:I397">
    <cfRule type="cellIs" dxfId="3711" priority="3711" operator="lessThan">
      <formula>0</formula>
    </cfRule>
  </conditionalFormatting>
  <conditionalFormatting sqref="D396:D397">
    <cfRule type="containsText" dxfId="3710" priority="3709" operator="containsText" text="Dec">
      <formula>NOT(ISERROR(SEARCH("Dec",D396)))</formula>
    </cfRule>
    <cfRule type="containsText" dxfId="3709" priority="3710" operator="containsText" text="Inc">
      <formula>NOT(ISERROR(SEARCH("Inc",D396)))</formula>
    </cfRule>
  </conditionalFormatting>
  <conditionalFormatting sqref="F396:F397">
    <cfRule type="cellIs" dxfId="3708" priority="3707" operator="equal">
      <formula>"Unlocked"</formula>
    </cfRule>
    <cfRule type="cellIs" dxfId="3707" priority="3708" operator="equal">
      <formula>"Locked"</formula>
    </cfRule>
  </conditionalFormatting>
  <conditionalFormatting sqref="G396:G397">
    <cfRule type="containsText" dxfId="3706" priority="3706" operator="containsText" text="Param">
      <formula>NOT(ISERROR(SEARCH("Param",G396)))</formula>
    </cfRule>
  </conditionalFormatting>
  <conditionalFormatting sqref="I396:I397">
    <cfRule type="cellIs" dxfId="3705" priority="3705" operator="lessThan">
      <formula>0</formula>
    </cfRule>
  </conditionalFormatting>
  <conditionalFormatting sqref="D396:D397">
    <cfRule type="containsText" dxfId="3704" priority="3703" operator="containsText" text="Dec">
      <formula>NOT(ISERROR(SEARCH("Dec",D396)))</formula>
    </cfRule>
    <cfRule type="containsText" dxfId="3703" priority="3704" operator="containsText" text="Inc">
      <formula>NOT(ISERROR(SEARCH("Inc",D396)))</formula>
    </cfRule>
  </conditionalFormatting>
  <conditionalFormatting sqref="F396:F397">
    <cfRule type="cellIs" dxfId="3702" priority="3701" operator="equal">
      <formula>"Unlocked"</formula>
    </cfRule>
    <cfRule type="cellIs" dxfId="3701" priority="3702" operator="equal">
      <formula>"Locked"</formula>
    </cfRule>
  </conditionalFormatting>
  <conditionalFormatting sqref="G396:G397">
    <cfRule type="containsText" dxfId="3700" priority="3700" operator="containsText" text="Param">
      <formula>NOT(ISERROR(SEARCH("Param",G396)))</formula>
    </cfRule>
  </conditionalFormatting>
  <conditionalFormatting sqref="I396:I397">
    <cfRule type="cellIs" dxfId="3699" priority="3699" operator="lessThan">
      <formula>0</formula>
    </cfRule>
  </conditionalFormatting>
  <conditionalFormatting sqref="D396:D397">
    <cfRule type="containsText" dxfId="3698" priority="3697" operator="containsText" text="Dec">
      <formula>NOT(ISERROR(SEARCH("Dec",D396)))</formula>
    </cfRule>
    <cfRule type="containsText" dxfId="3697" priority="3698" operator="containsText" text="Inc">
      <formula>NOT(ISERROR(SEARCH("Inc",D396)))</formula>
    </cfRule>
  </conditionalFormatting>
  <conditionalFormatting sqref="F396:F397">
    <cfRule type="cellIs" dxfId="3696" priority="3695" operator="equal">
      <formula>"Unlocked"</formula>
    </cfRule>
    <cfRule type="cellIs" dxfId="3695" priority="3696" operator="equal">
      <formula>"Locked"</formula>
    </cfRule>
  </conditionalFormatting>
  <conditionalFormatting sqref="G396:G397">
    <cfRule type="containsText" dxfId="3694" priority="3694" operator="containsText" text="Param">
      <formula>NOT(ISERROR(SEARCH("Param",G396)))</formula>
    </cfRule>
  </conditionalFormatting>
  <conditionalFormatting sqref="I396:I397">
    <cfRule type="cellIs" dxfId="3693" priority="3693" operator="lessThan">
      <formula>0</formula>
    </cfRule>
  </conditionalFormatting>
  <conditionalFormatting sqref="D396:D397">
    <cfRule type="containsText" dxfId="3692" priority="3691" operator="containsText" text="Dec">
      <formula>NOT(ISERROR(SEARCH("Dec",D396)))</formula>
    </cfRule>
    <cfRule type="containsText" dxfId="3691" priority="3692" operator="containsText" text="Inc">
      <formula>NOT(ISERROR(SEARCH("Inc",D396)))</formula>
    </cfRule>
  </conditionalFormatting>
  <conditionalFormatting sqref="F396:F397">
    <cfRule type="cellIs" dxfId="3690" priority="3689" operator="equal">
      <formula>"Unlocked"</formula>
    </cfRule>
    <cfRule type="cellIs" dxfId="3689" priority="3690" operator="equal">
      <formula>"Locked"</formula>
    </cfRule>
  </conditionalFormatting>
  <conditionalFormatting sqref="G396:G397">
    <cfRule type="containsText" dxfId="3688" priority="3688" operator="containsText" text="Param">
      <formula>NOT(ISERROR(SEARCH("Param",G396)))</formula>
    </cfRule>
  </conditionalFormatting>
  <conditionalFormatting sqref="I396:I397">
    <cfRule type="cellIs" dxfId="3687" priority="3687" operator="lessThan">
      <formula>0</formula>
    </cfRule>
  </conditionalFormatting>
  <conditionalFormatting sqref="D396:D397">
    <cfRule type="containsText" dxfId="3686" priority="3685" operator="containsText" text="Dec">
      <formula>NOT(ISERROR(SEARCH("Dec",D396)))</formula>
    </cfRule>
    <cfRule type="containsText" dxfId="3685" priority="3686" operator="containsText" text="Inc">
      <formula>NOT(ISERROR(SEARCH("Inc",D396)))</formula>
    </cfRule>
  </conditionalFormatting>
  <conditionalFormatting sqref="F396:F397">
    <cfRule type="cellIs" dxfId="3684" priority="3683" operator="equal">
      <formula>"Unlocked"</formula>
    </cfRule>
    <cfRule type="cellIs" dxfId="3683" priority="3684" operator="equal">
      <formula>"Locked"</formula>
    </cfRule>
  </conditionalFormatting>
  <conditionalFormatting sqref="G396:G397">
    <cfRule type="containsText" dxfId="3682" priority="3682" operator="containsText" text="Param">
      <formula>NOT(ISERROR(SEARCH("Param",G396)))</formula>
    </cfRule>
  </conditionalFormatting>
  <conditionalFormatting sqref="I396:I397">
    <cfRule type="cellIs" dxfId="3681" priority="3681" operator="lessThan">
      <formula>0</formula>
    </cfRule>
  </conditionalFormatting>
  <conditionalFormatting sqref="D396:D397">
    <cfRule type="containsText" dxfId="3680" priority="3679" operator="containsText" text="Dec">
      <formula>NOT(ISERROR(SEARCH("Dec",D396)))</formula>
    </cfRule>
    <cfRule type="containsText" dxfId="3679" priority="3680" operator="containsText" text="Inc">
      <formula>NOT(ISERROR(SEARCH("Inc",D396)))</formula>
    </cfRule>
  </conditionalFormatting>
  <conditionalFormatting sqref="F396:F397">
    <cfRule type="cellIs" dxfId="3678" priority="3677" operator="equal">
      <formula>"Unlocked"</formula>
    </cfRule>
    <cfRule type="cellIs" dxfId="3677" priority="3678" operator="equal">
      <formula>"Locked"</formula>
    </cfRule>
  </conditionalFormatting>
  <conditionalFormatting sqref="G396:G397">
    <cfRule type="containsText" dxfId="3676" priority="3676" operator="containsText" text="Param">
      <formula>NOT(ISERROR(SEARCH("Param",G396)))</formula>
    </cfRule>
  </conditionalFormatting>
  <conditionalFormatting sqref="I396:I397">
    <cfRule type="cellIs" dxfId="3675" priority="3675" operator="lessThan">
      <formula>0</formula>
    </cfRule>
  </conditionalFormatting>
  <conditionalFormatting sqref="D396:D397">
    <cfRule type="containsText" dxfId="3674" priority="3673" operator="containsText" text="Dec">
      <formula>NOT(ISERROR(SEARCH("Dec",D396)))</formula>
    </cfRule>
    <cfRule type="containsText" dxfId="3673" priority="3674" operator="containsText" text="Inc">
      <formula>NOT(ISERROR(SEARCH("Inc",D396)))</formula>
    </cfRule>
  </conditionalFormatting>
  <conditionalFormatting sqref="F398">
    <cfRule type="cellIs" dxfId="3672" priority="3671" operator="equal">
      <formula>"Unlocked"</formula>
    </cfRule>
    <cfRule type="cellIs" dxfId="3671" priority="3672" operator="equal">
      <formula>"Locked"</formula>
    </cfRule>
  </conditionalFormatting>
  <conditionalFormatting sqref="G398">
    <cfRule type="containsText" dxfId="3670" priority="3670" operator="containsText" text="Param">
      <formula>NOT(ISERROR(SEARCH("Param",G398)))</formula>
    </cfRule>
  </conditionalFormatting>
  <conditionalFormatting sqref="I398">
    <cfRule type="cellIs" dxfId="3669" priority="3669" operator="lessThan">
      <formula>0</formula>
    </cfRule>
  </conditionalFormatting>
  <conditionalFormatting sqref="D398">
    <cfRule type="containsText" dxfId="3668" priority="3667" operator="containsText" text="Dec">
      <formula>NOT(ISERROR(SEARCH("Dec",D398)))</formula>
    </cfRule>
    <cfRule type="containsText" dxfId="3667" priority="3668" operator="containsText" text="Inc">
      <formula>NOT(ISERROR(SEARCH("Inc",D398)))</formula>
    </cfRule>
  </conditionalFormatting>
  <conditionalFormatting sqref="F398">
    <cfRule type="cellIs" dxfId="3666" priority="3665" operator="equal">
      <formula>"Unlocked"</formula>
    </cfRule>
    <cfRule type="cellIs" dxfId="3665" priority="3666" operator="equal">
      <formula>"Locked"</formula>
    </cfRule>
  </conditionalFormatting>
  <conditionalFormatting sqref="G398">
    <cfRule type="containsText" dxfId="3664" priority="3664" operator="containsText" text="Param">
      <formula>NOT(ISERROR(SEARCH("Param",G398)))</formula>
    </cfRule>
  </conditionalFormatting>
  <conditionalFormatting sqref="I398">
    <cfRule type="cellIs" dxfId="3663" priority="3663" operator="lessThan">
      <formula>0</formula>
    </cfRule>
  </conditionalFormatting>
  <conditionalFormatting sqref="D398">
    <cfRule type="containsText" dxfId="3662" priority="3661" operator="containsText" text="Dec">
      <formula>NOT(ISERROR(SEARCH("Dec",D398)))</formula>
    </cfRule>
    <cfRule type="containsText" dxfId="3661" priority="3662" operator="containsText" text="Inc">
      <formula>NOT(ISERROR(SEARCH("Inc",D398)))</formula>
    </cfRule>
  </conditionalFormatting>
  <conditionalFormatting sqref="F398">
    <cfRule type="cellIs" dxfId="3660" priority="3659" operator="equal">
      <formula>"Unlocked"</formula>
    </cfRule>
    <cfRule type="cellIs" dxfId="3659" priority="3660" operator="equal">
      <formula>"Locked"</formula>
    </cfRule>
  </conditionalFormatting>
  <conditionalFormatting sqref="G398">
    <cfRule type="containsText" dxfId="3658" priority="3658" operator="containsText" text="Param">
      <formula>NOT(ISERROR(SEARCH("Param",G398)))</formula>
    </cfRule>
  </conditionalFormatting>
  <conditionalFormatting sqref="I398">
    <cfRule type="cellIs" dxfId="3657" priority="3657" operator="lessThan">
      <formula>0</formula>
    </cfRule>
  </conditionalFormatting>
  <conditionalFormatting sqref="D398">
    <cfRule type="containsText" dxfId="3656" priority="3655" operator="containsText" text="Dec">
      <formula>NOT(ISERROR(SEARCH("Dec",D398)))</formula>
    </cfRule>
    <cfRule type="containsText" dxfId="3655" priority="3656" operator="containsText" text="Inc">
      <formula>NOT(ISERROR(SEARCH("Inc",D398)))</formula>
    </cfRule>
  </conditionalFormatting>
  <conditionalFormatting sqref="F398">
    <cfRule type="cellIs" dxfId="3654" priority="3653" operator="equal">
      <formula>"Unlocked"</formula>
    </cfRule>
    <cfRule type="cellIs" dxfId="3653" priority="3654" operator="equal">
      <formula>"Locked"</formula>
    </cfRule>
  </conditionalFormatting>
  <conditionalFormatting sqref="G398">
    <cfRule type="containsText" dxfId="3652" priority="3652" operator="containsText" text="Param">
      <formula>NOT(ISERROR(SEARCH("Param",G398)))</formula>
    </cfRule>
  </conditionalFormatting>
  <conditionalFormatting sqref="I398">
    <cfRule type="cellIs" dxfId="3651" priority="3651" operator="lessThan">
      <formula>0</formula>
    </cfRule>
  </conditionalFormatting>
  <conditionalFormatting sqref="D398">
    <cfRule type="containsText" dxfId="3650" priority="3649" operator="containsText" text="Dec">
      <formula>NOT(ISERROR(SEARCH("Dec",D398)))</formula>
    </cfRule>
    <cfRule type="containsText" dxfId="3649" priority="3650" operator="containsText" text="Inc">
      <formula>NOT(ISERROR(SEARCH("Inc",D398)))</formula>
    </cfRule>
  </conditionalFormatting>
  <conditionalFormatting sqref="F398">
    <cfRule type="cellIs" dxfId="3648" priority="3647" operator="equal">
      <formula>"Unlocked"</formula>
    </cfRule>
    <cfRule type="cellIs" dxfId="3647" priority="3648" operator="equal">
      <formula>"Locked"</formula>
    </cfRule>
  </conditionalFormatting>
  <conditionalFormatting sqref="G398">
    <cfRule type="containsText" dxfId="3646" priority="3646" operator="containsText" text="Param">
      <formula>NOT(ISERROR(SEARCH("Param",G398)))</formula>
    </cfRule>
  </conditionalFormatting>
  <conditionalFormatting sqref="I398">
    <cfRule type="cellIs" dxfId="3645" priority="3645" operator="lessThan">
      <formula>0</formula>
    </cfRule>
  </conditionalFormatting>
  <conditionalFormatting sqref="D398">
    <cfRule type="containsText" dxfId="3644" priority="3643" operator="containsText" text="Dec">
      <formula>NOT(ISERROR(SEARCH("Dec",D398)))</formula>
    </cfRule>
    <cfRule type="containsText" dxfId="3643" priority="3644" operator="containsText" text="Inc">
      <formula>NOT(ISERROR(SEARCH("Inc",D398)))</formula>
    </cfRule>
  </conditionalFormatting>
  <conditionalFormatting sqref="F398">
    <cfRule type="cellIs" dxfId="3642" priority="3641" operator="equal">
      <formula>"Unlocked"</formula>
    </cfRule>
    <cfRule type="cellIs" dxfId="3641" priority="3642" operator="equal">
      <formula>"Locked"</formula>
    </cfRule>
  </conditionalFormatting>
  <conditionalFormatting sqref="G398">
    <cfRule type="containsText" dxfId="3640" priority="3640" operator="containsText" text="Param">
      <formula>NOT(ISERROR(SEARCH("Param",G398)))</formula>
    </cfRule>
  </conditionalFormatting>
  <conditionalFormatting sqref="I398">
    <cfRule type="cellIs" dxfId="3639" priority="3639" operator="lessThan">
      <formula>0</formula>
    </cfRule>
  </conditionalFormatting>
  <conditionalFormatting sqref="D398">
    <cfRule type="containsText" dxfId="3638" priority="3637" operator="containsText" text="Dec">
      <formula>NOT(ISERROR(SEARCH("Dec",D398)))</formula>
    </cfRule>
    <cfRule type="containsText" dxfId="3637" priority="3638" operator="containsText" text="Inc">
      <formula>NOT(ISERROR(SEARCH("Inc",D398)))</formula>
    </cfRule>
  </conditionalFormatting>
  <conditionalFormatting sqref="F398">
    <cfRule type="cellIs" dxfId="3636" priority="3635" operator="equal">
      <formula>"Unlocked"</formula>
    </cfRule>
    <cfRule type="cellIs" dxfId="3635" priority="3636" operator="equal">
      <formula>"Locked"</formula>
    </cfRule>
  </conditionalFormatting>
  <conditionalFormatting sqref="G398">
    <cfRule type="containsText" dxfId="3634" priority="3634" operator="containsText" text="Param">
      <formula>NOT(ISERROR(SEARCH("Param",G398)))</formula>
    </cfRule>
  </conditionalFormatting>
  <conditionalFormatting sqref="I398">
    <cfRule type="cellIs" dxfId="3633" priority="3633" operator="lessThan">
      <formula>0</formula>
    </cfRule>
  </conditionalFormatting>
  <conditionalFormatting sqref="D398">
    <cfRule type="containsText" dxfId="3632" priority="3631" operator="containsText" text="Dec">
      <formula>NOT(ISERROR(SEARCH("Dec",D398)))</formula>
    </cfRule>
    <cfRule type="containsText" dxfId="3631" priority="3632" operator="containsText" text="Inc">
      <formula>NOT(ISERROR(SEARCH("Inc",D398)))</formula>
    </cfRule>
  </conditionalFormatting>
  <conditionalFormatting sqref="F398">
    <cfRule type="cellIs" dxfId="3630" priority="3629" operator="equal">
      <formula>"Unlocked"</formula>
    </cfRule>
    <cfRule type="cellIs" dxfId="3629" priority="3630" operator="equal">
      <formula>"Locked"</formula>
    </cfRule>
  </conditionalFormatting>
  <conditionalFormatting sqref="G398">
    <cfRule type="containsText" dxfId="3628" priority="3628" operator="containsText" text="Param">
      <formula>NOT(ISERROR(SEARCH("Param",G398)))</formula>
    </cfRule>
  </conditionalFormatting>
  <conditionalFormatting sqref="I398">
    <cfRule type="cellIs" dxfId="3627" priority="3627" operator="lessThan">
      <formula>0</formula>
    </cfRule>
  </conditionalFormatting>
  <conditionalFormatting sqref="D398">
    <cfRule type="containsText" dxfId="3626" priority="3625" operator="containsText" text="Dec">
      <formula>NOT(ISERROR(SEARCH("Dec",D398)))</formula>
    </cfRule>
    <cfRule type="containsText" dxfId="3625" priority="3626" operator="containsText" text="Inc">
      <formula>NOT(ISERROR(SEARCH("Inc",D398)))</formula>
    </cfRule>
  </conditionalFormatting>
  <conditionalFormatting sqref="F398">
    <cfRule type="cellIs" dxfId="3624" priority="3623" operator="equal">
      <formula>"Unlocked"</formula>
    </cfRule>
    <cfRule type="cellIs" dxfId="3623" priority="3624" operator="equal">
      <formula>"Locked"</formula>
    </cfRule>
  </conditionalFormatting>
  <conditionalFormatting sqref="G398">
    <cfRule type="containsText" dxfId="3622" priority="3622" operator="containsText" text="Param">
      <formula>NOT(ISERROR(SEARCH("Param",G398)))</formula>
    </cfRule>
  </conditionalFormatting>
  <conditionalFormatting sqref="I398">
    <cfRule type="cellIs" dxfId="3621" priority="3621" operator="lessThan">
      <formula>0</formula>
    </cfRule>
  </conditionalFormatting>
  <conditionalFormatting sqref="D398">
    <cfRule type="containsText" dxfId="3620" priority="3619" operator="containsText" text="Dec">
      <formula>NOT(ISERROR(SEARCH("Dec",D398)))</formula>
    </cfRule>
    <cfRule type="containsText" dxfId="3619" priority="3620" operator="containsText" text="Inc">
      <formula>NOT(ISERROR(SEARCH("Inc",D398)))</formula>
    </cfRule>
  </conditionalFormatting>
  <conditionalFormatting sqref="F398">
    <cfRule type="cellIs" dxfId="3618" priority="3617" operator="equal">
      <formula>"Unlocked"</formula>
    </cfRule>
    <cfRule type="cellIs" dxfId="3617" priority="3618" operator="equal">
      <formula>"Locked"</formula>
    </cfRule>
  </conditionalFormatting>
  <conditionalFormatting sqref="G398">
    <cfRule type="containsText" dxfId="3616" priority="3616" operator="containsText" text="Param">
      <formula>NOT(ISERROR(SEARCH("Param",G398)))</formula>
    </cfRule>
  </conditionalFormatting>
  <conditionalFormatting sqref="I398">
    <cfRule type="cellIs" dxfId="3615" priority="3615" operator="lessThan">
      <formula>0</formula>
    </cfRule>
  </conditionalFormatting>
  <conditionalFormatting sqref="D398">
    <cfRule type="containsText" dxfId="3614" priority="3613" operator="containsText" text="Dec">
      <formula>NOT(ISERROR(SEARCH("Dec",D398)))</formula>
    </cfRule>
    <cfRule type="containsText" dxfId="3613" priority="3614" operator="containsText" text="Inc">
      <formula>NOT(ISERROR(SEARCH("Inc",D398)))</formula>
    </cfRule>
  </conditionalFormatting>
  <conditionalFormatting sqref="F398">
    <cfRule type="cellIs" dxfId="3612" priority="3611" operator="equal">
      <formula>"Unlocked"</formula>
    </cfRule>
    <cfRule type="cellIs" dxfId="3611" priority="3612" operator="equal">
      <formula>"Locked"</formula>
    </cfRule>
  </conditionalFormatting>
  <conditionalFormatting sqref="G398">
    <cfRule type="containsText" dxfId="3610" priority="3610" operator="containsText" text="Param">
      <formula>NOT(ISERROR(SEARCH("Param",G398)))</formula>
    </cfRule>
  </conditionalFormatting>
  <conditionalFormatting sqref="I398">
    <cfRule type="cellIs" dxfId="3609" priority="3609" operator="lessThan">
      <formula>0</formula>
    </cfRule>
  </conditionalFormatting>
  <conditionalFormatting sqref="D398">
    <cfRule type="containsText" dxfId="3608" priority="3607" operator="containsText" text="Dec">
      <formula>NOT(ISERROR(SEARCH("Dec",D398)))</formula>
    </cfRule>
    <cfRule type="containsText" dxfId="3607" priority="3608" operator="containsText" text="Inc">
      <formula>NOT(ISERROR(SEARCH("Inc",D398)))</formula>
    </cfRule>
  </conditionalFormatting>
  <conditionalFormatting sqref="F398">
    <cfRule type="cellIs" dxfId="3606" priority="3605" operator="equal">
      <formula>"Unlocked"</formula>
    </cfRule>
    <cfRule type="cellIs" dxfId="3605" priority="3606" operator="equal">
      <formula>"Locked"</formula>
    </cfRule>
  </conditionalFormatting>
  <conditionalFormatting sqref="G398">
    <cfRule type="containsText" dxfId="3604" priority="3604" operator="containsText" text="Param">
      <formula>NOT(ISERROR(SEARCH("Param",G398)))</formula>
    </cfRule>
  </conditionalFormatting>
  <conditionalFormatting sqref="I398">
    <cfRule type="cellIs" dxfId="3603" priority="3603" operator="lessThan">
      <formula>0</formula>
    </cfRule>
  </conditionalFormatting>
  <conditionalFormatting sqref="D398">
    <cfRule type="containsText" dxfId="3602" priority="3601" operator="containsText" text="Dec">
      <formula>NOT(ISERROR(SEARCH("Dec",D398)))</formula>
    </cfRule>
    <cfRule type="containsText" dxfId="3601" priority="3602" operator="containsText" text="Inc">
      <formula>NOT(ISERROR(SEARCH("Inc",D398)))</formula>
    </cfRule>
  </conditionalFormatting>
  <conditionalFormatting sqref="F398">
    <cfRule type="cellIs" dxfId="3600" priority="3599" operator="equal">
      <formula>"Unlocked"</formula>
    </cfRule>
    <cfRule type="cellIs" dxfId="3599" priority="3600" operator="equal">
      <formula>"Locked"</formula>
    </cfRule>
  </conditionalFormatting>
  <conditionalFormatting sqref="G398">
    <cfRule type="containsText" dxfId="3598" priority="3598" operator="containsText" text="Param">
      <formula>NOT(ISERROR(SEARCH("Param",G398)))</formula>
    </cfRule>
  </conditionalFormatting>
  <conditionalFormatting sqref="I398">
    <cfRule type="cellIs" dxfId="3597" priority="3597" operator="lessThan">
      <formula>0</formula>
    </cfRule>
  </conditionalFormatting>
  <conditionalFormatting sqref="D398">
    <cfRule type="containsText" dxfId="3596" priority="3595" operator="containsText" text="Dec">
      <formula>NOT(ISERROR(SEARCH("Dec",D398)))</formula>
    </cfRule>
    <cfRule type="containsText" dxfId="3595" priority="3596" operator="containsText" text="Inc">
      <formula>NOT(ISERROR(SEARCH("Inc",D398)))</formula>
    </cfRule>
  </conditionalFormatting>
  <conditionalFormatting sqref="F398">
    <cfRule type="cellIs" dxfId="3594" priority="3593" operator="equal">
      <formula>"Unlocked"</formula>
    </cfRule>
    <cfRule type="cellIs" dxfId="3593" priority="3594" operator="equal">
      <formula>"Locked"</formula>
    </cfRule>
  </conditionalFormatting>
  <conditionalFormatting sqref="G398">
    <cfRule type="containsText" dxfId="3592" priority="3592" operator="containsText" text="Param">
      <formula>NOT(ISERROR(SEARCH("Param",G398)))</formula>
    </cfRule>
  </conditionalFormatting>
  <conditionalFormatting sqref="I398">
    <cfRule type="cellIs" dxfId="3591" priority="3591" operator="lessThan">
      <formula>0</formula>
    </cfRule>
  </conditionalFormatting>
  <conditionalFormatting sqref="D398">
    <cfRule type="containsText" dxfId="3590" priority="3589" operator="containsText" text="Dec">
      <formula>NOT(ISERROR(SEARCH("Dec",D398)))</formula>
    </cfRule>
    <cfRule type="containsText" dxfId="3589" priority="3590" operator="containsText" text="Inc">
      <formula>NOT(ISERROR(SEARCH("Inc",D398)))</formula>
    </cfRule>
  </conditionalFormatting>
  <conditionalFormatting sqref="F398">
    <cfRule type="cellIs" dxfId="3588" priority="3587" operator="equal">
      <formula>"Unlocked"</formula>
    </cfRule>
    <cfRule type="cellIs" dxfId="3587" priority="3588" operator="equal">
      <formula>"Locked"</formula>
    </cfRule>
  </conditionalFormatting>
  <conditionalFormatting sqref="G398">
    <cfRule type="containsText" dxfId="3586" priority="3586" operator="containsText" text="Param">
      <formula>NOT(ISERROR(SEARCH("Param",G398)))</formula>
    </cfRule>
  </conditionalFormatting>
  <conditionalFormatting sqref="I398">
    <cfRule type="cellIs" dxfId="3585" priority="3585" operator="lessThan">
      <formula>0</formula>
    </cfRule>
  </conditionalFormatting>
  <conditionalFormatting sqref="D398">
    <cfRule type="containsText" dxfId="3584" priority="3583" operator="containsText" text="Dec">
      <formula>NOT(ISERROR(SEARCH("Dec",D398)))</formula>
    </cfRule>
    <cfRule type="containsText" dxfId="3583" priority="3584" operator="containsText" text="Inc">
      <formula>NOT(ISERROR(SEARCH("Inc",D398)))</formula>
    </cfRule>
  </conditionalFormatting>
  <conditionalFormatting sqref="F398">
    <cfRule type="cellIs" dxfId="3582" priority="3581" operator="equal">
      <formula>"Unlocked"</formula>
    </cfRule>
    <cfRule type="cellIs" dxfId="3581" priority="3582" operator="equal">
      <formula>"Locked"</formula>
    </cfRule>
  </conditionalFormatting>
  <conditionalFormatting sqref="G398">
    <cfRule type="containsText" dxfId="3580" priority="3580" operator="containsText" text="Param">
      <formula>NOT(ISERROR(SEARCH("Param",G398)))</formula>
    </cfRule>
  </conditionalFormatting>
  <conditionalFormatting sqref="I398">
    <cfRule type="cellIs" dxfId="3579" priority="3579" operator="lessThan">
      <formula>0</formula>
    </cfRule>
  </conditionalFormatting>
  <conditionalFormatting sqref="D398">
    <cfRule type="containsText" dxfId="3578" priority="3577" operator="containsText" text="Dec">
      <formula>NOT(ISERROR(SEARCH("Dec",D398)))</formula>
    </cfRule>
    <cfRule type="containsText" dxfId="3577" priority="3578" operator="containsText" text="Inc">
      <formula>NOT(ISERROR(SEARCH("Inc",D398)))</formula>
    </cfRule>
  </conditionalFormatting>
  <conditionalFormatting sqref="F398">
    <cfRule type="cellIs" dxfId="3576" priority="3575" operator="equal">
      <formula>"Unlocked"</formula>
    </cfRule>
    <cfRule type="cellIs" dxfId="3575" priority="3576" operator="equal">
      <formula>"Locked"</formula>
    </cfRule>
  </conditionalFormatting>
  <conditionalFormatting sqref="G398">
    <cfRule type="containsText" dxfId="3574" priority="3574" operator="containsText" text="Param">
      <formula>NOT(ISERROR(SEARCH("Param",G398)))</formula>
    </cfRule>
  </conditionalFormatting>
  <conditionalFormatting sqref="I398">
    <cfRule type="cellIs" dxfId="3573" priority="3573" operator="lessThan">
      <formula>0</formula>
    </cfRule>
  </conditionalFormatting>
  <conditionalFormatting sqref="D398">
    <cfRule type="containsText" dxfId="3572" priority="3571" operator="containsText" text="Dec">
      <formula>NOT(ISERROR(SEARCH("Dec",D398)))</formula>
    </cfRule>
    <cfRule type="containsText" dxfId="3571" priority="3572" operator="containsText" text="Inc">
      <formula>NOT(ISERROR(SEARCH("Inc",D398)))</formula>
    </cfRule>
  </conditionalFormatting>
  <conditionalFormatting sqref="F398">
    <cfRule type="cellIs" dxfId="3570" priority="3569" operator="equal">
      <formula>"Unlocked"</formula>
    </cfRule>
    <cfRule type="cellIs" dxfId="3569" priority="3570" operator="equal">
      <formula>"Locked"</formula>
    </cfRule>
  </conditionalFormatting>
  <conditionalFormatting sqref="G398">
    <cfRule type="containsText" dxfId="3568" priority="3568" operator="containsText" text="Param">
      <formula>NOT(ISERROR(SEARCH("Param",G398)))</formula>
    </cfRule>
  </conditionalFormatting>
  <conditionalFormatting sqref="I398">
    <cfRule type="cellIs" dxfId="3567" priority="3567" operator="lessThan">
      <formula>0</formula>
    </cfRule>
  </conditionalFormatting>
  <conditionalFormatting sqref="D398">
    <cfRule type="containsText" dxfId="3566" priority="3565" operator="containsText" text="Dec">
      <formula>NOT(ISERROR(SEARCH("Dec",D398)))</formula>
    </cfRule>
    <cfRule type="containsText" dxfId="3565" priority="3566" operator="containsText" text="Inc">
      <formula>NOT(ISERROR(SEARCH("Inc",D398)))</formula>
    </cfRule>
  </conditionalFormatting>
  <conditionalFormatting sqref="F398">
    <cfRule type="cellIs" dxfId="3564" priority="3563" operator="equal">
      <formula>"Unlocked"</formula>
    </cfRule>
    <cfRule type="cellIs" dxfId="3563" priority="3564" operator="equal">
      <formula>"Locked"</formula>
    </cfRule>
  </conditionalFormatting>
  <conditionalFormatting sqref="G398">
    <cfRule type="containsText" dxfId="3562" priority="3562" operator="containsText" text="Param">
      <formula>NOT(ISERROR(SEARCH("Param",G398)))</formula>
    </cfRule>
  </conditionalFormatting>
  <conditionalFormatting sqref="I398">
    <cfRule type="cellIs" dxfId="3561" priority="3561" operator="lessThan">
      <formula>0</formula>
    </cfRule>
  </conditionalFormatting>
  <conditionalFormatting sqref="D398">
    <cfRule type="containsText" dxfId="3560" priority="3559" operator="containsText" text="Dec">
      <formula>NOT(ISERROR(SEARCH("Dec",D398)))</formula>
    </cfRule>
    <cfRule type="containsText" dxfId="3559" priority="3560" operator="containsText" text="Inc">
      <formula>NOT(ISERROR(SEARCH("Inc",D398)))</formula>
    </cfRule>
  </conditionalFormatting>
  <conditionalFormatting sqref="F399:F401">
    <cfRule type="cellIs" dxfId="3558" priority="3557" operator="equal">
      <formula>"Unlocked"</formula>
    </cfRule>
    <cfRule type="cellIs" dxfId="3557" priority="3558" operator="equal">
      <formula>"Locked"</formula>
    </cfRule>
  </conditionalFormatting>
  <conditionalFormatting sqref="G399:G401">
    <cfRule type="containsText" dxfId="3556" priority="3556" operator="containsText" text="Param">
      <formula>NOT(ISERROR(SEARCH("Param",G399)))</formula>
    </cfRule>
  </conditionalFormatting>
  <conditionalFormatting sqref="I399:I401">
    <cfRule type="cellIs" dxfId="3555" priority="3555" operator="lessThan">
      <formula>0</formula>
    </cfRule>
  </conditionalFormatting>
  <conditionalFormatting sqref="D399:D401">
    <cfRule type="containsText" dxfId="3554" priority="3553" operator="containsText" text="Dec">
      <formula>NOT(ISERROR(SEARCH("Dec",D399)))</formula>
    </cfRule>
    <cfRule type="containsText" dxfId="3553" priority="3554" operator="containsText" text="Inc">
      <formula>NOT(ISERROR(SEARCH("Inc",D399)))</formula>
    </cfRule>
  </conditionalFormatting>
  <conditionalFormatting sqref="F399:F401">
    <cfRule type="cellIs" dxfId="3552" priority="3551" operator="equal">
      <formula>"Unlocked"</formula>
    </cfRule>
    <cfRule type="cellIs" dxfId="3551" priority="3552" operator="equal">
      <formula>"Locked"</formula>
    </cfRule>
  </conditionalFormatting>
  <conditionalFormatting sqref="G399:G401">
    <cfRule type="containsText" dxfId="3550" priority="3550" operator="containsText" text="Param">
      <formula>NOT(ISERROR(SEARCH("Param",G399)))</formula>
    </cfRule>
  </conditionalFormatting>
  <conditionalFormatting sqref="I399:I401">
    <cfRule type="cellIs" dxfId="3549" priority="3549" operator="lessThan">
      <formula>0</formula>
    </cfRule>
  </conditionalFormatting>
  <conditionalFormatting sqref="D399:D401">
    <cfRule type="containsText" dxfId="3548" priority="3547" operator="containsText" text="Dec">
      <formula>NOT(ISERROR(SEARCH("Dec",D399)))</formula>
    </cfRule>
    <cfRule type="containsText" dxfId="3547" priority="3548" operator="containsText" text="Inc">
      <formula>NOT(ISERROR(SEARCH("Inc",D399)))</formula>
    </cfRule>
  </conditionalFormatting>
  <conditionalFormatting sqref="F399:F401">
    <cfRule type="cellIs" dxfId="3546" priority="3545" operator="equal">
      <formula>"Unlocked"</formula>
    </cfRule>
    <cfRule type="cellIs" dxfId="3545" priority="3546" operator="equal">
      <formula>"Locked"</formula>
    </cfRule>
  </conditionalFormatting>
  <conditionalFormatting sqref="G399:G401">
    <cfRule type="containsText" dxfId="3544" priority="3544" operator="containsText" text="Param">
      <formula>NOT(ISERROR(SEARCH("Param",G399)))</formula>
    </cfRule>
  </conditionalFormatting>
  <conditionalFormatting sqref="I399:I401">
    <cfRule type="cellIs" dxfId="3543" priority="3543" operator="lessThan">
      <formula>0</formula>
    </cfRule>
  </conditionalFormatting>
  <conditionalFormatting sqref="D399:D401">
    <cfRule type="containsText" dxfId="3542" priority="3541" operator="containsText" text="Dec">
      <formula>NOT(ISERROR(SEARCH("Dec",D399)))</formula>
    </cfRule>
    <cfRule type="containsText" dxfId="3541" priority="3542" operator="containsText" text="Inc">
      <formula>NOT(ISERROR(SEARCH("Inc",D399)))</formula>
    </cfRule>
  </conditionalFormatting>
  <conditionalFormatting sqref="F399:F401">
    <cfRule type="cellIs" dxfId="3540" priority="3539" operator="equal">
      <formula>"Unlocked"</formula>
    </cfRule>
    <cfRule type="cellIs" dxfId="3539" priority="3540" operator="equal">
      <formula>"Locked"</formula>
    </cfRule>
  </conditionalFormatting>
  <conditionalFormatting sqref="G399:G401">
    <cfRule type="containsText" dxfId="3538" priority="3538" operator="containsText" text="Param">
      <formula>NOT(ISERROR(SEARCH("Param",G399)))</formula>
    </cfRule>
  </conditionalFormatting>
  <conditionalFormatting sqref="I399:I401">
    <cfRule type="cellIs" dxfId="3537" priority="3537" operator="lessThan">
      <formula>0</formula>
    </cfRule>
  </conditionalFormatting>
  <conditionalFormatting sqref="D399:D401">
    <cfRule type="containsText" dxfId="3536" priority="3535" operator="containsText" text="Dec">
      <formula>NOT(ISERROR(SEARCH("Dec",D399)))</formula>
    </cfRule>
    <cfRule type="containsText" dxfId="3535" priority="3536" operator="containsText" text="Inc">
      <formula>NOT(ISERROR(SEARCH("Inc",D399)))</formula>
    </cfRule>
  </conditionalFormatting>
  <conditionalFormatting sqref="F399:F401">
    <cfRule type="cellIs" dxfId="3534" priority="3533" operator="equal">
      <formula>"Unlocked"</formula>
    </cfRule>
    <cfRule type="cellIs" dxfId="3533" priority="3534" operator="equal">
      <formula>"Locked"</formula>
    </cfRule>
  </conditionalFormatting>
  <conditionalFormatting sqref="G399:G401">
    <cfRule type="containsText" dxfId="3532" priority="3532" operator="containsText" text="Param">
      <formula>NOT(ISERROR(SEARCH("Param",G399)))</formula>
    </cfRule>
  </conditionalFormatting>
  <conditionalFormatting sqref="I399:I401">
    <cfRule type="cellIs" dxfId="3531" priority="3531" operator="lessThan">
      <formula>0</formula>
    </cfRule>
  </conditionalFormatting>
  <conditionalFormatting sqref="D399:D401">
    <cfRule type="containsText" dxfId="3530" priority="3529" operator="containsText" text="Dec">
      <formula>NOT(ISERROR(SEARCH("Dec",D399)))</formula>
    </cfRule>
    <cfRule type="containsText" dxfId="3529" priority="3530" operator="containsText" text="Inc">
      <formula>NOT(ISERROR(SEARCH("Inc",D399)))</formula>
    </cfRule>
  </conditionalFormatting>
  <conditionalFormatting sqref="F399:F401">
    <cfRule type="cellIs" dxfId="3528" priority="3527" operator="equal">
      <formula>"Unlocked"</formula>
    </cfRule>
    <cfRule type="cellIs" dxfId="3527" priority="3528" operator="equal">
      <formula>"Locked"</formula>
    </cfRule>
  </conditionalFormatting>
  <conditionalFormatting sqref="G399:G401">
    <cfRule type="containsText" dxfId="3526" priority="3526" operator="containsText" text="Param">
      <formula>NOT(ISERROR(SEARCH("Param",G399)))</formula>
    </cfRule>
  </conditionalFormatting>
  <conditionalFormatting sqref="I399:I401">
    <cfRule type="cellIs" dxfId="3525" priority="3525" operator="lessThan">
      <formula>0</formula>
    </cfRule>
  </conditionalFormatting>
  <conditionalFormatting sqref="D399:D401">
    <cfRule type="containsText" dxfId="3524" priority="3523" operator="containsText" text="Dec">
      <formula>NOT(ISERROR(SEARCH("Dec",D399)))</formula>
    </cfRule>
    <cfRule type="containsText" dxfId="3523" priority="3524" operator="containsText" text="Inc">
      <formula>NOT(ISERROR(SEARCH("Inc",D399)))</formula>
    </cfRule>
  </conditionalFormatting>
  <conditionalFormatting sqref="F399">
    <cfRule type="cellIs" dxfId="3522" priority="3521" operator="equal">
      <formula>"Unlocked"</formula>
    </cfRule>
    <cfRule type="cellIs" dxfId="3521" priority="3522" operator="equal">
      <formula>"Locked"</formula>
    </cfRule>
  </conditionalFormatting>
  <conditionalFormatting sqref="G399">
    <cfRule type="containsText" dxfId="3520" priority="3520" operator="containsText" text="Param">
      <formula>NOT(ISERROR(SEARCH("Param",G399)))</formula>
    </cfRule>
  </conditionalFormatting>
  <conditionalFormatting sqref="I399">
    <cfRule type="cellIs" dxfId="3519" priority="3519" operator="lessThan">
      <formula>0</formula>
    </cfRule>
  </conditionalFormatting>
  <conditionalFormatting sqref="D399">
    <cfRule type="containsText" dxfId="3518" priority="3517" operator="containsText" text="Dec">
      <formula>NOT(ISERROR(SEARCH("Dec",D399)))</formula>
    </cfRule>
    <cfRule type="containsText" dxfId="3517" priority="3518" operator="containsText" text="Inc">
      <formula>NOT(ISERROR(SEARCH("Inc",D399)))</formula>
    </cfRule>
  </conditionalFormatting>
  <conditionalFormatting sqref="F400:F401">
    <cfRule type="cellIs" dxfId="3516" priority="3515" operator="equal">
      <formula>"Unlocked"</formula>
    </cfRule>
    <cfRule type="cellIs" dxfId="3515" priority="3516" operator="equal">
      <formula>"Locked"</formula>
    </cfRule>
  </conditionalFormatting>
  <conditionalFormatting sqref="G400:G401">
    <cfRule type="containsText" dxfId="3514" priority="3514" operator="containsText" text="Param">
      <formula>NOT(ISERROR(SEARCH("Param",G400)))</formula>
    </cfRule>
  </conditionalFormatting>
  <conditionalFormatting sqref="I400:I401">
    <cfRule type="cellIs" dxfId="3513" priority="3513" operator="lessThan">
      <formula>0</formula>
    </cfRule>
  </conditionalFormatting>
  <conditionalFormatting sqref="D400:D401">
    <cfRule type="containsText" dxfId="3512" priority="3511" operator="containsText" text="Dec">
      <formula>NOT(ISERROR(SEARCH("Dec",D400)))</formula>
    </cfRule>
    <cfRule type="containsText" dxfId="3511" priority="3512" operator="containsText" text="Inc">
      <formula>NOT(ISERROR(SEARCH("Inc",D400)))</formula>
    </cfRule>
  </conditionalFormatting>
  <conditionalFormatting sqref="F402:F404">
    <cfRule type="cellIs" dxfId="3510" priority="3509" operator="equal">
      <formula>"Unlocked"</formula>
    </cfRule>
    <cfRule type="cellIs" dxfId="3509" priority="3510" operator="equal">
      <formula>"Locked"</formula>
    </cfRule>
  </conditionalFormatting>
  <conditionalFormatting sqref="G402:G404">
    <cfRule type="containsText" dxfId="3508" priority="3508" operator="containsText" text="Param">
      <formula>NOT(ISERROR(SEARCH("Param",G402)))</formula>
    </cfRule>
  </conditionalFormatting>
  <conditionalFormatting sqref="I402:I404">
    <cfRule type="cellIs" dxfId="3507" priority="3507" operator="lessThan">
      <formula>0</formula>
    </cfRule>
  </conditionalFormatting>
  <conditionalFormatting sqref="D402:D404">
    <cfRule type="containsText" dxfId="3506" priority="3505" operator="containsText" text="Dec">
      <formula>NOT(ISERROR(SEARCH("Dec",D402)))</formula>
    </cfRule>
    <cfRule type="containsText" dxfId="3505" priority="3506" operator="containsText" text="Inc">
      <formula>NOT(ISERROR(SEARCH("Inc",D402)))</formula>
    </cfRule>
  </conditionalFormatting>
  <conditionalFormatting sqref="F402:F404">
    <cfRule type="cellIs" dxfId="3504" priority="3503" operator="equal">
      <formula>"Unlocked"</formula>
    </cfRule>
    <cfRule type="cellIs" dxfId="3503" priority="3504" operator="equal">
      <formula>"Locked"</formula>
    </cfRule>
  </conditionalFormatting>
  <conditionalFormatting sqref="G402:G404">
    <cfRule type="containsText" dxfId="3502" priority="3502" operator="containsText" text="Param">
      <formula>NOT(ISERROR(SEARCH("Param",G402)))</formula>
    </cfRule>
  </conditionalFormatting>
  <conditionalFormatting sqref="I402:I404">
    <cfRule type="cellIs" dxfId="3501" priority="3501" operator="lessThan">
      <formula>0</formula>
    </cfRule>
  </conditionalFormatting>
  <conditionalFormatting sqref="D402:D404">
    <cfRule type="containsText" dxfId="3500" priority="3499" operator="containsText" text="Dec">
      <formula>NOT(ISERROR(SEARCH("Dec",D402)))</formula>
    </cfRule>
    <cfRule type="containsText" dxfId="3499" priority="3500" operator="containsText" text="Inc">
      <formula>NOT(ISERROR(SEARCH("Inc",D402)))</formula>
    </cfRule>
  </conditionalFormatting>
  <conditionalFormatting sqref="F402:F404">
    <cfRule type="cellIs" dxfId="3498" priority="3497" operator="equal">
      <formula>"Unlocked"</formula>
    </cfRule>
    <cfRule type="cellIs" dxfId="3497" priority="3498" operator="equal">
      <formula>"Locked"</formula>
    </cfRule>
  </conditionalFormatting>
  <conditionalFormatting sqref="G402:G404">
    <cfRule type="containsText" dxfId="3496" priority="3496" operator="containsText" text="Param">
      <formula>NOT(ISERROR(SEARCH("Param",G402)))</formula>
    </cfRule>
  </conditionalFormatting>
  <conditionalFormatting sqref="I402:I404">
    <cfRule type="cellIs" dxfId="3495" priority="3495" operator="lessThan">
      <formula>0</formula>
    </cfRule>
  </conditionalFormatting>
  <conditionalFormatting sqref="D402:D404">
    <cfRule type="containsText" dxfId="3494" priority="3493" operator="containsText" text="Dec">
      <formula>NOT(ISERROR(SEARCH("Dec",D402)))</formula>
    </cfRule>
    <cfRule type="containsText" dxfId="3493" priority="3494" operator="containsText" text="Inc">
      <formula>NOT(ISERROR(SEARCH("Inc",D402)))</formula>
    </cfRule>
  </conditionalFormatting>
  <conditionalFormatting sqref="F402:F404">
    <cfRule type="cellIs" dxfId="3492" priority="3491" operator="equal">
      <formula>"Unlocked"</formula>
    </cfRule>
    <cfRule type="cellIs" dxfId="3491" priority="3492" operator="equal">
      <formula>"Locked"</formula>
    </cfRule>
  </conditionalFormatting>
  <conditionalFormatting sqref="G402:G404">
    <cfRule type="containsText" dxfId="3490" priority="3490" operator="containsText" text="Param">
      <formula>NOT(ISERROR(SEARCH("Param",G402)))</formula>
    </cfRule>
  </conditionalFormatting>
  <conditionalFormatting sqref="I402:I404">
    <cfRule type="cellIs" dxfId="3489" priority="3489" operator="lessThan">
      <formula>0</formula>
    </cfRule>
  </conditionalFormatting>
  <conditionalFormatting sqref="D402:D404">
    <cfRule type="containsText" dxfId="3488" priority="3487" operator="containsText" text="Dec">
      <formula>NOT(ISERROR(SEARCH("Dec",D402)))</formula>
    </cfRule>
    <cfRule type="containsText" dxfId="3487" priority="3488" operator="containsText" text="Inc">
      <formula>NOT(ISERROR(SEARCH("Inc",D402)))</formula>
    </cfRule>
  </conditionalFormatting>
  <conditionalFormatting sqref="F402:F404">
    <cfRule type="cellIs" dxfId="3486" priority="3485" operator="equal">
      <formula>"Unlocked"</formula>
    </cfRule>
    <cfRule type="cellIs" dxfId="3485" priority="3486" operator="equal">
      <formula>"Locked"</formula>
    </cfRule>
  </conditionalFormatting>
  <conditionalFormatting sqref="G402:G404">
    <cfRule type="containsText" dxfId="3484" priority="3484" operator="containsText" text="Param">
      <formula>NOT(ISERROR(SEARCH("Param",G402)))</formula>
    </cfRule>
  </conditionalFormatting>
  <conditionalFormatting sqref="I402:I404">
    <cfRule type="cellIs" dxfId="3483" priority="3483" operator="lessThan">
      <formula>0</formula>
    </cfRule>
  </conditionalFormatting>
  <conditionalFormatting sqref="D402:D404">
    <cfRule type="containsText" dxfId="3482" priority="3481" operator="containsText" text="Dec">
      <formula>NOT(ISERROR(SEARCH("Dec",D402)))</formula>
    </cfRule>
    <cfRule type="containsText" dxfId="3481" priority="3482" operator="containsText" text="Inc">
      <formula>NOT(ISERROR(SEARCH("Inc",D402)))</formula>
    </cfRule>
  </conditionalFormatting>
  <conditionalFormatting sqref="F402:F404">
    <cfRule type="cellIs" dxfId="3480" priority="3479" operator="equal">
      <formula>"Unlocked"</formula>
    </cfRule>
    <cfRule type="cellIs" dxfId="3479" priority="3480" operator="equal">
      <formula>"Locked"</formula>
    </cfRule>
  </conditionalFormatting>
  <conditionalFormatting sqref="G402:G404">
    <cfRule type="containsText" dxfId="3478" priority="3478" operator="containsText" text="Param">
      <formula>NOT(ISERROR(SEARCH("Param",G402)))</formula>
    </cfRule>
  </conditionalFormatting>
  <conditionalFormatting sqref="I402:I404">
    <cfRule type="cellIs" dxfId="3477" priority="3477" operator="lessThan">
      <formula>0</formula>
    </cfRule>
  </conditionalFormatting>
  <conditionalFormatting sqref="D402:D404">
    <cfRule type="containsText" dxfId="3476" priority="3475" operator="containsText" text="Dec">
      <formula>NOT(ISERROR(SEARCH("Dec",D402)))</formula>
    </cfRule>
    <cfRule type="containsText" dxfId="3475" priority="3476" operator="containsText" text="Inc">
      <formula>NOT(ISERROR(SEARCH("Inc",D402)))</formula>
    </cfRule>
  </conditionalFormatting>
  <conditionalFormatting sqref="F402:F404">
    <cfRule type="cellIs" dxfId="3474" priority="3473" operator="equal">
      <formula>"Unlocked"</formula>
    </cfRule>
    <cfRule type="cellIs" dxfId="3473" priority="3474" operator="equal">
      <formula>"Locked"</formula>
    </cfRule>
  </conditionalFormatting>
  <conditionalFormatting sqref="G402:G404">
    <cfRule type="containsText" dxfId="3472" priority="3472" operator="containsText" text="Param">
      <formula>NOT(ISERROR(SEARCH("Param",G402)))</formula>
    </cfRule>
  </conditionalFormatting>
  <conditionalFormatting sqref="I402:I404">
    <cfRule type="cellIs" dxfId="3471" priority="3471" operator="lessThan">
      <formula>0</formula>
    </cfRule>
  </conditionalFormatting>
  <conditionalFormatting sqref="D402:D404">
    <cfRule type="containsText" dxfId="3470" priority="3469" operator="containsText" text="Dec">
      <formula>NOT(ISERROR(SEARCH("Dec",D402)))</formula>
    </cfRule>
    <cfRule type="containsText" dxfId="3469" priority="3470" operator="containsText" text="Inc">
      <formula>NOT(ISERROR(SEARCH("Inc",D402)))</formula>
    </cfRule>
  </conditionalFormatting>
  <conditionalFormatting sqref="F402:F403">
    <cfRule type="cellIs" dxfId="3468" priority="3467" operator="equal">
      <formula>"Unlocked"</formula>
    </cfRule>
    <cfRule type="cellIs" dxfId="3467" priority="3468" operator="equal">
      <formula>"Locked"</formula>
    </cfRule>
  </conditionalFormatting>
  <conditionalFormatting sqref="G402:G403">
    <cfRule type="containsText" dxfId="3466" priority="3466" operator="containsText" text="Param">
      <formula>NOT(ISERROR(SEARCH("Param",G402)))</formula>
    </cfRule>
  </conditionalFormatting>
  <conditionalFormatting sqref="I402:I403">
    <cfRule type="cellIs" dxfId="3465" priority="3465" operator="lessThan">
      <formula>0</formula>
    </cfRule>
  </conditionalFormatting>
  <conditionalFormatting sqref="D402:D403">
    <cfRule type="containsText" dxfId="3464" priority="3463" operator="containsText" text="Dec">
      <formula>NOT(ISERROR(SEARCH("Dec",D402)))</formula>
    </cfRule>
    <cfRule type="containsText" dxfId="3463" priority="3464" operator="containsText" text="Inc">
      <formula>NOT(ISERROR(SEARCH("Inc",D402)))</formula>
    </cfRule>
  </conditionalFormatting>
  <conditionalFormatting sqref="F402:F403">
    <cfRule type="cellIs" dxfId="3462" priority="3461" operator="equal">
      <formula>"Unlocked"</formula>
    </cfRule>
    <cfRule type="cellIs" dxfId="3461" priority="3462" operator="equal">
      <formula>"Locked"</formula>
    </cfRule>
  </conditionalFormatting>
  <conditionalFormatting sqref="G402:G403">
    <cfRule type="containsText" dxfId="3460" priority="3460" operator="containsText" text="Param">
      <formula>NOT(ISERROR(SEARCH("Param",G402)))</formula>
    </cfRule>
  </conditionalFormatting>
  <conditionalFormatting sqref="I402:I403">
    <cfRule type="cellIs" dxfId="3459" priority="3459" operator="lessThan">
      <formula>0</formula>
    </cfRule>
  </conditionalFormatting>
  <conditionalFormatting sqref="D402:D403">
    <cfRule type="containsText" dxfId="3458" priority="3457" operator="containsText" text="Dec">
      <formula>NOT(ISERROR(SEARCH("Dec",D402)))</formula>
    </cfRule>
    <cfRule type="containsText" dxfId="3457" priority="3458" operator="containsText" text="Inc">
      <formula>NOT(ISERROR(SEARCH("Inc",D402)))</formula>
    </cfRule>
  </conditionalFormatting>
  <conditionalFormatting sqref="F402:F403">
    <cfRule type="cellIs" dxfId="3456" priority="3455" operator="equal">
      <formula>"Unlocked"</formula>
    </cfRule>
    <cfRule type="cellIs" dxfId="3455" priority="3456" operator="equal">
      <formula>"Locked"</formula>
    </cfRule>
  </conditionalFormatting>
  <conditionalFormatting sqref="G402:G403">
    <cfRule type="containsText" dxfId="3454" priority="3454" operator="containsText" text="Param">
      <formula>NOT(ISERROR(SEARCH("Param",G402)))</formula>
    </cfRule>
  </conditionalFormatting>
  <conditionalFormatting sqref="I402:I403">
    <cfRule type="cellIs" dxfId="3453" priority="3453" operator="lessThan">
      <formula>0</formula>
    </cfRule>
  </conditionalFormatting>
  <conditionalFormatting sqref="D402:D403">
    <cfRule type="containsText" dxfId="3452" priority="3451" operator="containsText" text="Dec">
      <formula>NOT(ISERROR(SEARCH("Dec",D402)))</formula>
    </cfRule>
    <cfRule type="containsText" dxfId="3451" priority="3452" operator="containsText" text="Inc">
      <formula>NOT(ISERROR(SEARCH("Inc",D402)))</formula>
    </cfRule>
  </conditionalFormatting>
  <conditionalFormatting sqref="F402:F403">
    <cfRule type="cellIs" dxfId="3450" priority="3449" operator="equal">
      <formula>"Unlocked"</formula>
    </cfRule>
    <cfRule type="cellIs" dxfId="3449" priority="3450" operator="equal">
      <formula>"Locked"</formula>
    </cfRule>
  </conditionalFormatting>
  <conditionalFormatting sqref="G402:G403">
    <cfRule type="containsText" dxfId="3448" priority="3448" operator="containsText" text="Param">
      <formula>NOT(ISERROR(SEARCH("Param",G402)))</formula>
    </cfRule>
  </conditionalFormatting>
  <conditionalFormatting sqref="I402:I403">
    <cfRule type="cellIs" dxfId="3447" priority="3447" operator="lessThan">
      <formula>0</formula>
    </cfRule>
  </conditionalFormatting>
  <conditionalFormatting sqref="D402:D403">
    <cfRule type="containsText" dxfId="3446" priority="3445" operator="containsText" text="Dec">
      <formula>NOT(ISERROR(SEARCH("Dec",D402)))</formula>
    </cfRule>
    <cfRule type="containsText" dxfId="3445" priority="3446" operator="containsText" text="Inc">
      <formula>NOT(ISERROR(SEARCH("Inc",D402)))</formula>
    </cfRule>
  </conditionalFormatting>
  <conditionalFormatting sqref="F402:F403">
    <cfRule type="cellIs" dxfId="3444" priority="3443" operator="equal">
      <formula>"Unlocked"</formula>
    </cfRule>
    <cfRule type="cellIs" dxfId="3443" priority="3444" operator="equal">
      <formula>"Locked"</formula>
    </cfRule>
  </conditionalFormatting>
  <conditionalFormatting sqref="G402:G403">
    <cfRule type="containsText" dxfId="3442" priority="3442" operator="containsText" text="Param">
      <formula>NOT(ISERROR(SEARCH("Param",G402)))</formula>
    </cfRule>
  </conditionalFormatting>
  <conditionalFormatting sqref="I402:I403">
    <cfRule type="cellIs" dxfId="3441" priority="3441" operator="lessThan">
      <formula>0</formula>
    </cfRule>
  </conditionalFormatting>
  <conditionalFormatting sqref="D402:D403">
    <cfRule type="containsText" dxfId="3440" priority="3439" operator="containsText" text="Dec">
      <formula>NOT(ISERROR(SEARCH("Dec",D402)))</formula>
    </cfRule>
    <cfRule type="containsText" dxfId="3439" priority="3440" operator="containsText" text="Inc">
      <formula>NOT(ISERROR(SEARCH("Inc",D402)))</formula>
    </cfRule>
  </conditionalFormatting>
  <conditionalFormatting sqref="F402:F403">
    <cfRule type="cellIs" dxfId="3438" priority="3437" operator="equal">
      <formula>"Unlocked"</formula>
    </cfRule>
    <cfRule type="cellIs" dxfId="3437" priority="3438" operator="equal">
      <formula>"Locked"</formula>
    </cfRule>
  </conditionalFormatting>
  <conditionalFormatting sqref="G402:G403">
    <cfRule type="containsText" dxfId="3436" priority="3436" operator="containsText" text="Param">
      <formula>NOT(ISERROR(SEARCH("Param",G402)))</formula>
    </cfRule>
  </conditionalFormatting>
  <conditionalFormatting sqref="I402:I403">
    <cfRule type="cellIs" dxfId="3435" priority="3435" operator="lessThan">
      <formula>0</formula>
    </cfRule>
  </conditionalFormatting>
  <conditionalFormatting sqref="D402:D403">
    <cfRule type="containsText" dxfId="3434" priority="3433" operator="containsText" text="Dec">
      <formula>NOT(ISERROR(SEARCH("Dec",D402)))</formula>
    </cfRule>
    <cfRule type="containsText" dxfId="3433" priority="3434" operator="containsText" text="Inc">
      <formula>NOT(ISERROR(SEARCH("Inc",D402)))</formula>
    </cfRule>
  </conditionalFormatting>
  <conditionalFormatting sqref="F402:F403">
    <cfRule type="cellIs" dxfId="3432" priority="3431" operator="equal">
      <formula>"Unlocked"</formula>
    </cfRule>
    <cfRule type="cellIs" dxfId="3431" priority="3432" operator="equal">
      <formula>"Locked"</formula>
    </cfRule>
  </conditionalFormatting>
  <conditionalFormatting sqref="G402:G403">
    <cfRule type="containsText" dxfId="3430" priority="3430" operator="containsText" text="Param">
      <formula>NOT(ISERROR(SEARCH("Param",G402)))</formula>
    </cfRule>
  </conditionalFormatting>
  <conditionalFormatting sqref="I402:I403">
    <cfRule type="cellIs" dxfId="3429" priority="3429" operator="lessThan">
      <formula>0</formula>
    </cfRule>
  </conditionalFormatting>
  <conditionalFormatting sqref="D402:D403">
    <cfRule type="containsText" dxfId="3428" priority="3427" operator="containsText" text="Dec">
      <formula>NOT(ISERROR(SEARCH("Dec",D402)))</formula>
    </cfRule>
    <cfRule type="containsText" dxfId="3427" priority="3428" operator="containsText" text="Inc">
      <formula>NOT(ISERROR(SEARCH("Inc",D402)))</formula>
    </cfRule>
  </conditionalFormatting>
  <conditionalFormatting sqref="F402:F403">
    <cfRule type="cellIs" dxfId="3426" priority="3425" operator="equal">
      <formula>"Unlocked"</formula>
    </cfRule>
    <cfRule type="cellIs" dxfId="3425" priority="3426" operator="equal">
      <formula>"Locked"</formula>
    </cfRule>
  </conditionalFormatting>
  <conditionalFormatting sqref="G402:G403">
    <cfRule type="containsText" dxfId="3424" priority="3424" operator="containsText" text="Param">
      <formula>NOT(ISERROR(SEARCH("Param",G402)))</formula>
    </cfRule>
  </conditionalFormatting>
  <conditionalFormatting sqref="I402:I403">
    <cfRule type="cellIs" dxfId="3423" priority="3423" operator="lessThan">
      <formula>0</formula>
    </cfRule>
  </conditionalFormatting>
  <conditionalFormatting sqref="D402:D403">
    <cfRule type="containsText" dxfId="3422" priority="3421" operator="containsText" text="Dec">
      <formula>NOT(ISERROR(SEARCH("Dec",D402)))</formula>
    </cfRule>
    <cfRule type="containsText" dxfId="3421" priority="3422" operator="containsText" text="Inc">
      <formula>NOT(ISERROR(SEARCH("Inc",D402)))</formula>
    </cfRule>
  </conditionalFormatting>
  <conditionalFormatting sqref="F402:F403">
    <cfRule type="cellIs" dxfId="3420" priority="3419" operator="equal">
      <formula>"Unlocked"</formula>
    </cfRule>
    <cfRule type="cellIs" dxfId="3419" priority="3420" operator="equal">
      <formula>"Locked"</formula>
    </cfRule>
  </conditionalFormatting>
  <conditionalFormatting sqref="G402:G403">
    <cfRule type="containsText" dxfId="3418" priority="3418" operator="containsText" text="Param">
      <formula>NOT(ISERROR(SEARCH("Param",G402)))</formula>
    </cfRule>
  </conditionalFormatting>
  <conditionalFormatting sqref="I402:I403">
    <cfRule type="cellIs" dxfId="3417" priority="3417" operator="lessThan">
      <formula>0</formula>
    </cfRule>
  </conditionalFormatting>
  <conditionalFormatting sqref="D402:D403">
    <cfRule type="containsText" dxfId="3416" priority="3415" operator="containsText" text="Dec">
      <formula>NOT(ISERROR(SEARCH("Dec",D402)))</formula>
    </cfRule>
    <cfRule type="containsText" dxfId="3415" priority="3416" operator="containsText" text="Inc">
      <formula>NOT(ISERROR(SEARCH("Inc",D402)))</formula>
    </cfRule>
  </conditionalFormatting>
  <conditionalFormatting sqref="F402:F403">
    <cfRule type="cellIs" dxfId="3414" priority="3413" operator="equal">
      <formula>"Unlocked"</formula>
    </cfRule>
    <cfRule type="cellIs" dxfId="3413" priority="3414" operator="equal">
      <formula>"Locked"</formula>
    </cfRule>
  </conditionalFormatting>
  <conditionalFormatting sqref="G402:G403">
    <cfRule type="containsText" dxfId="3412" priority="3412" operator="containsText" text="Param">
      <formula>NOT(ISERROR(SEARCH("Param",G402)))</formula>
    </cfRule>
  </conditionalFormatting>
  <conditionalFormatting sqref="I402:I403">
    <cfRule type="cellIs" dxfId="3411" priority="3411" operator="lessThan">
      <formula>0</formula>
    </cfRule>
  </conditionalFormatting>
  <conditionalFormatting sqref="D402:D403">
    <cfRule type="containsText" dxfId="3410" priority="3409" operator="containsText" text="Dec">
      <formula>NOT(ISERROR(SEARCH("Dec",D402)))</formula>
    </cfRule>
    <cfRule type="containsText" dxfId="3409" priority="3410" operator="containsText" text="Inc">
      <formula>NOT(ISERROR(SEARCH("Inc",D402)))</formula>
    </cfRule>
  </conditionalFormatting>
  <conditionalFormatting sqref="F402:F403">
    <cfRule type="cellIs" dxfId="3408" priority="3407" operator="equal">
      <formula>"Unlocked"</formula>
    </cfRule>
    <cfRule type="cellIs" dxfId="3407" priority="3408" operator="equal">
      <formula>"Locked"</formula>
    </cfRule>
  </conditionalFormatting>
  <conditionalFormatting sqref="G402:G403">
    <cfRule type="containsText" dxfId="3406" priority="3406" operator="containsText" text="Param">
      <formula>NOT(ISERROR(SEARCH("Param",G402)))</formula>
    </cfRule>
  </conditionalFormatting>
  <conditionalFormatting sqref="I402:I403">
    <cfRule type="cellIs" dxfId="3405" priority="3405" operator="lessThan">
      <formula>0</formula>
    </cfRule>
  </conditionalFormatting>
  <conditionalFormatting sqref="D402:D403">
    <cfRule type="containsText" dxfId="3404" priority="3403" operator="containsText" text="Dec">
      <formula>NOT(ISERROR(SEARCH("Dec",D402)))</formula>
    </cfRule>
    <cfRule type="containsText" dxfId="3403" priority="3404" operator="containsText" text="Inc">
      <formula>NOT(ISERROR(SEARCH("Inc",D402)))</formula>
    </cfRule>
  </conditionalFormatting>
  <conditionalFormatting sqref="F402:F403">
    <cfRule type="cellIs" dxfId="3402" priority="3401" operator="equal">
      <formula>"Unlocked"</formula>
    </cfRule>
    <cfRule type="cellIs" dxfId="3401" priority="3402" operator="equal">
      <formula>"Locked"</formula>
    </cfRule>
  </conditionalFormatting>
  <conditionalFormatting sqref="G402:G403">
    <cfRule type="containsText" dxfId="3400" priority="3400" operator="containsText" text="Param">
      <formula>NOT(ISERROR(SEARCH("Param",G402)))</formula>
    </cfRule>
  </conditionalFormatting>
  <conditionalFormatting sqref="I402:I403">
    <cfRule type="cellIs" dxfId="3399" priority="3399" operator="lessThan">
      <formula>0</formula>
    </cfRule>
  </conditionalFormatting>
  <conditionalFormatting sqref="D402:D403">
    <cfRule type="containsText" dxfId="3398" priority="3397" operator="containsText" text="Dec">
      <formula>NOT(ISERROR(SEARCH("Dec",D402)))</formula>
    </cfRule>
    <cfRule type="containsText" dxfId="3397" priority="3398" operator="containsText" text="Inc">
      <formula>NOT(ISERROR(SEARCH("Inc",D402)))</formula>
    </cfRule>
  </conditionalFormatting>
  <conditionalFormatting sqref="F402:F403">
    <cfRule type="cellIs" dxfId="3396" priority="3395" operator="equal">
      <formula>"Unlocked"</formula>
    </cfRule>
    <cfRule type="cellIs" dxfId="3395" priority="3396" operator="equal">
      <formula>"Locked"</formula>
    </cfRule>
  </conditionalFormatting>
  <conditionalFormatting sqref="G402:G403">
    <cfRule type="containsText" dxfId="3394" priority="3394" operator="containsText" text="Param">
      <formula>NOT(ISERROR(SEARCH("Param",G402)))</formula>
    </cfRule>
  </conditionalFormatting>
  <conditionalFormatting sqref="I402:I403">
    <cfRule type="cellIs" dxfId="3393" priority="3393" operator="lessThan">
      <formula>0</formula>
    </cfRule>
  </conditionalFormatting>
  <conditionalFormatting sqref="D402:D403">
    <cfRule type="containsText" dxfId="3392" priority="3391" operator="containsText" text="Dec">
      <formula>NOT(ISERROR(SEARCH("Dec",D402)))</formula>
    </cfRule>
    <cfRule type="containsText" dxfId="3391" priority="3392" operator="containsText" text="Inc">
      <formula>NOT(ISERROR(SEARCH("Inc",D402)))</formula>
    </cfRule>
  </conditionalFormatting>
  <conditionalFormatting sqref="F402:F403">
    <cfRule type="cellIs" dxfId="3390" priority="3389" operator="equal">
      <formula>"Unlocked"</formula>
    </cfRule>
    <cfRule type="cellIs" dxfId="3389" priority="3390" operator="equal">
      <formula>"Locked"</formula>
    </cfRule>
  </conditionalFormatting>
  <conditionalFormatting sqref="G402:G403">
    <cfRule type="containsText" dxfId="3388" priority="3388" operator="containsText" text="Param">
      <formula>NOT(ISERROR(SEARCH("Param",G402)))</formula>
    </cfRule>
  </conditionalFormatting>
  <conditionalFormatting sqref="I402:I403">
    <cfRule type="cellIs" dxfId="3387" priority="3387" operator="lessThan">
      <formula>0</formula>
    </cfRule>
  </conditionalFormatting>
  <conditionalFormatting sqref="D402:D403">
    <cfRule type="containsText" dxfId="3386" priority="3385" operator="containsText" text="Dec">
      <formula>NOT(ISERROR(SEARCH("Dec",D402)))</formula>
    </cfRule>
    <cfRule type="containsText" dxfId="3385" priority="3386" operator="containsText" text="Inc">
      <formula>NOT(ISERROR(SEARCH("Inc",D402)))</formula>
    </cfRule>
  </conditionalFormatting>
  <conditionalFormatting sqref="F402:F403">
    <cfRule type="cellIs" dxfId="3384" priority="3383" operator="equal">
      <formula>"Unlocked"</formula>
    </cfRule>
    <cfRule type="cellIs" dxfId="3383" priority="3384" operator="equal">
      <formula>"Locked"</formula>
    </cfRule>
  </conditionalFormatting>
  <conditionalFormatting sqref="G402:G403">
    <cfRule type="containsText" dxfId="3382" priority="3382" operator="containsText" text="Param">
      <formula>NOT(ISERROR(SEARCH("Param",G402)))</formula>
    </cfRule>
  </conditionalFormatting>
  <conditionalFormatting sqref="I402:I403">
    <cfRule type="cellIs" dxfId="3381" priority="3381" operator="lessThan">
      <formula>0</formula>
    </cfRule>
  </conditionalFormatting>
  <conditionalFormatting sqref="D402:D403">
    <cfRule type="containsText" dxfId="3380" priority="3379" operator="containsText" text="Dec">
      <formula>NOT(ISERROR(SEARCH("Dec",D402)))</formula>
    </cfRule>
    <cfRule type="containsText" dxfId="3379" priority="3380" operator="containsText" text="Inc">
      <formula>NOT(ISERROR(SEARCH("Inc",D402)))</formula>
    </cfRule>
  </conditionalFormatting>
  <conditionalFormatting sqref="F402:F403">
    <cfRule type="cellIs" dxfId="3378" priority="3377" operator="equal">
      <formula>"Unlocked"</formula>
    </cfRule>
    <cfRule type="cellIs" dxfId="3377" priority="3378" operator="equal">
      <formula>"Locked"</formula>
    </cfRule>
  </conditionalFormatting>
  <conditionalFormatting sqref="G402:G403">
    <cfRule type="containsText" dxfId="3376" priority="3376" operator="containsText" text="Param">
      <formula>NOT(ISERROR(SEARCH("Param",G402)))</formula>
    </cfRule>
  </conditionalFormatting>
  <conditionalFormatting sqref="I402:I403">
    <cfRule type="cellIs" dxfId="3375" priority="3375" operator="lessThan">
      <formula>0</formula>
    </cfRule>
  </conditionalFormatting>
  <conditionalFormatting sqref="D402:D403">
    <cfRule type="containsText" dxfId="3374" priority="3373" operator="containsText" text="Dec">
      <formula>NOT(ISERROR(SEARCH("Dec",D402)))</formula>
    </cfRule>
    <cfRule type="containsText" dxfId="3373" priority="3374" operator="containsText" text="Inc">
      <formula>NOT(ISERROR(SEARCH("Inc",D402)))</formula>
    </cfRule>
  </conditionalFormatting>
  <conditionalFormatting sqref="F402:F403">
    <cfRule type="cellIs" dxfId="3372" priority="3371" operator="equal">
      <formula>"Unlocked"</formula>
    </cfRule>
    <cfRule type="cellIs" dxfId="3371" priority="3372" operator="equal">
      <formula>"Locked"</formula>
    </cfRule>
  </conditionalFormatting>
  <conditionalFormatting sqref="G402:G403">
    <cfRule type="containsText" dxfId="3370" priority="3370" operator="containsText" text="Param">
      <formula>NOT(ISERROR(SEARCH("Param",G402)))</formula>
    </cfRule>
  </conditionalFormatting>
  <conditionalFormatting sqref="I402:I403">
    <cfRule type="cellIs" dxfId="3369" priority="3369" operator="lessThan">
      <formula>0</formula>
    </cfRule>
  </conditionalFormatting>
  <conditionalFormatting sqref="D402:D403">
    <cfRule type="containsText" dxfId="3368" priority="3367" operator="containsText" text="Dec">
      <formula>NOT(ISERROR(SEARCH("Dec",D402)))</formula>
    </cfRule>
    <cfRule type="containsText" dxfId="3367" priority="3368" operator="containsText" text="Inc">
      <formula>NOT(ISERROR(SEARCH("Inc",D402)))</formula>
    </cfRule>
  </conditionalFormatting>
  <conditionalFormatting sqref="F402:F403">
    <cfRule type="cellIs" dxfId="3366" priority="3365" operator="equal">
      <formula>"Unlocked"</formula>
    </cfRule>
    <cfRule type="cellIs" dxfId="3365" priority="3366" operator="equal">
      <formula>"Locked"</formula>
    </cfRule>
  </conditionalFormatting>
  <conditionalFormatting sqref="G402:G403">
    <cfRule type="containsText" dxfId="3364" priority="3364" operator="containsText" text="Param">
      <formula>NOT(ISERROR(SEARCH("Param",G402)))</formula>
    </cfRule>
  </conditionalFormatting>
  <conditionalFormatting sqref="I402:I403">
    <cfRule type="cellIs" dxfId="3363" priority="3363" operator="lessThan">
      <formula>0</formula>
    </cfRule>
  </conditionalFormatting>
  <conditionalFormatting sqref="D402:D403">
    <cfRule type="containsText" dxfId="3362" priority="3361" operator="containsText" text="Dec">
      <formula>NOT(ISERROR(SEARCH("Dec",D402)))</formula>
    </cfRule>
    <cfRule type="containsText" dxfId="3361" priority="3362" operator="containsText" text="Inc">
      <formula>NOT(ISERROR(SEARCH("Inc",D402)))</formula>
    </cfRule>
  </conditionalFormatting>
  <conditionalFormatting sqref="F402:F403">
    <cfRule type="cellIs" dxfId="3360" priority="3359" operator="equal">
      <formula>"Unlocked"</formula>
    </cfRule>
    <cfRule type="cellIs" dxfId="3359" priority="3360" operator="equal">
      <formula>"Locked"</formula>
    </cfRule>
  </conditionalFormatting>
  <conditionalFormatting sqref="G402:G403">
    <cfRule type="containsText" dxfId="3358" priority="3358" operator="containsText" text="Param">
      <formula>NOT(ISERROR(SEARCH("Param",G402)))</formula>
    </cfRule>
  </conditionalFormatting>
  <conditionalFormatting sqref="I402:I403">
    <cfRule type="cellIs" dxfId="3357" priority="3357" operator="lessThan">
      <formula>0</formula>
    </cfRule>
  </conditionalFormatting>
  <conditionalFormatting sqref="D402:D403">
    <cfRule type="containsText" dxfId="3356" priority="3355" operator="containsText" text="Dec">
      <formula>NOT(ISERROR(SEARCH("Dec",D402)))</formula>
    </cfRule>
    <cfRule type="containsText" dxfId="3355" priority="3356" operator="containsText" text="Inc">
      <formula>NOT(ISERROR(SEARCH("Inc",D402)))</formula>
    </cfRule>
  </conditionalFormatting>
  <conditionalFormatting sqref="F404">
    <cfRule type="cellIs" dxfId="3354" priority="3353" operator="equal">
      <formula>"Unlocked"</formula>
    </cfRule>
    <cfRule type="cellIs" dxfId="3353" priority="3354" operator="equal">
      <formula>"Locked"</formula>
    </cfRule>
  </conditionalFormatting>
  <conditionalFormatting sqref="G404">
    <cfRule type="containsText" dxfId="3352" priority="3352" operator="containsText" text="Param">
      <formula>NOT(ISERROR(SEARCH("Param",G404)))</formula>
    </cfRule>
  </conditionalFormatting>
  <conditionalFormatting sqref="I404">
    <cfRule type="cellIs" dxfId="3351" priority="3351" operator="lessThan">
      <formula>0</formula>
    </cfRule>
  </conditionalFormatting>
  <conditionalFormatting sqref="D404">
    <cfRule type="containsText" dxfId="3350" priority="3349" operator="containsText" text="Dec">
      <formula>NOT(ISERROR(SEARCH("Dec",D404)))</formula>
    </cfRule>
    <cfRule type="containsText" dxfId="3349" priority="3350" operator="containsText" text="Inc">
      <formula>NOT(ISERROR(SEARCH("Inc",D404)))</formula>
    </cfRule>
  </conditionalFormatting>
  <conditionalFormatting sqref="F404">
    <cfRule type="cellIs" dxfId="3348" priority="3347" operator="equal">
      <formula>"Unlocked"</formula>
    </cfRule>
    <cfRule type="cellIs" dxfId="3347" priority="3348" operator="equal">
      <formula>"Locked"</formula>
    </cfRule>
  </conditionalFormatting>
  <conditionalFormatting sqref="G404">
    <cfRule type="containsText" dxfId="3346" priority="3346" operator="containsText" text="Param">
      <formula>NOT(ISERROR(SEARCH("Param",G404)))</formula>
    </cfRule>
  </conditionalFormatting>
  <conditionalFormatting sqref="I404">
    <cfRule type="cellIs" dxfId="3345" priority="3345" operator="lessThan">
      <formula>0</formula>
    </cfRule>
  </conditionalFormatting>
  <conditionalFormatting sqref="D404">
    <cfRule type="containsText" dxfId="3344" priority="3343" operator="containsText" text="Dec">
      <formula>NOT(ISERROR(SEARCH("Dec",D404)))</formula>
    </cfRule>
    <cfRule type="containsText" dxfId="3343" priority="3344" operator="containsText" text="Inc">
      <formula>NOT(ISERROR(SEARCH("Inc",D404)))</formula>
    </cfRule>
  </conditionalFormatting>
  <conditionalFormatting sqref="F404">
    <cfRule type="cellIs" dxfId="3342" priority="3341" operator="equal">
      <formula>"Unlocked"</formula>
    </cfRule>
    <cfRule type="cellIs" dxfId="3341" priority="3342" operator="equal">
      <formula>"Locked"</formula>
    </cfRule>
  </conditionalFormatting>
  <conditionalFormatting sqref="G404">
    <cfRule type="containsText" dxfId="3340" priority="3340" operator="containsText" text="Param">
      <formula>NOT(ISERROR(SEARCH("Param",G404)))</formula>
    </cfRule>
  </conditionalFormatting>
  <conditionalFormatting sqref="I404">
    <cfRule type="cellIs" dxfId="3339" priority="3339" operator="lessThan">
      <formula>0</formula>
    </cfRule>
  </conditionalFormatting>
  <conditionalFormatting sqref="D404">
    <cfRule type="containsText" dxfId="3338" priority="3337" operator="containsText" text="Dec">
      <formula>NOT(ISERROR(SEARCH("Dec",D404)))</formula>
    </cfRule>
    <cfRule type="containsText" dxfId="3337" priority="3338" operator="containsText" text="Inc">
      <formula>NOT(ISERROR(SEARCH("Inc",D404)))</formula>
    </cfRule>
  </conditionalFormatting>
  <conditionalFormatting sqref="F404">
    <cfRule type="cellIs" dxfId="3336" priority="3335" operator="equal">
      <formula>"Unlocked"</formula>
    </cfRule>
    <cfRule type="cellIs" dxfId="3335" priority="3336" operator="equal">
      <formula>"Locked"</formula>
    </cfRule>
  </conditionalFormatting>
  <conditionalFormatting sqref="G404">
    <cfRule type="containsText" dxfId="3334" priority="3334" operator="containsText" text="Param">
      <formula>NOT(ISERROR(SEARCH("Param",G404)))</formula>
    </cfRule>
  </conditionalFormatting>
  <conditionalFormatting sqref="I404">
    <cfRule type="cellIs" dxfId="3333" priority="3333" operator="lessThan">
      <formula>0</formula>
    </cfRule>
  </conditionalFormatting>
  <conditionalFormatting sqref="D404">
    <cfRule type="containsText" dxfId="3332" priority="3331" operator="containsText" text="Dec">
      <formula>NOT(ISERROR(SEARCH("Dec",D404)))</formula>
    </cfRule>
    <cfRule type="containsText" dxfId="3331" priority="3332" operator="containsText" text="Inc">
      <formula>NOT(ISERROR(SEARCH("Inc",D404)))</formula>
    </cfRule>
  </conditionalFormatting>
  <conditionalFormatting sqref="F404">
    <cfRule type="cellIs" dxfId="3330" priority="3329" operator="equal">
      <formula>"Unlocked"</formula>
    </cfRule>
    <cfRule type="cellIs" dxfId="3329" priority="3330" operator="equal">
      <formula>"Locked"</formula>
    </cfRule>
  </conditionalFormatting>
  <conditionalFormatting sqref="G404">
    <cfRule type="containsText" dxfId="3328" priority="3328" operator="containsText" text="Param">
      <formula>NOT(ISERROR(SEARCH("Param",G404)))</formula>
    </cfRule>
  </conditionalFormatting>
  <conditionalFormatting sqref="I404">
    <cfRule type="cellIs" dxfId="3327" priority="3327" operator="lessThan">
      <formula>0</formula>
    </cfRule>
  </conditionalFormatting>
  <conditionalFormatting sqref="D404">
    <cfRule type="containsText" dxfId="3326" priority="3325" operator="containsText" text="Dec">
      <formula>NOT(ISERROR(SEARCH("Dec",D404)))</formula>
    </cfRule>
    <cfRule type="containsText" dxfId="3325" priority="3326" operator="containsText" text="Inc">
      <formula>NOT(ISERROR(SEARCH("Inc",D404)))</formula>
    </cfRule>
  </conditionalFormatting>
  <conditionalFormatting sqref="F404">
    <cfRule type="cellIs" dxfId="3324" priority="3323" operator="equal">
      <formula>"Unlocked"</formula>
    </cfRule>
    <cfRule type="cellIs" dxfId="3323" priority="3324" operator="equal">
      <formula>"Locked"</formula>
    </cfRule>
  </conditionalFormatting>
  <conditionalFormatting sqref="G404">
    <cfRule type="containsText" dxfId="3322" priority="3322" operator="containsText" text="Param">
      <formula>NOT(ISERROR(SEARCH("Param",G404)))</formula>
    </cfRule>
  </conditionalFormatting>
  <conditionalFormatting sqref="I404">
    <cfRule type="cellIs" dxfId="3321" priority="3321" operator="lessThan">
      <formula>0</formula>
    </cfRule>
  </conditionalFormatting>
  <conditionalFormatting sqref="D404">
    <cfRule type="containsText" dxfId="3320" priority="3319" operator="containsText" text="Dec">
      <formula>NOT(ISERROR(SEARCH("Dec",D404)))</formula>
    </cfRule>
    <cfRule type="containsText" dxfId="3319" priority="3320" operator="containsText" text="Inc">
      <formula>NOT(ISERROR(SEARCH("Inc",D404)))</formula>
    </cfRule>
  </conditionalFormatting>
  <conditionalFormatting sqref="F404">
    <cfRule type="cellIs" dxfId="3318" priority="3317" operator="equal">
      <formula>"Unlocked"</formula>
    </cfRule>
    <cfRule type="cellIs" dxfId="3317" priority="3318" operator="equal">
      <formula>"Locked"</formula>
    </cfRule>
  </conditionalFormatting>
  <conditionalFormatting sqref="G404">
    <cfRule type="containsText" dxfId="3316" priority="3316" operator="containsText" text="Param">
      <formula>NOT(ISERROR(SEARCH("Param",G404)))</formula>
    </cfRule>
  </conditionalFormatting>
  <conditionalFormatting sqref="I404">
    <cfRule type="cellIs" dxfId="3315" priority="3315" operator="lessThan">
      <formula>0</formula>
    </cfRule>
  </conditionalFormatting>
  <conditionalFormatting sqref="D404">
    <cfRule type="containsText" dxfId="3314" priority="3313" operator="containsText" text="Dec">
      <formula>NOT(ISERROR(SEARCH("Dec",D404)))</formula>
    </cfRule>
    <cfRule type="containsText" dxfId="3313" priority="3314" operator="containsText" text="Inc">
      <formula>NOT(ISERROR(SEARCH("Inc",D404)))</formula>
    </cfRule>
  </conditionalFormatting>
  <conditionalFormatting sqref="F404">
    <cfRule type="cellIs" dxfId="3312" priority="3311" operator="equal">
      <formula>"Unlocked"</formula>
    </cfRule>
    <cfRule type="cellIs" dxfId="3311" priority="3312" operator="equal">
      <formula>"Locked"</formula>
    </cfRule>
  </conditionalFormatting>
  <conditionalFormatting sqref="G404">
    <cfRule type="containsText" dxfId="3310" priority="3310" operator="containsText" text="Param">
      <formula>NOT(ISERROR(SEARCH("Param",G404)))</formula>
    </cfRule>
  </conditionalFormatting>
  <conditionalFormatting sqref="I404">
    <cfRule type="cellIs" dxfId="3309" priority="3309" operator="lessThan">
      <formula>0</formula>
    </cfRule>
  </conditionalFormatting>
  <conditionalFormatting sqref="D404">
    <cfRule type="containsText" dxfId="3308" priority="3307" operator="containsText" text="Dec">
      <formula>NOT(ISERROR(SEARCH("Dec",D404)))</formula>
    </cfRule>
    <cfRule type="containsText" dxfId="3307" priority="3308" operator="containsText" text="Inc">
      <formula>NOT(ISERROR(SEARCH("Inc",D404)))</formula>
    </cfRule>
  </conditionalFormatting>
  <conditionalFormatting sqref="F404">
    <cfRule type="cellIs" dxfId="3306" priority="3305" operator="equal">
      <formula>"Unlocked"</formula>
    </cfRule>
    <cfRule type="cellIs" dxfId="3305" priority="3306" operator="equal">
      <formula>"Locked"</formula>
    </cfRule>
  </conditionalFormatting>
  <conditionalFormatting sqref="G404">
    <cfRule type="containsText" dxfId="3304" priority="3304" operator="containsText" text="Param">
      <formula>NOT(ISERROR(SEARCH("Param",G404)))</formula>
    </cfRule>
  </conditionalFormatting>
  <conditionalFormatting sqref="I404">
    <cfRule type="cellIs" dxfId="3303" priority="3303" operator="lessThan">
      <formula>0</formula>
    </cfRule>
  </conditionalFormatting>
  <conditionalFormatting sqref="D404">
    <cfRule type="containsText" dxfId="3302" priority="3301" operator="containsText" text="Dec">
      <formula>NOT(ISERROR(SEARCH("Dec",D404)))</formula>
    </cfRule>
    <cfRule type="containsText" dxfId="3301" priority="3302" operator="containsText" text="Inc">
      <formula>NOT(ISERROR(SEARCH("Inc",D404)))</formula>
    </cfRule>
  </conditionalFormatting>
  <conditionalFormatting sqref="F404">
    <cfRule type="cellIs" dxfId="3300" priority="3299" operator="equal">
      <formula>"Unlocked"</formula>
    </cfRule>
    <cfRule type="cellIs" dxfId="3299" priority="3300" operator="equal">
      <formula>"Locked"</formula>
    </cfRule>
  </conditionalFormatting>
  <conditionalFormatting sqref="G404">
    <cfRule type="containsText" dxfId="3298" priority="3298" operator="containsText" text="Param">
      <formula>NOT(ISERROR(SEARCH("Param",G404)))</formula>
    </cfRule>
  </conditionalFormatting>
  <conditionalFormatting sqref="I404">
    <cfRule type="cellIs" dxfId="3297" priority="3297" operator="lessThan">
      <formula>0</formula>
    </cfRule>
  </conditionalFormatting>
  <conditionalFormatting sqref="D404">
    <cfRule type="containsText" dxfId="3296" priority="3295" operator="containsText" text="Dec">
      <formula>NOT(ISERROR(SEARCH("Dec",D404)))</formula>
    </cfRule>
    <cfRule type="containsText" dxfId="3295" priority="3296" operator="containsText" text="Inc">
      <formula>NOT(ISERROR(SEARCH("Inc",D404)))</formula>
    </cfRule>
  </conditionalFormatting>
  <conditionalFormatting sqref="F404">
    <cfRule type="cellIs" dxfId="3294" priority="3293" operator="equal">
      <formula>"Unlocked"</formula>
    </cfRule>
    <cfRule type="cellIs" dxfId="3293" priority="3294" operator="equal">
      <formula>"Locked"</formula>
    </cfRule>
  </conditionalFormatting>
  <conditionalFormatting sqref="G404">
    <cfRule type="containsText" dxfId="3292" priority="3292" operator="containsText" text="Param">
      <formula>NOT(ISERROR(SEARCH("Param",G404)))</formula>
    </cfRule>
  </conditionalFormatting>
  <conditionalFormatting sqref="I404">
    <cfRule type="cellIs" dxfId="3291" priority="3291" operator="lessThan">
      <formula>0</formula>
    </cfRule>
  </conditionalFormatting>
  <conditionalFormatting sqref="D404">
    <cfRule type="containsText" dxfId="3290" priority="3289" operator="containsText" text="Dec">
      <formula>NOT(ISERROR(SEARCH("Dec",D404)))</formula>
    </cfRule>
    <cfRule type="containsText" dxfId="3289" priority="3290" operator="containsText" text="Inc">
      <formula>NOT(ISERROR(SEARCH("Inc",D404)))</formula>
    </cfRule>
  </conditionalFormatting>
  <conditionalFormatting sqref="F404">
    <cfRule type="cellIs" dxfId="3288" priority="3287" operator="equal">
      <formula>"Unlocked"</formula>
    </cfRule>
    <cfRule type="cellIs" dxfId="3287" priority="3288" operator="equal">
      <formula>"Locked"</formula>
    </cfRule>
  </conditionalFormatting>
  <conditionalFormatting sqref="G404">
    <cfRule type="containsText" dxfId="3286" priority="3286" operator="containsText" text="Param">
      <formula>NOT(ISERROR(SEARCH("Param",G404)))</formula>
    </cfRule>
  </conditionalFormatting>
  <conditionalFormatting sqref="I404">
    <cfRule type="cellIs" dxfId="3285" priority="3285" operator="lessThan">
      <formula>0</formula>
    </cfRule>
  </conditionalFormatting>
  <conditionalFormatting sqref="D404">
    <cfRule type="containsText" dxfId="3284" priority="3283" operator="containsText" text="Dec">
      <formula>NOT(ISERROR(SEARCH("Dec",D404)))</formula>
    </cfRule>
    <cfRule type="containsText" dxfId="3283" priority="3284" operator="containsText" text="Inc">
      <formula>NOT(ISERROR(SEARCH("Inc",D404)))</formula>
    </cfRule>
  </conditionalFormatting>
  <conditionalFormatting sqref="F404">
    <cfRule type="cellIs" dxfId="3282" priority="3281" operator="equal">
      <formula>"Unlocked"</formula>
    </cfRule>
    <cfRule type="cellIs" dxfId="3281" priority="3282" operator="equal">
      <formula>"Locked"</formula>
    </cfRule>
  </conditionalFormatting>
  <conditionalFormatting sqref="G404">
    <cfRule type="containsText" dxfId="3280" priority="3280" operator="containsText" text="Param">
      <formula>NOT(ISERROR(SEARCH("Param",G404)))</formula>
    </cfRule>
  </conditionalFormatting>
  <conditionalFormatting sqref="I404">
    <cfRule type="cellIs" dxfId="3279" priority="3279" operator="lessThan">
      <formula>0</formula>
    </cfRule>
  </conditionalFormatting>
  <conditionalFormatting sqref="D404">
    <cfRule type="containsText" dxfId="3278" priority="3277" operator="containsText" text="Dec">
      <formula>NOT(ISERROR(SEARCH("Dec",D404)))</formula>
    </cfRule>
    <cfRule type="containsText" dxfId="3277" priority="3278" operator="containsText" text="Inc">
      <formula>NOT(ISERROR(SEARCH("Inc",D404)))</formula>
    </cfRule>
  </conditionalFormatting>
  <conditionalFormatting sqref="F404">
    <cfRule type="cellIs" dxfId="3276" priority="3275" operator="equal">
      <formula>"Unlocked"</formula>
    </cfRule>
    <cfRule type="cellIs" dxfId="3275" priority="3276" operator="equal">
      <formula>"Locked"</formula>
    </cfRule>
  </conditionalFormatting>
  <conditionalFormatting sqref="G404">
    <cfRule type="containsText" dxfId="3274" priority="3274" operator="containsText" text="Param">
      <formula>NOT(ISERROR(SEARCH("Param",G404)))</formula>
    </cfRule>
  </conditionalFormatting>
  <conditionalFormatting sqref="I404">
    <cfRule type="cellIs" dxfId="3273" priority="3273" operator="lessThan">
      <formula>0</formula>
    </cfRule>
  </conditionalFormatting>
  <conditionalFormatting sqref="D404">
    <cfRule type="containsText" dxfId="3272" priority="3271" operator="containsText" text="Dec">
      <formula>NOT(ISERROR(SEARCH("Dec",D404)))</formula>
    </cfRule>
    <cfRule type="containsText" dxfId="3271" priority="3272" operator="containsText" text="Inc">
      <formula>NOT(ISERROR(SEARCH("Inc",D404)))</formula>
    </cfRule>
  </conditionalFormatting>
  <conditionalFormatting sqref="F404">
    <cfRule type="cellIs" dxfId="3270" priority="3269" operator="equal">
      <formula>"Unlocked"</formula>
    </cfRule>
    <cfRule type="cellIs" dxfId="3269" priority="3270" operator="equal">
      <formula>"Locked"</formula>
    </cfRule>
  </conditionalFormatting>
  <conditionalFormatting sqref="G404">
    <cfRule type="containsText" dxfId="3268" priority="3268" operator="containsText" text="Param">
      <formula>NOT(ISERROR(SEARCH("Param",G404)))</formula>
    </cfRule>
  </conditionalFormatting>
  <conditionalFormatting sqref="I404">
    <cfRule type="cellIs" dxfId="3267" priority="3267" operator="lessThan">
      <formula>0</formula>
    </cfRule>
  </conditionalFormatting>
  <conditionalFormatting sqref="D404">
    <cfRule type="containsText" dxfId="3266" priority="3265" operator="containsText" text="Dec">
      <formula>NOT(ISERROR(SEARCH("Dec",D404)))</formula>
    </cfRule>
    <cfRule type="containsText" dxfId="3265" priority="3266" operator="containsText" text="Inc">
      <formula>NOT(ISERROR(SEARCH("Inc",D404)))</formula>
    </cfRule>
  </conditionalFormatting>
  <conditionalFormatting sqref="F404">
    <cfRule type="cellIs" dxfId="3264" priority="3263" operator="equal">
      <formula>"Unlocked"</formula>
    </cfRule>
    <cfRule type="cellIs" dxfId="3263" priority="3264" operator="equal">
      <formula>"Locked"</formula>
    </cfRule>
  </conditionalFormatting>
  <conditionalFormatting sqref="G404">
    <cfRule type="containsText" dxfId="3262" priority="3262" operator="containsText" text="Param">
      <formula>NOT(ISERROR(SEARCH("Param",G404)))</formula>
    </cfRule>
  </conditionalFormatting>
  <conditionalFormatting sqref="I404">
    <cfRule type="cellIs" dxfId="3261" priority="3261" operator="lessThan">
      <formula>0</formula>
    </cfRule>
  </conditionalFormatting>
  <conditionalFormatting sqref="D404">
    <cfRule type="containsText" dxfId="3260" priority="3259" operator="containsText" text="Dec">
      <formula>NOT(ISERROR(SEARCH("Dec",D404)))</formula>
    </cfRule>
    <cfRule type="containsText" dxfId="3259" priority="3260" operator="containsText" text="Inc">
      <formula>NOT(ISERROR(SEARCH("Inc",D404)))</formula>
    </cfRule>
  </conditionalFormatting>
  <conditionalFormatting sqref="F404">
    <cfRule type="cellIs" dxfId="3258" priority="3257" operator="equal">
      <formula>"Unlocked"</formula>
    </cfRule>
    <cfRule type="cellIs" dxfId="3257" priority="3258" operator="equal">
      <formula>"Locked"</formula>
    </cfRule>
  </conditionalFormatting>
  <conditionalFormatting sqref="G404">
    <cfRule type="containsText" dxfId="3256" priority="3256" operator="containsText" text="Param">
      <formula>NOT(ISERROR(SEARCH("Param",G404)))</formula>
    </cfRule>
  </conditionalFormatting>
  <conditionalFormatting sqref="I404">
    <cfRule type="cellIs" dxfId="3255" priority="3255" operator="lessThan">
      <formula>0</formula>
    </cfRule>
  </conditionalFormatting>
  <conditionalFormatting sqref="D404">
    <cfRule type="containsText" dxfId="3254" priority="3253" operator="containsText" text="Dec">
      <formula>NOT(ISERROR(SEARCH("Dec",D404)))</formula>
    </cfRule>
    <cfRule type="containsText" dxfId="3253" priority="3254" operator="containsText" text="Inc">
      <formula>NOT(ISERROR(SEARCH("Inc",D404)))</formula>
    </cfRule>
  </conditionalFormatting>
  <conditionalFormatting sqref="F404">
    <cfRule type="cellIs" dxfId="3252" priority="3251" operator="equal">
      <formula>"Unlocked"</formula>
    </cfRule>
    <cfRule type="cellIs" dxfId="3251" priority="3252" operator="equal">
      <formula>"Locked"</formula>
    </cfRule>
  </conditionalFormatting>
  <conditionalFormatting sqref="G404">
    <cfRule type="containsText" dxfId="3250" priority="3250" operator="containsText" text="Param">
      <formula>NOT(ISERROR(SEARCH("Param",G404)))</formula>
    </cfRule>
  </conditionalFormatting>
  <conditionalFormatting sqref="I404">
    <cfRule type="cellIs" dxfId="3249" priority="3249" operator="lessThan">
      <formula>0</formula>
    </cfRule>
  </conditionalFormatting>
  <conditionalFormatting sqref="D404">
    <cfRule type="containsText" dxfId="3248" priority="3247" operator="containsText" text="Dec">
      <formula>NOT(ISERROR(SEARCH("Dec",D404)))</formula>
    </cfRule>
    <cfRule type="containsText" dxfId="3247" priority="3248" operator="containsText" text="Inc">
      <formula>NOT(ISERROR(SEARCH("Inc",D404)))</formula>
    </cfRule>
  </conditionalFormatting>
  <conditionalFormatting sqref="F404">
    <cfRule type="cellIs" dxfId="3246" priority="3245" operator="equal">
      <formula>"Unlocked"</formula>
    </cfRule>
    <cfRule type="cellIs" dxfId="3245" priority="3246" operator="equal">
      <formula>"Locked"</formula>
    </cfRule>
  </conditionalFormatting>
  <conditionalFormatting sqref="G404">
    <cfRule type="containsText" dxfId="3244" priority="3244" operator="containsText" text="Param">
      <formula>NOT(ISERROR(SEARCH("Param",G404)))</formula>
    </cfRule>
  </conditionalFormatting>
  <conditionalFormatting sqref="I404">
    <cfRule type="cellIs" dxfId="3243" priority="3243" operator="lessThan">
      <formula>0</formula>
    </cfRule>
  </conditionalFormatting>
  <conditionalFormatting sqref="D404">
    <cfRule type="containsText" dxfId="3242" priority="3241" operator="containsText" text="Dec">
      <formula>NOT(ISERROR(SEARCH("Dec",D404)))</formula>
    </cfRule>
    <cfRule type="containsText" dxfId="3241" priority="3242" operator="containsText" text="Inc">
      <formula>NOT(ISERROR(SEARCH("Inc",D404)))</formula>
    </cfRule>
  </conditionalFormatting>
  <conditionalFormatting sqref="F405:F407">
    <cfRule type="cellIs" dxfId="3240" priority="3239" operator="equal">
      <formula>"Unlocked"</formula>
    </cfRule>
    <cfRule type="cellIs" dxfId="3239" priority="3240" operator="equal">
      <formula>"Locked"</formula>
    </cfRule>
  </conditionalFormatting>
  <conditionalFormatting sqref="G405:G407">
    <cfRule type="containsText" dxfId="3238" priority="3238" operator="containsText" text="Param">
      <formula>NOT(ISERROR(SEARCH("Param",G405)))</formula>
    </cfRule>
  </conditionalFormatting>
  <conditionalFormatting sqref="I405:I407">
    <cfRule type="cellIs" dxfId="3237" priority="3237" operator="lessThan">
      <formula>0</formula>
    </cfRule>
  </conditionalFormatting>
  <conditionalFormatting sqref="D405:D407">
    <cfRule type="containsText" dxfId="3236" priority="3235" operator="containsText" text="Dec">
      <formula>NOT(ISERROR(SEARCH("Dec",D405)))</formula>
    </cfRule>
    <cfRule type="containsText" dxfId="3235" priority="3236" operator="containsText" text="Inc">
      <formula>NOT(ISERROR(SEARCH("Inc",D405)))</formula>
    </cfRule>
  </conditionalFormatting>
  <conditionalFormatting sqref="F405:F407">
    <cfRule type="cellIs" dxfId="3234" priority="3233" operator="equal">
      <formula>"Unlocked"</formula>
    </cfRule>
    <cfRule type="cellIs" dxfId="3233" priority="3234" operator="equal">
      <formula>"Locked"</formula>
    </cfRule>
  </conditionalFormatting>
  <conditionalFormatting sqref="G405:G407">
    <cfRule type="containsText" dxfId="3232" priority="3232" operator="containsText" text="Param">
      <formula>NOT(ISERROR(SEARCH("Param",G405)))</formula>
    </cfRule>
  </conditionalFormatting>
  <conditionalFormatting sqref="I405:I407">
    <cfRule type="cellIs" dxfId="3231" priority="3231" operator="lessThan">
      <formula>0</formula>
    </cfRule>
  </conditionalFormatting>
  <conditionalFormatting sqref="D405:D407">
    <cfRule type="containsText" dxfId="3230" priority="3229" operator="containsText" text="Dec">
      <formula>NOT(ISERROR(SEARCH("Dec",D405)))</formula>
    </cfRule>
    <cfRule type="containsText" dxfId="3229" priority="3230" operator="containsText" text="Inc">
      <formula>NOT(ISERROR(SEARCH("Inc",D405)))</formula>
    </cfRule>
  </conditionalFormatting>
  <conditionalFormatting sqref="F405:F407">
    <cfRule type="cellIs" dxfId="3228" priority="3227" operator="equal">
      <formula>"Unlocked"</formula>
    </cfRule>
    <cfRule type="cellIs" dxfId="3227" priority="3228" operator="equal">
      <formula>"Locked"</formula>
    </cfRule>
  </conditionalFormatting>
  <conditionalFormatting sqref="G405:G407">
    <cfRule type="containsText" dxfId="3226" priority="3226" operator="containsText" text="Param">
      <formula>NOT(ISERROR(SEARCH("Param",G405)))</formula>
    </cfRule>
  </conditionalFormatting>
  <conditionalFormatting sqref="I405:I407">
    <cfRule type="cellIs" dxfId="3225" priority="3225" operator="lessThan">
      <formula>0</formula>
    </cfRule>
  </conditionalFormatting>
  <conditionalFormatting sqref="D405:D407">
    <cfRule type="containsText" dxfId="3224" priority="3223" operator="containsText" text="Dec">
      <formula>NOT(ISERROR(SEARCH("Dec",D405)))</formula>
    </cfRule>
    <cfRule type="containsText" dxfId="3223" priority="3224" operator="containsText" text="Inc">
      <formula>NOT(ISERROR(SEARCH("Inc",D405)))</formula>
    </cfRule>
  </conditionalFormatting>
  <conditionalFormatting sqref="F405:F407">
    <cfRule type="cellIs" dxfId="3222" priority="3221" operator="equal">
      <formula>"Unlocked"</formula>
    </cfRule>
    <cfRule type="cellIs" dxfId="3221" priority="3222" operator="equal">
      <formula>"Locked"</formula>
    </cfRule>
  </conditionalFormatting>
  <conditionalFormatting sqref="G405:G407">
    <cfRule type="containsText" dxfId="3220" priority="3220" operator="containsText" text="Param">
      <formula>NOT(ISERROR(SEARCH("Param",G405)))</formula>
    </cfRule>
  </conditionalFormatting>
  <conditionalFormatting sqref="I405:I407">
    <cfRule type="cellIs" dxfId="3219" priority="3219" operator="lessThan">
      <formula>0</formula>
    </cfRule>
  </conditionalFormatting>
  <conditionalFormatting sqref="D405:D407">
    <cfRule type="containsText" dxfId="3218" priority="3217" operator="containsText" text="Dec">
      <formula>NOT(ISERROR(SEARCH("Dec",D405)))</formula>
    </cfRule>
    <cfRule type="containsText" dxfId="3217" priority="3218" operator="containsText" text="Inc">
      <formula>NOT(ISERROR(SEARCH("Inc",D405)))</formula>
    </cfRule>
  </conditionalFormatting>
  <conditionalFormatting sqref="F405:F407">
    <cfRule type="cellIs" dxfId="3216" priority="3215" operator="equal">
      <formula>"Unlocked"</formula>
    </cfRule>
    <cfRule type="cellIs" dxfId="3215" priority="3216" operator="equal">
      <formula>"Locked"</formula>
    </cfRule>
  </conditionalFormatting>
  <conditionalFormatting sqref="G405:G407">
    <cfRule type="containsText" dxfId="3214" priority="3214" operator="containsText" text="Param">
      <formula>NOT(ISERROR(SEARCH("Param",G405)))</formula>
    </cfRule>
  </conditionalFormatting>
  <conditionalFormatting sqref="I405:I407">
    <cfRule type="cellIs" dxfId="3213" priority="3213" operator="lessThan">
      <formula>0</formula>
    </cfRule>
  </conditionalFormatting>
  <conditionalFormatting sqref="D405:D407">
    <cfRule type="containsText" dxfId="3212" priority="3211" operator="containsText" text="Dec">
      <formula>NOT(ISERROR(SEARCH("Dec",D405)))</formula>
    </cfRule>
    <cfRule type="containsText" dxfId="3211" priority="3212" operator="containsText" text="Inc">
      <formula>NOT(ISERROR(SEARCH("Inc",D405)))</formula>
    </cfRule>
  </conditionalFormatting>
  <conditionalFormatting sqref="F405:F407">
    <cfRule type="cellIs" dxfId="3210" priority="3209" operator="equal">
      <formula>"Unlocked"</formula>
    </cfRule>
    <cfRule type="cellIs" dxfId="3209" priority="3210" operator="equal">
      <formula>"Locked"</formula>
    </cfRule>
  </conditionalFormatting>
  <conditionalFormatting sqref="G405:G407">
    <cfRule type="containsText" dxfId="3208" priority="3208" operator="containsText" text="Param">
      <formula>NOT(ISERROR(SEARCH("Param",G405)))</formula>
    </cfRule>
  </conditionalFormatting>
  <conditionalFormatting sqref="I405:I407">
    <cfRule type="cellIs" dxfId="3207" priority="3207" operator="lessThan">
      <formula>0</formula>
    </cfRule>
  </conditionalFormatting>
  <conditionalFormatting sqref="D405:D407">
    <cfRule type="containsText" dxfId="3206" priority="3205" operator="containsText" text="Dec">
      <formula>NOT(ISERROR(SEARCH("Dec",D405)))</formula>
    </cfRule>
    <cfRule type="containsText" dxfId="3205" priority="3206" operator="containsText" text="Inc">
      <formula>NOT(ISERROR(SEARCH("Inc",D405)))</formula>
    </cfRule>
  </conditionalFormatting>
  <conditionalFormatting sqref="F405:F407">
    <cfRule type="cellIs" dxfId="3204" priority="3203" operator="equal">
      <formula>"Unlocked"</formula>
    </cfRule>
    <cfRule type="cellIs" dxfId="3203" priority="3204" operator="equal">
      <formula>"Locked"</formula>
    </cfRule>
  </conditionalFormatting>
  <conditionalFormatting sqref="G405:G407">
    <cfRule type="containsText" dxfId="3202" priority="3202" operator="containsText" text="Param">
      <formula>NOT(ISERROR(SEARCH("Param",G405)))</formula>
    </cfRule>
  </conditionalFormatting>
  <conditionalFormatting sqref="I405:I407">
    <cfRule type="cellIs" dxfId="3201" priority="3201" operator="lessThan">
      <formula>0</formula>
    </cfRule>
  </conditionalFormatting>
  <conditionalFormatting sqref="D405:D407">
    <cfRule type="containsText" dxfId="3200" priority="3199" operator="containsText" text="Dec">
      <formula>NOT(ISERROR(SEARCH("Dec",D405)))</formula>
    </cfRule>
    <cfRule type="containsText" dxfId="3199" priority="3200" operator="containsText" text="Inc">
      <formula>NOT(ISERROR(SEARCH("Inc",D405)))</formula>
    </cfRule>
  </conditionalFormatting>
  <conditionalFormatting sqref="F405">
    <cfRule type="cellIs" dxfId="3198" priority="3197" operator="equal">
      <formula>"Unlocked"</formula>
    </cfRule>
    <cfRule type="cellIs" dxfId="3197" priority="3198" operator="equal">
      <formula>"Locked"</formula>
    </cfRule>
  </conditionalFormatting>
  <conditionalFormatting sqref="G405">
    <cfRule type="containsText" dxfId="3196" priority="3196" operator="containsText" text="Param">
      <formula>NOT(ISERROR(SEARCH("Param",G405)))</formula>
    </cfRule>
  </conditionalFormatting>
  <conditionalFormatting sqref="I405">
    <cfRule type="cellIs" dxfId="3195" priority="3195" operator="lessThan">
      <formula>0</formula>
    </cfRule>
  </conditionalFormatting>
  <conditionalFormatting sqref="D405">
    <cfRule type="containsText" dxfId="3194" priority="3193" operator="containsText" text="Dec">
      <formula>NOT(ISERROR(SEARCH("Dec",D405)))</formula>
    </cfRule>
    <cfRule type="containsText" dxfId="3193" priority="3194" operator="containsText" text="Inc">
      <formula>NOT(ISERROR(SEARCH("Inc",D405)))</formula>
    </cfRule>
  </conditionalFormatting>
  <conditionalFormatting sqref="F406:F407">
    <cfRule type="cellIs" dxfId="3192" priority="3191" operator="equal">
      <formula>"Unlocked"</formula>
    </cfRule>
    <cfRule type="cellIs" dxfId="3191" priority="3192" operator="equal">
      <formula>"Locked"</formula>
    </cfRule>
  </conditionalFormatting>
  <conditionalFormatting sqref="G406:G407">
    <cfRule type="containsText" dxfId="3190" priority="3190" operator="containsText" text="Param">
      <formula>NOT(ISERROR(SEARCH("Param",G406)))</formula>
    </cfRule>
  </conditionalFormatting>
  <conditionalFormatting sqref="I406:I407">
    <cfRule type="cellIs" dxfId="3189" priority="3189" operator="lessThan">
      <formula>0</formula>
    </cfRule>
  </conditionalFormatting>
  <conditionalFormatting sqref="D406:D407">
    <cfRule type="containsText" dxfId="3188" priority="3187" operator="containsText" text="Dec">
      <formula>NOT(ISERROR(SEARCH("Dec",D406)))</formula>
    </cfRule>
    <cfRule type="containsText" dxfId="3187" priority="3188" operator="containsText" text="Inc">
      <formula>NOT(ISERROR(SEARCH("Inc",D406)))</formula>
    </cfRule>
  </conditionalFormatting>
  <conditionalFormatting sqref="F408:F413">
    <cfRule type="cellIs" dxfId="3186" priority="3185" operator="equal">
      <formula>"Unlocked"</formula>
    </cfRule>
    <cfRule type="cellIs" dxfId="3185" priority="3186" operator="equal">
      <formula>"Locked"</formula>
    </cfRule>
  </conditionalFormatting>
  <conditionalFormatting sqref="G408:G413">
    <cfRule type="containsText" dxfId="3184" priority="3184" operator="containsText" text="Param">
      <formula>NOT(ISERROR(SEARCH("Param",G408)))</formula>
    </cfRule>
  </conditionalFormatting>
  <conditionalFormatting sqref="I408:I413">
    <cfRule type="cellIs" dxfId="3183" priority="3183" operator="lessThan">
      <formula>0</formula>
    </cfRule>
  </conditionalFormatting>
  <conditionalFormatting sqref="D408:D413">
    <cfRule type="containsText" dxfId="3182" priority="3181" operator="containsText" text="Dec">
      <formula>NOT(ISERROR(SEARCH("Dec",D408)))</formula>
    </cfRule>
    <cfRule type="containsText" dxfId="3181" priority="3182" operator="containsText" text="Inc">
      <formula>NOT(ISERROR(SEARCH("Inc",D408)))</formula>
    </cfRule>
  </conditionalFormatting>
  <conditionalFormatting sqref="F408:F410">
    <cfRule type="cellIs" dxfId="3180" priority="3179" operator="equal">
      <formula>"Unlocked"</formula>
    </cfRule>
    <cfRule type="cellIs" dxfId="3179" priority="3180" operator="equal">
      <formula>"Locked"</formula>
    </cfRule>
  </conditionalFormatting>
  <conditionalFormatting sqref="G408:G410">
    <cfRule type="containsText" dxfId="3178" priority="3178" operator="containsText" text="Param">
      <formula>NOT(ISERROR(SEARCH("Param",G408)))</formula>
    </cfRule>
  </conditionalFormatting>
  <conditionalFormatting sqref="I408:I410">
    <cfRule type="cellIs" dxfId="3177" priority="3177" operator="lessThan">
      <formula>0</formula>
    </cfRule>
  </conditionalFormatting>
  <conditionalFormatting sqref="D408:D410">
    <cfRule type="containsText" dxfId="3176" priority="3175" operator="containsText" text="Dec">
      <formula>NOT(ISERROR(SEARCH("Dec",D408)))</formula>
    </cfRule>
    <cfRule type="containsText" dxfId="3175" priority="3176" operator="containsText" text="Inc">
      <formula>NOT(ISERROR(SEARCH("Inc",D408)))</formula>
    </cfRule>
  </conditionalFormatting>
  <conditionalFormatting sqref="F408:F410">
    <cfRule type="cellIs" dxfId="3174" priority="3173" operator="equal">
      <formula>"Unlocked"</formula>
    </cfRule>
    <cfRule type="cellIs" dxfId="3173" priority="3174" operator="equal">
      <formula>"Locked"</formula>
    </cfRule>
  </conditionalFormatting>
  <conditionalFormatting sqref="G408:G410">
    <cfRule type="containsText" dxfId="3172" priority="3172" operator="containsText" text="Param">
      <formula>NOT(ISERROR(SEARCH("Param",G408)))</formula>
    </cfRule>
  </conditionalFormatting>
  <conditionalFormatting sqref="I408:I410">
    <cfRule type="cellIs" dxfId="3171" priority="3171" operator="lessThan">
      <formula>0</formula>
    </cfRule>
  </conditionalFormatting>
  <conditionalFormatting sqref="D408:D410">
    <cfRule type="containsText" dxfId="3170" priority="3169" operator="containsText" text="Dec">
      <formula>NOT(ISERROR(SEARCH("Dec",D408)))</formula>
    </cfRule>
    <cfRule type="containsText" dxfId="3169" priority="3170" operator="containsText" text="Inc">
      <formula>NOT(ISERROR(SEARCH("Inc",D408)))</formula>
    </cfRule>
  </conditionalFormatting>
  <conditionalFormatting sqref="F408:F410">
    <cfRule type="cellIs" dxfId="3168" priority="3167" operator="equal">
      <formula>"Unlocked"</formula>
    </cfRule>
    <cfRule type="cellIs" dxfId="3167" priority="3168" operator="equal">
      <formula>"Locked"</formula>
    </cfRule>
  </conditionalFormatting>
  <conditionalFormatting sqref="G408:G410">
    <cfRule type="containsText" dxfId="3166" priority="3166" operator="containsText" text="Param">
      <formula>NOT(ISERROR(SEARCH("Param",G408)))</formula>
    </cfRule>
  </conditionalFormatting>
  <conditionalFormatting sqref="I408:I410">
    <cfRule type="cellIs" dxfId="3165" priority="3165" operator="lessThan">
      <formula>0</formula>
    </cfRule>
  </conditionalFormatting>
  <conditionalFormatting sqref="D408:D410">
    <cfRule type="containsText" dxfId="3164" priority="3163" operator="containsText" text="Dec">
      <formula>NOT(ISERROR(SEARCH("Dec",D408)))</formula>
    </cfRule>
    <cfRule type="containsText" dxfId="3163" priority="3164" operator="containsText" text="Inc">
      <formula>NOT(ISERROR(SEARCH("Inc",D408)))</formula>
    </cfRule>
  </conditionalFormatting>
  <conditionalFormatting sqref="F408:F410">
    <cfRule type="cellIs" dxfId="3162" priority="3161" operator="equal">
      <formula>"Unlocked"</formula>
    </cfRule>
    <cfRule type="cellIs" dxfId="3161" priority="3162" operator="equal">
      <formula>"Locked"</formula>
    </cfRule>
  </conditionalFormatting>
  <conditionalFormatting sqref="G408:G410">
    <cfRule type="containsText" dxfId="3160" priority="3160" operator="containsText" text="Param">
      <formula>NOT(ISERROR(SEARCH("Param",G408)))</formula>
    </cfRule>
  </conditionalFormatting>
  <conditionalFormatting sqref="I408:I410">
    <cfRule type="cellIs" dxfId="3159" priority="3159" operator="lessThan">
      <formula>0</formula>
    </cfRule>
  </conditionalFormatting>
  <conditionalFormatting sqref="D408:D410">
    <cfRule type="containsText" dxfId="3158" priority="3157" operator="containsText" text="Dec">
      <formula>NOT(ISERROR(SEARCH("Dec",D408)))</formula>
    </cfRule>
    <cfRule type="containsText" dxfId="3157" priority="3158" operator="containsText" text="Inc">
      <formula>NOT(ISERROR(SEARCH("Inc",D408)))</formula>
    </cfRule>
  </conditionalFormatting>
  <conditionalFormatting sqref="F408:F410">
    <cfRule type="cellIs" dxfId="3156" priority="3155" operator="equal">
      <formula>"Unlocked"</formula>
    </cfRule>
    <cfRule type="cellIs" dxfId="3155" priority="3156" operator="equal">
      <formula>"Locked"</formula>
    </cfRule>
  </conditionalFormatting>
  <conditionalFormatting sqref="G408:G410">
    <cfRule type="containsText" dxfId="3154" priority="3154" operator="containsText" text="Param">
      <formula>NOT(ISERROR(SEARCH("Param",G408)))</formula>
    </cfRule>
  </conditionalFormatting>
  <conditionalFormatting sqref="I408:I410">
    <cfRule type="cellIs" dxfId="3153" priority="3153" operator="lessThan">
      <formula>0</formula>
    </cfRule>
  </conditionalFormatting>
  <conditionalFormatting sqref="D408:D410">
    <cfRule type="containsText" dxfId="3152" priority="3151" operator="containsText" text="Dec">
      <formula>NOT(ISERROR(SEARCH("Dec",D408)))</formula>
    </cfRule>
    <cfRule type="containsText" dxfId="3151" priority="3152" operator="containsText" text="Inc">
      <formula>NOT(ISERROR(SEARCH("Inc",D408)))</formula>
    </cfRule>
  </conditionalFormatting>
  <conditionalFormatting sqref="F408:F410">
    <cfRule type="cellIs" dxfId="3150" priority="3149" operator="equal">
      <formula>"Unlocked"</formula>
    </cfRule>
    <cfRule type="cellIs" dxfId="3149" priority="3150" operator="equal">
      <formula>"Locked"</formula>
    </cfRule>
  </conditionalFormatting>
  <conditionalFormatting sqref="G408:G410">
    <cfRule type="containsText" dxfId="3148" priority="3148" operator="containsText" text="Param">
      <formula>NOT(ISERROR(SEARCH("Param",G408)))</formula>
    </cfRule>
  </conditionalFormatting>
  <conditionalFormatting sqref="I408:I410">
    <cfRule type="cellIs" dxfId="3147" priority="3147" operator="lessThan">
      <formula>0</formula>
    </cfRule>
  </conditionalFormatting>
  <conditionalFormatting sqref="D408:D410">
    <cfRule type="containsText" dxfId="3146" priority="3145" operator="containsText" text="Dec">
      <formula>NOT(ISERROR(SEARCH("Dec",D408)))</formula>
    </cfRule>
    <cfRule type="containsText" dxfId="3145" priority="3146" operator="containsText" text="Inc">
      <formula>NOT(ISERROR(SEARCH("Inc",D408)))</formula>
    </cfRule>
  </conditionalFormatting>
  <conditionalFormatting sqref="F408:F410">
    <cfRule type="cellIs" dxfId="3144" priority="3143" operator="equal">
      <formula>"Unlocked"</formula>
    </cfRule>
    <cfRule type="cellIs" dxfId="3143" priority="3144" operator="equal">
      <formula>"Locked"</formula>
    </cfRule>
  </conditionalFormatting>
  <conditionalFormatting sqref="G408:G410">
    <cfRule type="containsText" dxfId="3142" priority="3142" operator="containsText" text="Param">
      <formula>NOT(ISERROR(SEARCH("Param",G408)))</formula>
    </cfRule>
  </conditionalFormatting>
  <conditionalFormatting sqref="I408:I410">
    <cfRule type="cellIs" dxfId="3141" priority="3141" operator="lessThan">
      <formula>0</formula>
    </cfRule>
  </conditionalFormatting>
  <conditionalFormatting sqref="D408:D410">
    <cfRule type="containsText" dxfId="3140" priority="3139" operator="containsText" text="Dec">
      <formula>NOT(ISERROR(SEARCH("Dec",D408)))</formula>
    </cfRule>
    <cfRule type="containsText" dxfId="3139" priority="3140" operator="containsText" text="Inc">
      <formula>NOT(ISERROR(SEARCH("Inc",D408)))</formula>
    </cfRule>
  </conditionalFormatting>
  <conditionalFormatting sqref="F408:F409">
    <cfRule type="cellIs" dxfId="3138" priority="3137" operator="equal">
      <formula>"Unlocked"</formula>
    </cfRule>
    <cfRule type="cellIs" dxfId="3137" priority="3138" operator="equal">
      <formula>"Locked"</formula>
    </cfRule>
  </conditionalFormatting>
  <conditionalFormatting sqref="G408:G409">
    <cfRule type="containsText" dxfId="3136" priority="3136" operator="containsText" text="Param">
      <formula>NOT(ISERROR(SEARCH("Param",G408)))</formula>
    </cfRule>
  </conditionalFormatting>
  <conditionalFormatting sqref="I408:I409">
    <cfRule type="cellIs" dxfId="3135" priority="3135" operator="lessThan">
      <formula>0</formula>
    </cfRule>
  </conditionalFormatting>
  <conditionalFormatting sqref="D408:D409">
    <cfRule type="containsText" dxfId="3134" priority="3133" operator="containsText" text="Dec">
      <formula>NOT(ISERROR(SEARCH("Dec",D408)))</formula>
    </cfRule>
    <cfRule type="containsText" dxfId="3133" priority="3134" operator="containsText" text="Inc">
      <formula>NOT(ISERROR(SEARCH("Inc",D408)))</formula>
    </cfRule>
  </conditionalFormatting>
  <conditionalFormatting sqref="F408:F409">
    <cfRule type="cellIs" dxfId="3132" priority="3131" operator="equal">
      <formula>"Unlocked"</formula>
    </cfRule>
    <cfRule type="cellIs" dxfId="3131" priority="3132" operator="equal">
      <formula>"Locked"</formula>
    </cfRule>
  </conditionalFormatting>
  <conditionalFormatting sqref="G408:G409">
    <cfRule type="containsText" dxfId="3130" priority="3130" operator="containsText" text="Param">
      <formula>NOT(ISERROR(SEARCH("Param",G408)))</formula>
    </cfRule>
  </conditionalFormatting>
  <conditionalFormatting sqref="I408:I409">
    <cfRule type="cellIs" dxfId="3129" priority="3129" operator="lessThan">
      <formula>0</formula>
    </cfRule>
  </conditionalFormatting>
  <conditionalFormatting sqref="D408:D409">
    <cfRule type="containsText" dxfId="3128" priority="3127" operator="containsText" text="Dec">
      <formula>NOT(ISERROR(SEARCH("Dec",D408)))</formula>
    </cfRule>
    <cfRule type="containsText" dxfId="3127" priority="3128" operator="containsText" text="Inc">
      <formula>NOT(ISERROR(SEARCH("Inc",D408)))</formula>
    </cfRule>
  </conditionalFormatting>
  <conditionalFormatting sqref="F408:F409">
    <cfRule type="cellIs" dxfId="3126" priority="3125" operator="equal">
      <formula>"Unlocked"</formula>
    </cfRule>
    <cfRule type="cellIs" dxfId="3125" priority="3126" operator="equal">
      <formula>"Locked"</formula>
    </cfRule>
  </conditionalFormatting>
  <conditionalFormatting sqref="G408:G409">
    <cfRule type="containsText" dxfId="3124" priority="3124" operator="containsText" text="Param">
      <formula>NOT(ISERROR(SEARCH("Param",G408)))</formula>
    </cfRule>
  </conditionalFormatting>
  <conditionalFormatting sqref="I408:I409">
    <cfRule type="cellIs" dxfId="3123" priority="3123" operator="lessThan">
      <formula>0</formula>
    </cfRule>
  </conditionalFormatting>
  <conditionalFormatting sqref="D408:D409">
    <cfRule type="containsText" dxfId="3122" priority="3121" operator="containsText" text="Dec">
      <formula>NOT(ISERROR(SEARCH("Dec",D408)))</formula>
    </cfRule>
    <cfRule type="containsText" dxfId="3121" priority="3122" operator="containsText" text="Inc">
      <formula>NOT(ISERROR(SEARCH("Inc",D408)))</formula>
    </cfRule>
  </conditionalFormatting>
  <conditionalFormatting sqref="F408:F409">
    <cfRule type="cellIs" dxfId="3120" priority="3119" operator="equal">
      <formula>"Unlocked"</formula>
    </cfRule>
    <cfRule type="cellIs" dxfId="3119" priority="3120" operator="equal">
      <formula>"Locked"</formula>
    </cfRule>
  </conditionalFormatting>
  <conditionalFormatting sqref="G408:G409">
    <cfRule type="containsText" dxfId="3118" priority="3118" operator="containsText" text="Param">
      <formula>NOT(ISERROR(SEARCH("Param",G408)))</formula>
    </cfRule>
  </conditionalFormatting>
  <conditionalFormatting sqref="I408:I409">
    <cfRule type="cellIs" dxfId="3117" priority="3117" operator="lessThan">
      <formula>0</formula>
    </cfRule>
  </conditionalFormatting>
  <conditionalFormatting sqref="D408:D409">
    <cfRule type="containsText" dxfId="3116" priority="3115" operator="containsText" text="Dec">
      <formula>NOT(ISERROR(SEARCH("Dec",D408)))</formula>
    </cfRule>
    <cfRule type="containsText" dxfId="3115" priority="3116" operator="containsText" text="Inc">
      <formula>NOT(ISERROR(SEARCH("Inc",D408)))</formula>
    </cfRule>
  </conditionalFormatting>
  <conditionalFormatting sqref="F408:F409">
    <cfRule type="cellIs" dxfId="3114" priority="3113" operator="equal">
      <formula>"Unlocked"</formula>
    </cfRule>
    <cfRule type="cellIs" dxfId="3113" priority="3114" operator="equal">
      <formula>"Locked"</formula>
    </cfRule>
  </conditionalFormatting>
  <conditionalFormatting sqref="G408:G409">
    <cfRule type="containsText" dxfId="3112" priority="3112" operator="containsText" text="Param">
      <formula>NOT(ISERROR(SEARCH("Param",G408)))</formula>
    </cfRule>
  </conditionalFormatting>
  <conditionalFormatting sqref="I408:I409">
    <cfRule type="cellIs" dxfId="3111" priority="3111" operator="lessThan">
      <formula>0</formula>
    </cfRule>
  </conditionalFormatting>
  <conditionalFormatting sqref="D408:D409">
    <cfRule type="containsText" dxfId="3110" priority="3109" operator="containsText" text="Dec">
      <formula>NOT(ISERROR(SEARCH("Dec",D408)))</formula>
    </cfRule>
    <cfRule type="containsText" dxfId="3109" priority="3110" operator="containsText" text="Inc">
      <formula>NOT(ISERROR(SEARCH("Inc",D408)))</formula>
    </cfRule>
  </conditionalFormatting>
  <conditionalFormatting sqref="F408:F409">
    <cfRule type="cellIs" dxfId="3108" priority="3107" operator="equal">
      <formula>"Unlocked"</formula>
    </cfRule>
    <cfRule type="cellIs" dxfId="3107" priority="3108" operator="equal">
      <formula>"Locked"</formula>
    </cfRule>
  </conditionalFormatting>
  <conditionalFormatting sqref="G408:G409">
    <cfRule type="containsText" dxfId="3106" priority="3106" operator="containsText" text="Param">
      <formula>NOT(ISERROR(SEARCH("Param",G408)))</formula>
    </cfRule>
  </conditionalFormatting>
  <conditionalFormatting sqref="I408:I409">
    <cfRule type="cellIs" dxfId="3105" priority="3105" operator="lessThan">
      <formula>0</formula>
    </cfRule>
  </conditionalFormatting>
  <conditionalFormatting sqref="D408:D409">
    <cfRule type="containsText" dxfId="3104" priority="3103" operator="containsText" text="Dec">
      <formula>NOT(ISERROR(SEARCH("Dec",D408)))</formula>
    </cfRule>
    <cfRule type="containsText" dxfId="3103" priority="3104" operator="containsText" text="Inc">
      <formula>NOT(ISERROR(SEARCH("Inc",D408)))</formula>
    </cfRule>
  </conditionalFormatting>
  <conditionalFormatting sqref="F408:F409">
    <cfRule type="cellIs" dxfId="3102" priority="3101" operator="equal">
      <formula>"Unlocked"</formula>
    </cfRule>
    <cfRule type="cellIs" dxfId="3101" priority="3102" operator="equal">
      <formula>"Locked"</formula>
    </cfRule>
  </conditionalFormatting>
  <conditionalFormatting sqref="G408:G409">
    <cfRule type="containsText" dxfId="3100" priority="3100" operator="containsText" text="Param">
      <formula>NOT(ISERROR(SEARCH("Param",G408)))</formula>
    </cfRule>
  </conditionalFormatting>
  <conditionalFormatting sqref="I408:I409">
    <cfRule type="cellIs" dxfId="3099" priority="3099" operator="lessThan">
      <formula>0</formula>
    </cfRule>
  </conditionalFormatting>
  <conditionalFormatting sqref="D408:D409">
    <cfRule type="containsText" dxfId="3098" priority="3097" operator="containsText" text="Dec">
      <formula>NOT(ISERROR(SEARCH("Dec",D408)))</formula>
    </cfRule>
    <cfRule type="containsText" dxfId="3097" priority="3098" operator="containsText" text="Inc">
      <formula>NOT(ISERROR(SEARCH("Inc",D408)))</formula>
    </cfRule>
  </conditionalFormatting>
  <conditionalFormatting sqref="F408:F409">
    <cfRule type="cellIs" dxfId="3096" priority="3095" operator="equal">
      <formula>"Unlocked"</formula>
    </cfRule>
    <cfRule type="cellIs" dxfId="3095" priority="3096" operator="equal">
      <formula>"Locked"</formula>
    </cfRule>
  </conditionalFormatting>
  <conditionalFormatting sqref="G408:G409">
    <cfRule type="containsText" dxfId="3094" priority="3094" operator="containsText" text="Param">
      <formula>NOT(ISERROR(SEARCH("Param",G408)))</formula>
    </cfRule>
  </conditionalFormatting>
  <conditionalFormatting sqref="I408:I409">
    <cfRule type="cellIs" dxfId="3093" priority="3093" operator="lessThan">
      <formula>0</formula>
    </cfRule>
  </conditionalFormatting>
  <conditionalFormatting sqref="D408:D409">
    <cfRule type="containsText" dxfId="3092" priority="3091" operator="containsText" text="Dec">
      <formula>NOT(ISERROR(SEARCH("Dec",D408)))</formula>
    </cfRule>
    <cfRule type="containsText" dxfId="3091" priority="3092" operator="containsText" text="Inc">
      <formula>NOT(ISERROR(SEARCH("Inc",D408)))</formula>
    </cfRule>
  </conditionalFormatting>
  <conditionalFormatting sqref="F408:F409">
    <cfRule type="cellIs" dxfId="3090" priority="3089" operator="equal">
      <formula>"Unlocked"</formula>
    </cfRule>
    <cfRule type="cellIs" dxfId="3089" priority="3090" operator="equal">
      <formula>"Locked"</formula>
    </cfRule>
  </conditionalFormatting>
  <conditionalFormatting sqref="G408:G409">
    <cfRule type="containsText" dxfId="3088" priority="3088" operator="containsText" text="Param">
      <formula>NOT(ISERROR(SEARCH("Param",G408)))</formula>
    </cfRule>
  </conditionalFormatting>
  <conditionalFormatting sqref="I408:I409">
    <cfRule type="cellIs" dxfId="3087" priority="3087" operator="lessThan">
      <formula>0</formula>
    </cfRule>
  </conditionalFormatting>
  <conditionalFormatting sqref="D408:D409">
    <cfRule type="containsText" dxfId="3086" priority="3085" operator="containsText" text="Dec">
      <formula>NOT(ISERROR(SEARCH("Dec",D408)))</formula>
    </cfRule>
    <cfRule type="containsText" dxfId="3085" priority="3086" operator="containsText" text="Inc">
      <formula>NOT(ISERROR(SEARCH("Inc",D408)))</formula>
    </cfRule>
  </conditionalFormatting>
  <conditionalFormatting sqref="F408:F409">
    <cfRule type="cellIs" dxfId="3084" priority="3083" operator="equal">
      <formula>"Unlocked"</formula>
    </cfRule>
    <cfRule type="cellIs" dxfId="3083" priority="3084" operator="equal">
      <formula>"Locked"</formula>
    </cfRule>
  </conditionalFormatting>
  <conditionalFormatting sqref="G408:G409">
    <cfRule type="containsText" dxfId="3082" priority="3082" operator="containsText" text="Param">
      <formula>NOT(ISERROR(SEARCH("Param",G408)))</formula>
    </cfRule>
  </conditionalFormatting>
  <conditionalFormatting sqref="I408:I409">
    <cfRule type="cellIs" dxfId="3081" priority="3081" operator="lessThan">
      <formula>0</formula>
    </cfRule>
  </conditionalFormatting>
  <conditionalFormatting sqref="D408:D409">
    <cfRule type="containsText" dxfId="3080" priority="3079" operator="containsText" text="Dec">
      <formula>NOT(ISERROR(SEARCH("Dec",D408)))</formula>
    </cfRule>
    <cfRule type="containsText" dxfId="3079" priority="3080" operator="containsText" text="Inc">
      <formula>NOT(ISERROR(SEARCH("Inc",D408)))</formula>
    </cfRule>
  </conditionalFormatting>
  <conditionalFormatting sqref="F408:F409">
    <cfRule type="cellIs" dxfId="3078" priority="3077" operator="equal">
      <formula>"Unlocked"</formula>
    </cfRule>
    <cfRule type="cellIs" dxfId="3077" priority="3078" operator="equal">
      <formula>"Locked"</formula>
    </cfRule>
  </conditionalFormatting>
  <conditionalFormatting sqref="G408:G409">
    <cfRule type="containsText" dxfId="3076" priority="3076" operator="containsText" text="Param">
      <formula>NOT(ISERROR(SEARCH("Param",G408)))</formula>
    </cfRule>
  </conditionalFormatting>
  <conditionalFormatting sqref="I408:I409">
    <cfRule type="cellIs" dxfId="3075" priority="3075" operator="lessThan">
      <formula>0</formula>
    </cfRule>
  </conditionalFormatting>
  <conditionalFormatting sqref="D408:D409">
    <cfRule type="containsText" dxfId="3074" priority="3073" operator="containsText" text="Dec">
      <formula>NOT(ISERROR(SEARCH("Dec",D408)))</formula>
    </cfRule>
    <cfRule type="containsText" dxfId="3073" priority="3074" operator="containsText" text="Inc">
      <formula>NOT(ISERROR(SEARCH("Inc",D408)))</formula>
    </cfRule>
  </conditionalFormatting>
  <conditionalFormatting sqref="F408:F409">
    <cfRule type="cellIs" dxfId="3072" priority="3071" operator="equal">
      <formula>"Unlocked"</formula>
    </cfRule>
    <cfRule type="cellIs" dxfId="3071" priority="3072" operator="equal">
      <formula>"Locked"</formula>
    </cfRule>
  </conditionalFormatting>
  <conditionalFormatting sqref="G408:G409">
    <cfRule type="containsText" dxfId="3070" priority="3070" operator="containsText" text="Param">
      <formula>NOT(ISERROR(SEARCH("Param",G408)))</formula>
    </cfRule>
  </conditionalFormatting>
  <conditionalFormatting sqref="I408:I409">
    <cfRule type="cellIs" dxfId="3069" priority="3069" operator="lessThan">
      <formula>0</formula>
    </cfRule>
  </conditionalFormatting>
  <conditionalFormatting sqref="D408:D409">
    <cfRule type="containsText" dxfId="3068" priority="3067" operator="containsText" text="Dec">
      <formula>NOT(ISERROR(SEARCH("Dec",D408)))</formula>
    </cfRule>
    <cfRule type="containsText" dxfId="3067" priority="3068" operator="containsText" text="Inc">
      <formula>NOT(ISERROR(SEARCH("Inc",D408)))</formula>
    </cfRule>
  </conditionalFormatting>
  <conditionalFormatting sqref="F408:F409">
    <cfRule type="cellIs" dxfId="3066" priority="3065" operator="equal">
      <formula>"Unlocked"</formula>
    </cfRule>
    <cfRule type="cellIs" dxfId="3065" priority="3066" operator="equal">
      <formula>"Locked"</formula>
    </cfRule>
  </conditionalFormatting>
  <conditionalFormatting sqref="G408:G409">
    <cfRule type="containsText" dxfId="3064" priority="3064" operator="containsText" text="Param">
      <formula>NOT(ISERROR(SEARCH("Param",G408)))</formula>
    </cfRule>
  </conditionalFormatting>
  <conditionalFormatting sqref="I408:I409">
    <cfRule type="cellIs" dxfId="3063" priority="3063" operator="lessThan">
      <formula>0</formula>
    </cfRule>
  </conditionalFormatting>
  <conditionalFormatting sqref="D408:D409">
    <cfRule type="containsText" dxfId="3062" priority="3061" operator="containsText" text="Dec">
      <formula>NOT(ISERROR(SEARCH("Dec",D408)))</formula>
    </cfRule>
    <cfRule type="containsText" dxfId="3061" priority="3062" operator="containsText" text="Inc">
      <formula>NOT(ISERROR(SEARCH("Inc",D408)))</formula>
    </cfRule>
  </conditionalFormatting>
  <conditionalFormatting sqref="F408:F409">
    <cfRule type="cellIs" dxfId="3060" priority="3059" operator="equal">
      <formula>"Unlocked"</formula>
    </cfRule>
    <cfRule type="cellIs" dxfId="3059" priority="3060" operator="equal">
      <formula>"Locked"</formula>
    </cfRule>
  </conditionalFormatting>
  <conditionalFormatting sqref="G408:G409">
    <cfRule type="containsText" dxfId="3058" priority="3058" operator="containsText" text="Param">
      <formula>NOT(ISERROR(SEARCH("Param",G408)))</formula>
    </cfRule>
  </conditionalFormatting>
  <conditionalFormatting sqref="I408:I409">
    <cfRule type="cellIs" dxfId="3057" priority="3057" operator="lessThan">
      <formula>0</formula>
    </cfRule>
  </conditionalFormatting>
  <conditionalFormatting sqref="D408:D409">
    <cfRule type="containsText" dxfId="3056" priority="3055" operator="containsText" text="Dec">
      <formula>NOT(ISERROR(SEARCH("Dec",D408)))</formula>
    </cfRule>
    <cfRule type="containsText" dxfId="3055" priority="3056" operator="containsText" text="Inc">
      <formula>NOT(ISERROR(SEARCH("Inc",D408)))</formula>
    </cfRule>
  </conditionalFormatting>
  <conditionalFormatting sqref="F408:F409">
    <cfRule type="cellIs" dxfId="3054" priority="3053" operator="equal">
      <formula>"Unlocked"</formula>
    </cfRule>
    <cfRule type="cellIs" dxfId="3053" priority="3054" operator="equal">
      <formula>"Locked"</formula>
    </cfRule>
  </conditionalFormatting>
  <conditionalFormatting sqref="G408:G409">
    <cfRule type="containsText" dxfId="3052" priority="3052" operator="containsText" text="Param">
      <formula>NOT(ISERROR(SEARCH("Param",G408)))</formula>
    </cfRule>
  </conditionalFormatting>
  <conditionalFormatting sqref="I408:I409">
    <cfRule type="cellIs" dxfId="3051" priority="3051" operator="lessThan">
      <formula>0</formula>
    </cfRule>
  </conditionalFormatting>
  <conditionalFormatting sqref="D408:D409">
    <cfRule type="containsText" dxfId="3050" priority="3049" operator="containsText" text="Dec">
      <formula>NOT(ISERROR(SEARCH("Dec",D408)))</formula>
    </cfRule>
    <cfRule type="containsText" dxfId="3049" priority="3050" operator="containsText" text="Inc">
      <formula>NOT(ISERROR(SEARCH("Inc",D408)))</formula>
    </cfRule>
  </conditionalFormatting>
  <conditionalFormatting sqref="F408:F409">
    <cfRule type="cellIs" dxfId="3048" priority="3047" operator="equal">
      <formula>"Unlocked"</formula>
    </cfRule>
    <cfRule type="cellIs" dxfId="3047" priority="3048" operator="equal">
      <formula>"Locked"</formula>
    </cfRule>
  </conditionalFormatting>
  <conditionalFormatting sqref="G408:G409">
    <cfRule type="containsText" dxfId="3046" priority="3046" operator="containsText" text="Param">
      <formula>NOT(ISERROR(SEARCH("Param",G408)))</formula>
    </cfRule>
  </conditionalFormatting>
  <conditionalFormatting sqref="I408:I409">
    <cfRule type="cellIs" dxfId="3045" priority="3045" operator="lessThan">
      <formula>0</formula>
    </cfRule>
  </conditionalFormatting>
  <conditionalFormatting sqref="D408:D409">
    <cfRule type="containsText" dxfId="3044" priority="3043" operator="containsText" text="Dec">
      <formula>NOT(ISERROR(SEARCH("Dec",D408)))</formula>
    </cfRule>
    <cfRule type="containsText" dxfId="3043" priority="3044" operator="containsText" text="Inc">
      <formula>NOT(ISERROR(SEARCH("Inc",D408)))</formula>
    </cfRule>
  </conditionalFormatting>
  <conditionalFormatting sqref="F408:F409">
    <cfRule type="cellIs" dxfId="3042" priority="3041" operator="equal">
      <formula>"Unlocked"</formula>
    </cfRule>
    <cfRule type="cellIs" dxfId="3041" priority="3042" operator="equal">
      <formula>"Locked"</formula>
    </cfRule>
  </conditionalFormatting>
  <conditionalFormatting sqref="G408:G409">
    <cfRule type="containsText" dxfId="3040" priority="3040" operator="containsText" text="Param">
      <formula>NOT(ISERROR(SEARCH("Param",G408)))</formula>
    </cfRule>
  </conditionalFormatting>
  <conditionalFormatting sqref="I408:I409">
    <cfRule type="cellIs" dxfId="3039" priority="3039" operator="lessThan">
      <formula>0</formula>
    </cfRule>
  </conditionalFormatting>
  <conditionalFormatting sqref="D408:D409">
    <cfRule type="containsText" dxfId="3038" priority="3037" operator="containsText" text="Dec">
      <formula>NOT(ISERROR(SEARCH("Dec",D408)))</formula>
    </cfRule>
    <cfRule type="containsText" dxfId="3037" priority="3038" operator="containsText" text="Inc">
      <formula>NOT(ISERROR(SEARCH("Inc",D408)))</formula>
    </cfRule>
  </conditionalFormatting>
  <conditionalFormatting sqref="F408:F409">
    <cfRule type="cellIs" dxfId="3036" priority="3035" operator="equal">
      <formula>"Unlocked"</formula>
    </cfRule>
    <cfRule type="cellIs" dxfId="3035" priority="3036" operator="equal">
      <formula>"Locked"</formula>
    </cfRule>
  </conditionalFormatting>
  <conditionalFormatting sqref="G408:G409">
    <cfRule type="containsText" dxfId="3034" priority="3034" operator="containsText" text="Param">
      <formula>NOT(ISERROR(SEARCH("Param",G408)))</formula>
    </cfRule>
  </conditionalFormatting>
  <conditionalFormatting sqref="I408:I409">
    <cfRule type="cellIs" dxfId="3033" priority="3033" operator="lessThan">
      <formula>0</formula>
    </cfRule>
  </conditionalFormatting>
  <conditionalFormatting sqref="D408:D409">
    <cfRule type="containsText" dxfId="3032" priority="3031" operator="containsText" text="Dec">
      <formula>NOT(ISERROR(SEARCH("Dec",D408)))</formula>
    </cfRule>
    <cfRule type="containsText" dxfId="3031" priority="3032" operator="containsText" text="Inc">
      <formula>NOT(ISERROR(SEARCH("Inc",D408)))</formula>
    </cfRule>
  </conditionalFormatting>
  <conditionalFormatting sqref="F408:F409">
    <cfRule type="cellIs" dxfId="3030" priority="3029" operator="equal">
      <formula>"Unlocked"</formula>
    </cfRule>
    <cfRule type="cellIs" dxfId="3029" priority="3030" operator="equal">
      <formula>"Locked"</formula>
    </cfRule>
  </conditionalFormatting>
  <conditionalFormatting sqref="G408:G409">
    <cfRule type="containsText" dxfId="3028" priority="3028" operator="containsText" text="Param">
      <formula>NOT(ISERROR(SEARCH("Param",G408)))</formula>
    </cfRule>
  </conditionalFormatting>
  <conditionalFormatting sqref="I408:I409">
    <cfRule type="cellIs" dxfId="3027" priority="3027" operator="lessThan">
      <formula>0</formula>
    </cfRule>
  </conditionalFormatting>
  <conditionalFormatting sqref="D408:D409">
    <cfRule type="containsText" dxfId="3026" priority="3025" operator="containsText" text="Dec">
      <formula>NOT(ISERROR(SEARCH("Dec",D408)))</formula>
    </cfRule>
    <cfRule type="containsText" dxfId="3025" priority="3026" operator="containsText" text="Inc">
      <formula>NOT(ISERROR(SEARCH("Inc",D408)))</formula>
    </cfRule>
  </conditionalFormatting>
  <conditionalFormatting sqref="F410">
    <cfRule type="cellIs" dxfId="3024" priority="3023" operator="equal">
      <formula>"Unlocked"</formula>
    </cfRule>
    <cfRule type="cellIs" dxfId="3023" priority="3024" operator="equal">
      <formula>"Locked"</formula>
    </cfRule>
  </conditionalFormatting>
  <conditionalFormatting sqref="G410">
    <cfRule type="containsText" dxfId="3022" priority="3022" operator="containsText" text="Param">
      <formula>NOT(ISERROR(SEARCH("Param",G410)))</formula>
    </cfRule>
  </conditionalFormatting>
  <conditionalFormatting sqref="I410">
    <cfRule type="cellIs" dxfId="3021" priority="3021" operator="lessThan">
      <formula>0</formula>
    </cfRule>
  </conditionalFormatting>
  <conditionalFormatting sqref="D410">
    <cfRule type="containsText" dxfId="3020" priority="3019" operator="containsText" text="Dec">
      <formula>NOT(ISERROR(SEARCH("Dec",D410)))</formula>
    </cfRule>
    <cfRule type="containsText" dxfId="3019" priority="3020" operator="containsText" text="Inc">
      <formula>NOT(ISERROR(SEARCH("Inc",D410)))</formula>
    </cfRule>
  </conditionalFormatting>
  <conditionalFormatting sqref="F410">
    <cfRule type="cellIs" dxfId="3018" priority="3017" operator="equal">
      <formula>"Unlocked"</formula>
    </cfRule>
    <cfRule type="cellIs" dxfId="3017" priority="3018" operator="equal">
      <formula>"Locked"</formula>
    </cfRule>
  </conditionalFormatting>
  <conditionalFormatting sqref="G410">
    <cfRule type="containsText" dxfId="3016" priority="3016" operator="containsText" text="Param">
      <formula>NOT(ISERROR(SEARCH("Param",G410)))</formula>
    </cfRule>
  </conditionalFormatting>
  <conditionalFormatting sqref="I410">
    <cfRule type="cellIs" dxfId="3015" priority="3015" operator="lessThan">
      <formula>0</formula>
    </cfRule>
  </conditionalFormatting>
  <conditionalFormatting sqref="D410">
    <cfRule type="containsText" dxfId="3014" priority="3013" operator="containsText" text="Dec">
      <formula>NOT(ISERROR(SEARCH("Dec",D410)))</formula>
    </cfRule>
    <cfRule type="containsText" dxfId="3013" priority="3014" operator="containsText" text="Inc">
      <formula>NOT(ISERROR(SEARCH("Inc",D410)))</formula>
    </cfRule>
  </conditionalFormatting>
  <conditionalFormatting sqref="F410">
    <cfRule type="cellIs" dxfId="3012" priority="3011" operator="equal">
      <formula>"Unlocked"</formula>
    </cfRule>
    <cfRule type="cellIs" dxfId="3011" priority="3012" operator="equal">
      <formula>"Locked"</formula>
    </cfRule>
  </conditionalFormatting>
  <conditionalFormatting sqref="G410">
    <cfRule type="containsText" dxfId="3010" priority="3010" operator="containsText" text="Param">
      <formula>NOT(ISERROR(SEARCH("Param",G410)))</formula>
    </cfRule>
  </conditionalFormatting>
  <conditionalFormatting sqref="I410">
    <cfRule type="cellIs" dxfId="3009" priority="3009" operator="lessThan">
      <formula>0</formula>
    </cfRule>
  </conditionalFormatting>
  <conditionalFormatting sqref="D410">
    <cfRule type="containsText" dxfId="3008" priority="3007" operator="containsText" text="Dec">
      <formula>NOT(ISERROR(SEARCH("Dec",D410)))</formula>
    </cfRule>
    <cfRule type="containsText" dxfId="3007" priority="3008" operator="containsText" text="Inc">
      <formula>NOT(ISERROR(SEARCH("Inc",D410)))</formula>
    </cfRule>
  </conditionalFormatting>
  <conditionalFormatting sqref="F410">
    <cfRule type="cellIs" dxfId="3006" priority="3005" operator="equal">
      <formula>"Unlocked"</formula>
    </cfRule>
    <cfRule type="cellIs" dxfId="3005" priority="3006" operator="equal">
      <formula>"Locked"</formula>
    </cfRule>
  </conditionalFormatting>
  <conditionalFormatting sqref="G410">
    <cfRule type="containsText" dxfId="3004" priority="3004" operator="containsText" text="Param">
      <formula>NOT(ISERROR(SEARCH("Param",G410)))</formula>
    </cfRule>
  </conditionalFormatting>
  <conditionalFormatting sqref="I410">
    <cfRule type="cellIs" dxfId="3003" priority="3003" operator="lessThan">
      <formula>0</formula>
    </cfRule>
  </conditionalFormatting>
  <conditionalFormatting sqref="D410">
    <cfRule type="containsText" dxfId="3002" priority="3001" operator="containsText" text="Dec">
      <formula>NOT(ISERROR(SEARCH("Dec",D410)))</formula>
    </cfRule>
    <cfRule type="containsText" dxfId="3001" priority="3002" operator="containsText" text="Inc">
      <formula>NOT(ISERROR(SEARCH("Inc",D410)))</formula>
    </cfRule>
  </conditionalFormatting>
  <conditionalFormatting sqref="F410">
    <cfRule type="cellIs" dxfId="3000" priority="2999" operator="equal">
      <formula>"Unlocked"</formula>
    </cfRule>
    <cfRule type="cellIs" dxfId="2999" priority="3000" operator="equal">
      <formula>"Locked"</formula>
    </cfRule>
  </conditionalFormatting>
  <conditionalFormatting sqref="G410">
    <cfRule type="containsText" dxfId="2998" priority="2998" operator="containsText" text="Param">
      <formula>NOT(ISERROR(SEARCH("Param",G410)))</formula>
    </cfRule>
  </conditionalFormatting>
  <conditionalFormatting sqref="I410">
    <cfRule type="cellIs" dxfId="2997" priority="2997" operator="lessThan">
      <formula>0</formula>
    </cfRule>
  </conditionalFormatting>
  <conditionalFormatting sqref="D410">
    <cfRule type="containsText" dxfId="2996" priority="2995" operator="containsText" text="Dec">
      <formula>NOT(ISERROR(SEARCH("Dec",D410)))</formula>
    </cfRule>
    <cfRule type="containsText" dxfId="2995" priority="2996" operator="containsText" text="Inc">
      <formula>NOT(ISERROR(SEARCH("Inc",D410)))</formula>
    </cfRule>
  </conditionalFormatting>
  <conditionalFormatting sqref="F410">
    <cfRule type="cellIs" dxfId="2994" priority="2993" operator="equal">
      <formula>"Unlocked"</formula>
    </cfRule>
    <cfRule type="cellIs" dxfId="2993" priority="2994" operator="equal">
      <formula>"Locked"</formula>
    </cfRule>
  </conditionalFormatting>
  <conditionalFormatting sqref="G410">
    <cfRule type="containsText" dxfId="2992" priority="2992" operator="containsText" text="Param">
      <formula>NOT(ISERROR(SEARCH("Param",G410)))</formula>
    </cfRule>
  </conditionalFormatting>
  <conditionalFormatting sqref="I410">
    <cfRule type="cellIs" dxfId="2991" priority="2991" operator="lessThan">
      <formula>0</formula>
    </cfRule>
  </conditionalFormatting>
  <conditionalFormatting sqref="D410">
    <cfRule type="containsText" dxfId="2990" priority="2989" operator="containsText" text="Dec">
      <formula>NOT(ISERROR(SEARCH("Dec",D410)))</formula>
    </cfRule>
    <cfRule type="containsText" dxfId="2989" priority="2990" operator="containsText" text="Inc">
      <formula>NOT(ISERROR(SEARCH("Inc",D410)))</formula>
    </cfRule>
  </conditionalFormatting>
  <conditionalFormatting sqref="F410">
    <cfRule type="cellIs" dxfId="2988" priority="2987" operator="equal">
      <formula>"Unlocked"</formula>
    </cfRule>
    <cfRule type="cellIs" dxfId="2987" priority="2988" operator="equal">
      <formula>"Locked"</formula>
    </cfRule>
  </conditionalFormatting>
  <conditionalFormatting sqref="G410">
    <cfRule type="containsText" dxfId="2986" priority="2986" operator="containsText" text="Param">
      <formula>NOT(ISERROR(SEARCH("Param",G410)))</formula>
    </cfRule>
  </conditionalFormatting>
  <conditionalFormatting sqref="I410">
    <cfRule type="cellIs" dxfId="2985" priority="2985" operator="lessThan">
      <formula>0</formula>
    </cfRule>
  </conditionalFormatting>
  <conditionalFormatting sqref="D410">
    <cfRule type="containsText" dxfId="2984" priority="2983" operator="containsText" text="Dec">
      <formula>NOT(ISERROR(SEARCH("Dec",D410)))</formula>
    </cfRule>
    <cfRule type="containsText" dxfId="2983" priority="2984" operator="containsText" text="Inc">
      <formula>NOT(ISERROR(SEARCH("Inc",D410)))</formula>
    </cfRule>
  </conditionalFormatting>
  <conditionalFormatting sqref="F410">
    <cfRule type="cellIs" dxfId="2982" priority="2981" operator="equal">
      <formula>"Unlocked"</formula>
    </cfRule>
    <cfRule type="cellIs" dxfId="2981" priority="2982" operator="equal">
      <formula>"Locked"</formula>
    </cfRule>
  </conditionalFormatting>
  <conditionalFormatting sqref="G410">
    <cfRule type="containsText" dxfId="2980" priority="2980" operator="containsText" text="Param">
      <formula>NOT(ISERROR(SEARCH("Param",G410)))</formula>
    </cfRule>
  </conditionalFormatting>
  <conditionalFormatting sqref="I410">
    <cfRule type="cellIs" dxfId="2979" priority="2979" operator="lessThan">
      <formula>0</formula>
    </cfRule>
  </conditionalFormatting>
  <conditionalFormatting sqref="D410">
    <cfRule type="containsText" dxfId="2978" priority="2977" operator="containsText" text="Dec">
      <formula>NOT(ISERROR(SEARCH("Dec",D410)))</formula>
    </cfRule>
    <cfRule type="containsText" dxfId="2977" priority="2978" operator="containsText" text="Inc">
      <formula>NOT(ISERROR(SEARCH("Inc",D410)))</formula>
    </cfRule>
  </conditionalFormatting>
  <conditionalFormatting sqref="F410">
    <cfRule type="cellIs" dxfId="2976" priority="2975" operator="equal">
      <formula>"Unlocked"</formula>
    </cfRule>
    <cfRule type="cellIs" dxfId="2975" priority="2976" operator="equal">
      <formula>"Locked"</formula>
    </cfRule>
  </conditionalFormatting>
  <conditionalFormatting sqref="G410">
    <cfRule type="containsText" dxfId="2974" priority="2974" operator="containsText" text="Param">
      <formula>NOT(ISERROR(SEARCH("Param",G410)))</formula>
    </cfRule>
  </conditionalFormatting>
  <conditionalFormatting sqref="I410">
    <cfRule type="cellIs" dxfId="2973" priority="2973" operator="lessThan">
      <formula>0</formula>
    </cfRule>
  </conditionalFormatting>
  <conditionalFormatting sqref="D410">
    <cfRule type="containsText" dxfId="2972" priority="2971" operator="containsText" text="Dec">
      <formula>NOT(ISERROR(SEARCH("Dec",D410)))</formula>
    </cfRule>
    <cfRule type="containsText" dxfId="2971" priority="2972" operator="containsText" text="Inc">
      <formula>NOT(ISERROR(SEARCH("Inc",D410)))</formula>
    </cfRule>
  </conditionalFormatting>
  <conditionalFormatting sqref="F410">
    <cfRule type="cellIs" dxfId="2970" priority="2969" operator="equal">
      <formula>"Unlocked"</formula>
    </cfRule>
    <cfRule type="cellIs" dxfId="2969" priority="2970" operator="equal">
      <formula>"Locked"</formula>
    </cfRule>
  </conditionalFormatting>
  <conditionalFormatting sqref="G410">
    <cfRule type="containsText" dxfId="2968" priority="2968" operator="containsText" text="Param">
      <formula>NOT(ISERROR(SEARCH("Param",G410)))</formula>
    </cfRule>
  </conditionalFormatting>
  <conditionalFormatting sqref="I410">
    <cfRule type="cellIs" dxfId="2967" priority="2967" operator="lessThan">
      <formula>0</formula>
    </cfRule>
  </conditionalFormatting>
  <conditionalFormatting sqref="D410">
    <cfRule type="containsText" dxfId="2966" priority="2965" operator="containsText" text="Dec">
      <formula>NOT(ISERROR(SEARCH("Dec",D410)))</formula>
    </cfRule>
    <cfRule type="containsText" dxfId="2965" priority="2966" operator="containsText" text="Inc">
      <formula>NOT(ISERROR(SEARCH("Inc",D410)))</formula>
    </cfRule>
  </conditionalFormatting>
  <conditionalFormatting sqref="F410">
    <cfRule type="cellIs" dxfId="2964" priority="2963" operator="equal">
      <formula>"Unlocked"</formula>
    </cfRule>
    <cfRule type="cellIs" dxfId="2963" priority="2964" operator="equal">
      <formula>"Locked"</formula>
    </cfRule>
  </conditionalFormatting>
  <conditionalFormatting sqref="G410">
    <cfRule type="containsText" dxfId="2962" priority="2962" operator="containsText" text="Param">
      <formula>NOT(ISERROR(SEARCH("Param",G410)))</formula>
    </cfRule>
  </conditionalFormatting>
  <conditionalFormatting sqref="I410">
    <cfRule type="cellIs" dxfId="2961" priority="2961" operator="lessThan">
      <formula>0</formula>
    </cfRule>
  </conditionalFormatting>
  <conditionalFormatting sqref="D410">
    <cfRule type="containsText" dxfId="2960" priority="2959" operator="containsText" text="Dec">
      <formula>NOT(ISERROR(SEARCH("Dec",D410)))</formula>
    </cfRule>
    <cfRule type="containsText" dxfId="2959" priority="2960" operator="containsText" text="Inc">
      <formula>NOT(ISERROR(SEARCH("Inc",D410)))</formula>
    </cfRule>
  </conditionalFormatting>
  <conditionalFormatting sqref="F410">
    <cfRule type="cellIs" dxfId="2958" priority="2957" operator="equal">
      <formula>"Unlocked"</formula>
    </cfRule>
    <cfRule type="cellIs" dxfId="2957" priority="2958" operator="equal">
      <formula>"Locked"</formula>
    </cfRule>
  </conditionalFormatting>
  <conditionalFormatting sqref="G410">
    <cfRule type="containsText" dxfId="2956" priority="2956" operator="containsText" text="Param">
      <formula>NOT(ISERROR(SEARCH("Param",G410)))</formula>
    </cfRule>
  </conditionalFormatting>
  <conditionalFormatting sqref="I410">
    <cfRule type="cellIs" dxfId="2955" priority="2955" operator="lessThan">
      <formula>0</formula>
    </cfRule>
  </conditionalFormatting>
  <conditionalFormatting sqref="D410">
    <cfRule type="containsText" dxfId="2954" priority="2953" operator="containsText" text="Dec">
      <formula>NOT(ISERROR(SEARCH("Dec",D410)))</formula>
    </cfRule>
    <cfRule type="containsText" dxfId="2953" priority="2954" operator="containsText" text="Inc">
      <formula>NOT(ISERROR(SEARCH("Inc",D410)))</formula>
    </cfRule>
  </conditionalFormatting>
  <conditionalFormatting sqref="F410">
    <cfRule type="cellIs" dxfId="2952" priority="2951" operator="equal">
      <formula>"Unlocked"</formula>
    </cfRule>
    <cfRule type="cellIs" dxfId="2951" priority="2952" operator="equal">
      <formula>"Locked"</formula>
    </cfRule>
  </conditionalFormatting>
  <conditionalFormatting sqref="G410">
    <cfRule type="containsText" dxfId="2950" priority="2950" operator="containsText" text="Param">
      <formula>NOT(ISERROR(SEARCH("Param",G410)))</formula>
    </cfRule>
  </conditionalFormatting>
  <conditionalFormatting sqref="I410">
    <cfRule type="cellIs" dxfId="2949" priority="2949" operator="lessThan">
      <formula>0</formula>
    </cfRule>
  </conditionalFormatting>
  <conditionalFormatting sqref="D410">
    <cfRule type="containsText" dxfId="2948" priority="2947" operator="containsText" text="Dec">
      <formula>NOT(ISERROR(SEARCH("Dec",D410)))</formula>
    </cfRule>
    <cfRule type="containsText" dxfId="2947" priority="2948" operator="containsText" text="Inc">
      <formula>NOT(ISERROR(SEARCH("Inc",D410)))</formula>
    </cfRule>
  </conditionalFormatting>
  <conditionalFormatting sqref="F410">
    <cfRule type="cellIs" dxfId="2946" priority="2945" operator="equal">
      <formula>"Unlocked"</formula>
    </cfRule>
    <cfRule type="cellIs" dxfId="2945" priority="2946" operator="equal">
      <formula>"Locked"</formula>
    </cfRule>
  </conditionalFormatting>
  <conditionalFormatting sqref="G410">
    <cfRule type="containsText" dxfId="2944" priority="2944" operator="containsText" text="Param">
      <formula>NOT(ISERROR(SEARCH("Param",G410)))</formula>
    </cfRule>
  </conditionalFormatting>
  <conditionalFormatting sqref="I410">
    <cfRule type="cellIs" dxfId="2943" priority="2943" operator="lessThan">
      <formula>0</formula>
    </cfRule>
  </conditionalFormatting>
  <conditionalFormatting sqref="D410">
    <cfRule type="containsText" dxfId="2942" priority="2941" operator="containsText" text="Dec">
      <formula>NOT(ISERROR(SEARCH("Dec",D410)))</formula>
    </cfRule>
    <cfRule type="containsText" dxfId="2941" priority="2942" operator="containsText" text="Inc">
      <formula>NOT(ISERROR(SEARCH("Inc",D410)))</formula>
    </cfRule>
  </conditionalFormatting>
  <conditionalFormatting sqref="F410">
    <cfRule type="cellIs" dxfId="2940" priority="2939" operator="equal">
      <formula>"Unlocked"</formula>
    </cfRule>
    <cfRule type="cellIs" dxfId="2939" priority="2940" operator="equal">
      <formula>"Locked"</formula>
    </cfRule>
  </conditionalFormatting>
  <conditionalFormatting sqref="G410">
    <cfRule type="containsText" dxfId="2938" priority="2938" operator="containsText" text="Param">
      <formula>NOT(ISERROR(SEARCH("Param",G410)))</formula>
    </cfRule>
  </conditionalFormatting>
  <conditionalFormatting sqref="I410">
    <cfRule type="cellIs" dxfId="2937" priority="2937" operator="lessThan">
      <formula>0</formula>
    </cfRule>
  </conditionalFormatting>
  <conditionalFormatting sqref="D410">
    <cfRule type="containsText" dxfId="2936" priority="2935" operator="containsText" text="Dec">
      <formula>NOT(ISERROR(SEARCH("Dec",D410)))</formula>
    </cfRule>
    <cfRule type="containsText" dxfId="2935" priority="2936" operator="containsText" text="Inc">
      <formula>NOT(ISERROR(SEARCH("Inc",D410)))</formula>
    </cfRule>
  </conditionalFormatting>
  <conditionalFormatting sqref="F410">
    <cfRule type="cellIs" dxfId="2934" priority="2933" operator="equal">
      <formula>"Unlocked"</formula>
    </cfRule>
    <cfRule type="cellIs" dxfId="2933" priority="2934" operator="equal">
      <formula>"Locked"</formula>
    </cfRule>
  </conditionalFormatting>
  <conditionalFormatting sqref="G410">
    <cfRule type="containsText" dxfId="2932" priority="2932" operator="containsText" text="Param">
      <formula>NOT(ISERROR(SEARCH("Param",G410)))</formula>
    </cfRule>
  </conditionalFormatting>
  <conditionalFormatting sqref="I410">
    <cfRule type="cellIs" dxfId="2931" priority="2931" operator="lessThan">
      <formula>0</formula>
    </cfRule>
  </conditionalFormatting>
  <conditionalFormatting sqref="D410">
    <cfRule type="containsText" dxfId="2930" priority="2929" operator="containsText" text="Dec">
      <formula>NOT(ISERROR(SEARCH("Dec",D410)))</formula>
    </cfRule>
    <cfRule type="containsText" dxfId="2929" priority="2930" operator="containsText" text="Inc">
      <formula>NOT(ISERROR(SEARCH("Inc",D410)))</formula>
    </cfRule>
  </conditionalFormatting>
  <conditionalFormatting sqref="F410">
    <cfRule type="cellIs" dxfId="2928" priority="2927" operator="equal">
      <formula>"Unlocked"</formula>
    </cfRule>
    <cfRule type="cellIs" dxfId="2927" priority="2928" operator="equal">
      <formula>"Locked"</formula>
    </cfRule>
  </conditionalFormatting>
  <conditionalFormatting sqref="G410">
    <cfRule type="containsText" dxfId="2926" priority="2926" operator="containsText" text="Param">
      <formula>NOT(ISERROR(SEARCH("Param",G410)))</formula>
    </cfRule>
  </conditionalFormatting>
  <conditionalFormatting sqref="I410">
    <cfRule type="cellIs" dxfId="2925" priority="2925" operator="lessThan">
      <formula>0</formula>
    </cfRule>
  </conditionalFormatting>
  <conditionalFormatting sqref="D410">
    <cfRule type="containsText" dxfId="2924" priority="2923" operator="containsText" text="Dec">
      <formula>NOT(ISERROR(SEARCH("Dec",D410)))</formula>
    </cfRule>
    <cfRule type="containsText" dxfId="2923" priority="2924" operator="containsText" text="Inc">
      <formula>NOT(ISERROR(SEARCH("Inc",D410)))</formula>
    </cfRule>
  </conditionalFormatting>
  <conditionalFormatting sqref="F410">
    <cfRule type="cellIs" dxfId="2922" priority="2921" operator="equal">
      <formula>"Unlocked"</formula>
    </cfRule>
    <cfRule type="cellIs" dxfId="2921" priority="2922" operator="equal">
      <formula>"Locked"</formula>
    </cfRule>
  </conditionalFormatting>
  <conditionalFormatting sqref="G410">
    <cfRule type="containsText" dxfId="2920" priority="2920" operator="containsText" text="Param">
      <formula>NOT(ISERROR(SEARCH("Param",G410)))</formula>
    </cfRule>
  </conditionalFormatting>
  <conditionalFormatting sqref="I410">
    <cfRule type="cellIs" dxfId="2919" priority="2919" operator="lessThan">
      <formula>0</formula>
    </cfRule>
  </conditionalFormatting>
  <conditionalFormatting sqref="D410">
    <cfRule type="containsText" dxfId="2918" priority="2917" operator="containsText" text="Dec">
      <formula>NOT(ISERROR(SEARCH("Dec",D410)))</formula>
    </cfRule>
    <cfRule type="containsText" dxfId="2917" priority="2918" operator="containsText" text="Inc">
      <formula>NOT(ISERROR(SEARCH("Inc",D410)))</formula>
    </cfRule>
  </conditionalFormatting>
  <conditionalFormatting sqref="F410">
    <cfRule type="cellIs" dxfId="2916" priority="2915" operator="equal">
      <formula>"Unlocked"</formula>
    </cfRule>
    <cfRule type="cellIs" dxfId="2915" priority="2916" operator="equal">
      <formula>"Locked"</formula>
    </cfRule>
  </conditionalFormatting>
  <conditionalFormatting sqref="G410">
    <cfRule type="containsText" dxfId="2914" priority="2914" operator="containsText" text="Param">
      <formula>NOT(ISERROR(SEARCH("Param",G410)))</formula>
    </cfRule>
  </conditionalFormatting>
  <conditionalFormatting sqref="I410">
    <cfRule type="cellIs" dxfId="2913" priority="2913" operator="lessThan">
      <formula>0</formula>
    </cfRule>
  </conditionalFormatting>
  <conditionalFormatting sqref="D410">
    <cfRule type="containsText" dxfId="2912" priority="2911" operator="containsText" text="Dec">
      <formula>NOT(ISERROR(SEARCH("Dec",D410)))</formula>
    </cfRule>
    <cfRule type="containsText" dxfId="2911" priority="2912" operator="containsText" text="Inc">
      <formula>NOT(ISERROR(SEARCH("Inc",D410)))</formula>
    </cfRule>
  </conditionalFormatting>
  <conditionalFormatting sqref="F411:F413">
    <cfRule type="cellIs" dxfId="2910" priority="2909" operator="equal">
      <formula>"Unlocked"</formula>
    </cfRule>
    <cfRule type="cellIs" dxfId="2909" priority="2910" operator="equal">
      <formula>"Locked"</formula>
    </cfRule>
  </conditionalFormatting>
  <conditionalFormatting sqref="G411:G413">
    <cfRule type="containsText" dxfId="2908" priority="2908" operator="containsText" text="Param">
      <formula>NOT(ISERROR(SEARCH("Param",G411)))</formula>
    </cfRule>
  </conditionalFormatting>
  <conditionalFormatting sqref="I411:I413">
    <cfRule type="cellIs" dxfId="2907" priority="2907" operator="lessThan">
      <formula>0</formula>
    </cfRule>
  </conditionalFormatting>
  <conditionalFormatting sqref="D411:D413">
    <cfRule type="containsText" dxfId="2906" priority="2905" operator="containsText" text="Dec">
      <formula>NOT(ISERROR(SEARCH("Dec",D411)))</formula>
    </cfRule>
    <cfRule type="containsText" dxfId="2905" priority="2906" operator="containsText" text="Inc">
      <formula>NOT(ISERROR(SEARCH("Inc",D411)))</formula>
    </cfRule>
  </conditionalFormatting>
  <conditionalFormatting sqref="F411:F413">
    <cfRule type="cellIs" dxfId="2904" priority="2903" operator="equal">
      <formula>"Unlocked"</formula>
    </cfRule>
    <cfRule type="cellIs" dxfId="2903" priority="2904" operator="equal">
      <formula>"Locked"</formula>
    </cfRule>
  </conditionalFormatting>
  <conditionalFormatting sqref="G411:G413">
    <cfRule type="containsText" dxfId="2902" priority="2902" operator="containsText" text="Param">
      <formula>NOT(ISERROR(SEARCH("Param",G411)))</formula>
    </cfRule>
  </conditionalFormatting>
  <conditionalFormatting sqref="I411:I413">
    <cfRule type="cellIs" dxfId="2901" priority="2901" operator="lessThan">
      <formula>0</formula>
    </cfRule>
  </conditionalFormatting>
  <conditionalFormatting sqref="D411:D413">
    <cfRule type="containsText" dxfId="2900" priority="2899" operator="containsText" text="Dec">
      <formula>NOT(ISERROR(SEARCH("Dec",D411)))</formula>
    </cfRule>
    <cfRule type="containsText" dxfId="2899" priority="2900" operator="containsText" text="Inc">
      <formula>NOT(ISERROR(SEARCH("Inc",D411)))</formula>
    </cfRule>
  </conditionalFormatting>
  <conditionalFormatting sqref="F411:F413">
    <cfRule type="cellIs" dxfId="2898" priority="2897" operator="equal">
      <formula>"Unlocked"</formula>
    </cfRule>
    <cfRule type="cellIs" dxfId="2897" priority="2898" operator="equal">
      <formula>"Locked"</formula>
    </cfRule>
  </conditionalFormatting>
  <conditionalFormatting sqref="G411:G413">
    <cfRule type="containsText" dxfId="2896" priority="2896" operator="containsText" text="Param">
      <formula>NOT(ISERROR(SEARCH("Param",G411)))</formula>
    </cfRule>
  </conditionalFormatting>
  <conditionalFormatting sqref="I411:I413">
    <cfRule type="cellIs" dxfId="2895" priority="2895" operator="lessThan">
      <formula>0</formula>
    </cfRule>
  </conditionalFormatting>
  <conditionalFormatting sqref="D411:D413">
    <cfRule type="containsText" dxfId="2894" priority="2893" operator="containsText" text="Dec">
      <formula>NOT(ISERROR(SEARCH("Dec",D411)))</formula>
    </cfRule>
    <cfRule type="containsText" dxfId="2893" priority="2894" operator="containsText" text="Inc">
      <formula>NOT(ISERROR(SEARCH("Inc",D411)))</formula>
    </cfRule>
  </conditionalFormatting>
  <conditionalFormatting sqref="F411:F413">
    <cfRule type="cellIs" dxfId="2892" priority="2891" operator="equal">
      <formula>"Unlocked"</formula>
    </cfRule>
    <cfRule type="cellIs" dxfId="2891" priority="2892" operator="equal">
      <formula>"Locked"</formula>
    </cfRule>
  </conditionalFormatting>
  <conditionalFormatting sqref="G411:G413">
    <cfRule type="containsText" dxfId="2890" priority="2890" operator="containsText" text="Param">
      <formula>NOT(ISERROR(SEARCH("Param",G411)))</formula>
    </cfRule>
  </conditionalFormatting>
  <conditionalFormatting sqref="I411:I413">
    <cfRule type="cellIs" dxfId="2889" priority="2889" operator="lessThan">
      <formula>0</formula>
    </cfRule>
  </conditionalFormatting>
  <conditionalFormatting sqref="D411:D413">
    <cfRule type="containsText" dxfId="2888" priority="2887" operator="containsText" text="Dec">
      <formula>NOT(ISERROR(SEARCH("Dec",D411)))</formula>
    </cfRule>
    <cfRule type="containsText" dxfId="2887" priority="2888" operator="containsText" text="Inc">
      <formula>NOT(ISERROR(SEARCH("Inc",D411)))</formula>
    </cfRule>
  </conditionalFormatting>
  <conditionalFormatting sqref="F411:F413">
    <cfRule type="cellIs" dxfId="2886" priority="2885" operator="equal">
      <formula>"Unlocked"</formula>
    </cfRule>
    <cfRule type="cellIs" dxfId="2885" priority="2886" operator="equal">
      <formula>"Locked"</formula>
    </cfRule>
  </conditionalFormatting>
  <conditionalFormatting sqref="G411:G413">
    <cfRule type="containsText" dxfId="2884" priority="2884" operator="containsText" text="Param">
      <formula>NOT(ISERROR(SEARCH("Param",G411)))</formula>
    </cfRule>
  </conditionalFormatting>
  <conditionalFormatting sqref="I411:I413">
    <cfRule type="cellIs" dxfId="2883" priority="2883" operator="lessThan">
      <formula>0</formula>
    </cfRule>
  </conditionalFormatting>
  <conditionalFormatting sqref="D411:D413">
    <cfRule type="containsText" dxfId="2882" priority="2881" operator="containsText" text="Dec">
      <formula>NOT(ISERROR(SEARCH("Dec",D411)))</formula>
    </cfRule>
    <cfRule type="containsText" dxfId="2881" priority="2882" operator="containsText" text="Inc">
      <formula>NOT(ISERROR(SEARCH("Inc",D411)))</formula>
    </cfRule>
  </conditionalFormatting>
  <conditionalFormatting sqref="F411:F413">
    <cfRule type="cellIs" dxfId="2880" priority="2879" operator="equal">
      <formula>"Unlocked"</formula>
    </cfRule>
    <cfRule type="cellIs" dxfId="2879" priority="2880" operator="equal">
      <formula>"Locked"</formula>
    </cfRule>
  </conditionalFormatting>
  <conditionalFormatting sqref="G411:G413">
    <cfRule type="containsText" dxfId="2878" priority="2878" operator="containsText" text="Param">
      <formula>NOT(ISERROR(SEARCH("Param",G411)))</formula>
    </cfRule>
  </conditionalFormatting>
  <conditionalFormatting sqref="I411:I413">
    <cfRule type="cellIs" dxfId="2877" priority="2877" operator="lessThan">
      <formula>0</formula>
    </cfRule>
  </conditionalFormatting>
  <conditionalFormatting sqref="D411:D413">
    <cfRule type="containsText" dxfId="2876" priority="2875" operator="containsText" text="Dec">
      <formula>NOT(ISERROR(SEARCH("Dec",D411)))</formula>
    </cfRule>
    <cfRule type="containsText" dxfId="2875" priority="2876" operator="containsText" text="Inc">
      <formula>NOT(ISERROR(SEARCH("Inc",D411)))</formula>
    </cfRule>
  </conditionalFormatting>
  <conditionalFormatting sqref="F411:F413">
    <cfRule type="cellIs" dxfId="2874" priority="2873" operator="equal">
      <formula>"Unlocked"</formula>
    </cfRule>
    <cfRule type="cellIs" dxfId="2873" priority="2874" operator="equal">
      <formula>"Locked"</formula>
    </cfRule>
  </conditionalFormatting>
  <conditionalFormatting sqref="G411:G413">
    <cfRule type="containsText" dxfId="2872" priority="2872" operator="containsText" text="Param">
      <formula>NOT(ISERROR(SEARCH("Param",G411)))</formula>
    </cfRule>
  </conditionalFormatting>
  <conditionalFormatting sqref="I411:I413">
    <cfRule type="cellIs" dxfId="2871" priority="2871" operator="lessThan">
      <formula>0</formula>
    </cfRule>
  </conditionalFormatting>
  <conditionalFormatting sqref="D411:D413">
    <cfRule type="containsText" dxfId="2870" priority="2869" operator="containsText" text="Dec">
      <formula>NOT(ISERROR(SEARCH("Dec",D411)))</formula>
    </cfRule>
    <cfRule type="containsText" dxfId="2869" priority="2870" operator="containsText" text="Inc">
      <formula>NOT(ISERROR(SEARCH("Inc",D411)))</formula>
    </cfRule>
  </conditionalFormatting>
  <conditionalFormatting sqref="F411">
    <cfRule type="cellIs" dxfId="2868" priority="2867" operator="equal">
      <formula>"Unlocked"</formula>
    </cfRule>
    <cfRule type="cellIs" dxfId="2867" priority="2868" operator="equal">
      <formula>"Locked"</formula>
    </cfRule>
  </conditionalFormatting>
  <conditionalFormatting sqref="G411">
    <cfRule type="containsText" dxfId="2866" priority="2866" operator="containsText" text="Param">
      <formula>NOT(ISERROR(SEARCH("Param",G411)))</formula>
    </cfRule>
  </conditionalFormatting>
  <conditionalFormatting sqref="I411">
    <cfRule type="cellIs" dxfId="2865" priority="2865" operator="lessThan">
      <formula>0</formula>
    </cfRule>
  </conditionalFormatting>
  <conditionalFormatting sqref="D411">
    <cfRule type="containsText" dxfId="2864" priority="2863" operator="containsText" text="Dec">
      <formula>NOT(ISERROR(SEARCH("Dec",D411)))</formula>
    </cfRule>
    <cfRule type="containsText" dxfId="2863" priority="2864" operator="containsText" text="Inc">
      <formula>NOT(ISERROR(SEARCH("Inc",D411)))</formula>
    </cfRule>
  </conditionalFormatting>
  <conditionalFormatting sqref="F412:F413">
    <cfRule type="cellIs" dxfId="2862" priority="2861" operator="equal">
      <formula>"Unlocked"</formula>
    </cfRule>
    <cfRule type="cellIs" dxfId="2861" priority="2862" operator="equal">
      <formula>"Locked"</formula>
    </cfRule>
  </conditionalFormatting>
  <conditionalFormatting sqref="G412:G413">
    <cfRule type="containsText" dxfId="2860" priority="2860" operator="containsText" text="Param">
      <formula>NOT(ISERROR(SEARCH("Param",G412)))</formula>
    </cfRule>
  </conditionalFormatting>
  <conditionalFormatting sqref="I412:I413">
    <cfRule type="cellIs" dxfId="2859" priority="2859" operator="lessThan">
      <formula>0</formula>
    </cfRule>
  </conditionalFormatting>
  <conditionalFormatting sqref="D412:D413">
    <cfRule type="containsText" dxfId="2858" priority="2857" operator="containsText" text="Dec">
      <formula>NOT(ISERROR(SEARCH("Dec",D412)))</formula>
    </cfRule>
    <cfRule type="containsText" dxfId="2857" priority="2858" operator="containsText" text="Inc">
      <formula>NOT(ISERROR(SEARCH("Inc",D412)))</formula>
    </cfRule>
  </conditionalFormatting>
  <conditionalFormatting sqref="F414:F419">
    <cfRule type="cellIs" dxfId="2856" priority="2855" operator="equal">
      <formula>"Unlocked"</formula>
    </cfRule>
    <cfRule type="cellIs" dxfId="2855" priority="2856" operator="equal">
      <formula>"Locked"</formula>
    </cfRule>
  </conditionalFormatting>
  <conditionalFormatting sqref="G414:G419">
    <cfRule type="containsText" dxfId="2854" priority="2854" operator="containsText" text="Param">
      <formula>NOT(ISERROR(SEARCH("Param",G414)))</formula>
    </cfRule>
  </conditionalFormatting>
  <conditionalFormatting sqref="I414:I419">
    <cfRule type="cellIs" dxfId="2853" priority="2853" operator="lessThan">
      <formula>0</formula>
    </cfRule>
  </conditionalFormatting>
  <conditionalFormatting sqref="D414:D419">
    <cfRule type="containsText" dxfId="2852" priority="2851" operator="containsText" text="Dec">
      <formula>NOT(ISERROR(SEARCH("Dec",D414)))</formula>
    </cfRule>
    <cfRule type="containsText" dxfId="2851" priority="2852" operator="containsText" text="Inc">
      <formula>NOT(ISERROR(SEARCH("Inc",D414)))</formula>
    </cfRule>
  </conditionalFormatting>
  <conditionalFormatting sqref="F414:F419">
    <cfRule type="cellIs" dxfId="2850" priority="2849" operator="equal">
      <formula>"Unlocked"</formula>
    </cfRule>
    <cfRule type="cellIs" dxfId="2849" priority="2850" operator="equal">
      <formula>"Locked"</formula>
    </cfRule>
  </conditionalFormatting>
  <conditionalFormatting sqref="G414:G419">
    <cfRule type="containsText" dxfId="2848" priority="2848" operator="containsText" text="Param">
      <formula>NOT(ISERROR(SEARCH("Param",G414)))</formula>
    </cfRule>
  </conditionalFormatting>
  <conditionalFormatting sqref="I414:I419">
    <cfRule type="cellIs" dxfId="2847" priority="2847" operator="lessThan">
      <formula>0</formula>
    </cfRule>
  </conditionalFormatting>
  <conditionalFormatting sqref="D414:D419">
    <cfRule type="containsText" dxfId="2846" priority="2845" operator="containsText" text="Dec">
      <formula>NOT(ISERROR(SEARCH("Dec",D414)))</formula>
    </cfRule>
    <cfRule type="containsText" dxfId="2845" priority="2846" operator="containsText" text="Inc">
      <formula>NOT(ISERROR(SEARCH("Inc",D414)))</formula>
    </cfRule>
  </conditionalFormatting>
  <conditionalFormatting sqref="F414:F416">
    <cfRule type="cellIs" dxfId="2844" priority="2843" operator="equal">
      <formula>"Unlocked"</formula>
    </cfRule>
    <cfRule type="cellIs" dxfId="2843" priority="2844" operator="equal">
      <formula>"Locked"</formula>
    </cfRule>
  </conditionalFormatting>
  <conditionalFormatting sqref="G414:G416">
    <cfRule type="containsText" dxfId="2842" priority="2842" operator="containsText" text="Param">
      <formula>NOT(ISERROR(SEARCH("Param",G414)))</formula>
    </cfRule>
  </conditionalFormatting>
  <conditionalFormatting sqref="I414:I416">
    <cfRule type="cellIs" dxfId="2841" priority="2841" operator="lessThan">
      <formula>0</formula>
    </cfRule>
  </conditionalFormatting>
  <conditionalFormatting sqref="D414:D416">
    <cfRule type="containsText" dxfId="2840" priority="2839" operator="containsText" text="Dec">
      <formula>NOT(ISERROR(SEARCH("Dec",D414)))</formula>
    </cfRule>
    <cfRule type="containsText" dxfId="2839" priority="2840" operator="containsText" text="Inc">
      <formula>NOT(ISERROR(SEARCH("Inc",D414)))</formula>
    </cfRule>
  </conditionalFormatting>
  <conditionalFormatting sqref="F414:F416">
    <cfRule type="cellIs" dxfId="2838" priority="2837" operator="equal">
      <formula>"Unlocked"</formula>
    </cfRule>
    <cfRule type="cellIs" dxfId="2837" priority="2838" operator="equal">
      <formula>"Locked"</formula>
    </cfRule>
  </conditionalFormatting>
  <conditionalFormatting sqref="G414:G416">
    <cfRule type="containsText" dxfId="2836" priority="2836" operator="containsText" text="Param">
      <formula>NOT(ISERROR(SEARCH("Param",G414)))</formula>
    </cfRule>
  </conditionalFormatting>
  <conditionalFormatting sqref="I414:I416">
    <cfRule type="cellIs" dxfId="2835" priority="2835" operator="lessThan">
      <formula>0</formula>
    </cfRule>
  </conditionalFormatting>
  <conditionalFormatting sqref="D414:D416">
    <cfRule type="containsText" dxfId="2834" priority="2833" operator="containsText" text="Dec">
      <formula>NOT(ISERROR(SEARCH("Dec",D414)))</formula>
    </cfRule>
    <cfRule type="containsText" dxfId="2833" priority="2834" operator="containsText" text="Inc">
      <formula>NOT(ISERROR(SEARCH("Inc",D414)))</formula>
    </cfRule>
  </conditionalFormatting>
  <conditionalFormatting sqref="F414:F416">
    <cfRule type="cellIs" dxfId="2832" priority="2831" operator="equal">
      <formula>"Unlocked"</formula>
    </cfRule>
    <cfRule type="cellIs" dxfId="2831" priority="2832" operator="equal">
      <formula>"Locked"</formula>
    </cfRule>
  </conditionalFormatting>
  <conditionalFormatting sqref="G414:G416">
    <cfRule type="containsText" dxfId="2830" priority="2830" operator="containsText" text="Param">
      <formula>NOT(ISERROR(SEARCH("Param",G414)))</formula>
    </cfRule>
  </conditionalFormatting>
  <conditionalFormatting sqref="I414:I416">
    <cfRule type="cellIs" dxfId="2829" priority="2829" operator="lessThan">
      <formula>0</formula>
    </cfRule>
  </conditionalFormatting>
  <conditionalFormatting sqref="D414:D416">
    <cfRule type="containsText" dxfId="2828" priority="2827" operator="containsText" text="Dec">
      <formula>NOT(ISERROR(SEARCH("Dec",D414)))</formula>
    </cfRule>
    <cfRule type="containsText" dxfId="2827" priority="2828" operator="containsText" text="Inc">
      <formula>NOT(ISERROR(SEARCH("Inc",D414)))</formula>
    </cfRule>
  </conditionalFormatting>
  <conditionalFormatting sqref="F414:F416">
    <cfRule type="cellIs" dxfId="2826" priority="2825" operator="equal">
      <formula>"Unlocked"</formula>
    </cfRule>
    <cfRule type="cellIs" dxfId="2825" priority="2826" operator="equal">
      <formula>"Locked"</formula>
    </cfRule>
  </conditionalFormatting>
  <conditionalFormatting sqref="G414:G416">
    <cfRule type="containsText" dxfId="2824" priority="2824" operator="containsText" text="Param">
      <formula>NOT(ISERROR(SEARCH("Param",G414)))</formula>
    </cfRule>
  </conditionalFormatting>
  <conditionalFormatting sqref="I414:I416">
    <cfRule type="cellIs" dxfId="2823" priority="2823" operator="lessThan">
      <formula>0</formula>
    </cfRule>
  </conditionalFormatting>
  <conditionalFormatting sqref="D414:D416">
    <cfRule type="containsText" dxfId="2822" priority="2821" operator="containsText" text="Dec">
      <formula>NOT(ISERROR(SEARCH("Dec",D414)))</formula>
    </cfRule>
    <cfRule type="containsText" dxfId="2821" priority="2822" operator="containsText" text="Inc">
      <formula>NOT(ISERROR(SEARCH("Inc",D414)))</formula>
    </cfRule>
  </conditionalFormatting>
  <conditionalFormatting sqref="F414:F416">
    <cfRule type="cellIs" dxfId="2820" priority="2819" operator="equal">
      <formula>"Unlocked"</formula>
    </cfRule>
    <cfRule type="cellIs" dxfId="2819" priority="2820" operator="equal">
      <formula>"Locked"</formula>
    </cfRule>
  </conditionalFormatting>
  <conditionalFormatting sqref="G414:G416">
    <cfRule type="containsText" dxfId="2818" priority="2818" operator="containsText" text="Param">
      <formula>NOT(ISERROR(SEARCH("Param",G414)))</formula>
    </cfRule>
  </conditionalFormatting>
  <conditionalFormatting sqref="I414:I416">
    <cfRule type="cellIs" dxfId="2817" priority="2817" operator="lessThan">
      <formula>0</formula>
    </cfRule>
  </conditionalFormatting>
  <conditionalFormatting sqref="D414:D416">
    <cfRule type="containsText" dxfId="2816" priority="2815" operator="containsText" text="Dec">
      <formula>NOT(ISERROR(SEARCH("Dec",D414)))</formula>
    </cfRule>
    <cfRule type="containsText" dxfId="2815" priority="2816" operator="containsText" text="Inc">
      <formula>NOT(ISERROR(SEARCH("Inc",D414)))</formula>
    </cfRule>
  </conditionalFormatting>
  <conditionalFormatting sqref="F414:F416">
    <cfRule type="cellIs" dxfId="2814" priority="2813" operator="equal">
      <formula>"Unlocked"</formula>
    </cfRule>
    <cfRule type="cellIs" dxfId="2813" priority="2814" operator="equal">
      <formula>"Locked"</formula>
    </cfRule>
  </conditionalFormatting>
  <conditionalFormatting sqref="G414:G416">
    <cfRule type="containsText" dxfId="2812" priority="2812" operator="containsText" text="Param">
      <formula>NOT(ISERROR(SEARCH("Param",G414)))</formula>
    </cfRule>
  </conditionalFormatting>
  <conditionalFormatting sqref="I414:I416">
    <cfRule type="cellIs" dxfId="2811" priority="2811" operator="lessThan">
      <formula>0</formula>
    </cfRule>
  </conditionalFormatting>
  <conditionalFormatting sqref="D414:D416">
    <cfRule type="containsText" dxfId="2810" priority="2809" operator="containsText" text="Dec">
      <formula>NOT(ISERROR(SEARCH("Dec",D414)))</formula>
    </cfRule>
    <cfRule type="containsText" dxfId="2809" priority="2810" operator="containsText" text="Inc">
      <formula>NOT(ISERROR(SEARCH("Inc",D414)))</formula>
    </cfRule>
  </conditionalFormatting>
  <conditionalFormatting sqref="F414:F416">
    <cfRule type="cellIs" dxfId="2808" priority="2807" operator="equal">
      <formula>"Unlocked"</formula>
    </cfRule>
    <cfRule type="cellIs" dxfId="2807" priority="2808" operator="equal">
      <formula>"Locked"</formula>
    </cfRule>
  </conditionalFormatting>
  <conditionalFormatting sqref="G414:G416">
    <cfRule type="containsText" dxfId="2806" priority="2806" operator="containsText" text="Param">
      <formula>NOT(ISERROR(SEARCH("Param",G414)))</formula>
    </cfRule>
  </conditionalFormatting>
  <conditionalFormatting sqref="I414:I416">
    <cfRule type="cellIs" dxfId="2805" priority="2805" operator="lessThan">
      <formula>0</formula>
    </cfRule>
  </conditionalFormatting>
  <conditionalFormatting sqref="D414:D416">
    <cfRule type="containsText" dxfId="2804" priority="2803" operator="containsText" text="Dec">
      <formula>NOT(ISERROR(SEARCH("Dec",D414)))</formula>
    </cfRule>
    <cfRule type="containsText" dxfId="2803" priority="2804" operator="containsText" text="Inc">
      <formula>NOT(ISERROR(SEARCH("Inc",D414)))</formula>
    </cfRule>
  </conditionalFormatting>
  <conditionalFormatting sqref="F414:F415">
    <cfRule type="cellIs" dxfId="2802" priority="2801" operator="equal">
      <formula>"Unlocked"</formula>
    </cfRule>
    <cfRule type="cellIs" dxfId="2801" priority="2802" operator="equal">
      <formula>"Locked"</formula>
    </cfRule>
  </conditionalFormatting>
  <conditionalFormatting sqref="G414:G415">
    <cfRule type="containsText" dxfId="2800" priority="2800" operator="containsText" text="Param">
      <formula>NOT(ISERROR(SEARCH("Param",G414)))</formula>
    </cfRule>
  </conditionalFormatting>
  <conditionalFormatting sqref="I414:I415">
    <cfRule type="cellIs" dxfId="2799" priority="2799" operator="lessThan">
      <formula>0</formula>
    </cfRule>
  </conditionalFormatting>
  <conditionalFormatting sqref="D414:D415">
    <cfRule type="containsText" dxfId="2798" priority="2797" operator="containsText" text="Dec">
      <formula>NOT(ISERROR(SEARCH("Dec",D414)))</formula>
    </cfRule>
    <cfRule type="containsText" dxfId="2797" priority="2798" operator="containsText" text="Inc">
      <formula>NOT(ISERROR(SEARCH("Inc",D414)))</formula>
    </cfRule>
  </conditionalFormatting>
  <conditionalFormatting sqref="F414:F415">
    <cfRule type="cellIs" dxfId="2796" priority="2795" operator="equal">
      <formula>"Unlocked"</formula>
    </cfRule>
    <cfRule type="cellIs" dxfId="2795" priority="2796" operator="equal">
      <formula>"Locked"</formula>
    </cfRule>
  </conditionalFormatting>
  <conditionalFormatting sqref="G414:G415">
    <cfRule type="containsText" dxfId="2794" priority="2794" operator="containsText" text="Param">
      <formula>NOT(ISERROR(SEARCH("Param",G414)))</formula>
    </cfRule>
  </conditionalFormatting>
  <conditionalFormatting sqref="I414:I415">
    <cfRule type="cellIs" dxfId="2793" priority="2793" operator="lessThan">
      <formula>0</formula>
    </cfRule>
  </conditionalFormatting>
  <conditionalFormatting sqref="D414:D415">
    <cfRule type="containsText" dxfId="2792" priority="2791" operator="containsText" text="Dec">
      <formula>NOT(ISERROR(SEARCH("Dec",D414)))</formula>
    </cfRule>
    <cfRule type="containsText" dxfId="2791" priority="2792" operator="containsText" text="Inc">
      <formula>NOT(ISERROR(SEARCH("Inc",D414)))</formula>
    </cfRule>
  </conditionalFormatting>
  <conditionalFormatting sqref="F414:F415">
    <cfRule type="cellIs" dxfId="2790" priority="2789" operator="equal">
      <formula>"Unlocked"</formula>
    </cfRule>
    <cfRule type="cellIs" dxfId="2789" priority="2790" operator="equal">
      <formula>"Locked"</formula>
    </cfRule>
  </conditionalFormatting>
  <conditionalFormatting sqref="G414:G415">
    <cfRule type="containsText" dxfId="2788" priority="2788" operator="containsText" text="Param">
      <formula>NOT(ISERROR(SEARCH("Param",G414)))</formula>
    </cfRule>
  </conditionalFormatting>
  <conditionalFormatting sqref="I414:I415">
    <cfRule type="cellIs" dxfId="2787" priority="2787" operator="lessThan">
      <formula>0</formula>
    </cfRule>
  </conditionalFormatting>
  <conditionalFormatting sqref="D414:D415">
    <cfRule type="containsText" dxfId="2786" priority="2785" operator="containsText" text="Dec">
      <formula>NOT(ISERROR(SEARCH("Dec",D414)))</formula>
    </cfRule>
    <cfRule type="containsText" dxfId="2785" priority="2786" operator="containsText" text="Inc">
      <formula>NOT(ISERROR(SEARCH("Inc",D414)))</formula>
    </cfRule>
  </conditionalFormatting>
  <conditionalFormatting sqref="F414:F415">
    <cfRule type="cellIs" dxfId="2784" priority="2783" operator="equal">
      <formula>"Unlocked"</formula>
    </cfRule>
    <cfRule type="cellIs" dxfId="2783" priority="2784" operator="equal">
      <formula>"Locked"</formula>
    </cfRule>
  </conditionalFormatting>
  <conditionalFormatting sqref="G414:G415">
    <cfRule type="containsText" dxfId="2782" priority="2782" operator="containsText" text="Param">
      <formula>NOT(ISERROR(SEARCH("Param",G414)))</formula>
    </cfRule>
  </conditionalFormatting>
  <conditionalFormatting sqref="I414:I415">
    <cfRule type="cellIs" dxfId="2781" priority="2781" operator="lessThan">
      <formula>0</formula>
    </cfRule>
  </conditionalFormatting>
  <conditionalFormatting sqref="D414:D415">
    <cfRule type="containsText" dxfId="2780" priority="2779" operator="containsText" text="Dec">
      <formula>NOT(ISERROR(SEARCH("Dec",D414)))</formula>
    </cfRule>
    <cfRule type="containsText" dxfId="2779" priority="2780" operator="containsText" text="Inc">
      <formula>NOT(ISERROR(SEARCH("Inc",D414)))</formula>
    </cfRule>
  </conditionalFormatting>
  <conditionalFormatting sqref="F414:F415">
    <cfRule type="cellIs" dxfId="2778" priority="2777" operator="equal">
      <formula>"Unlocked"</formula>
    </cfRule>
    <cfRule type="cellIs" dxfId="2777" priority="2778" operator="equal">
      <formula>"Locked"</formula>
    </cfRule>
  </conditionalFormatting>
  <conditionalFormatting sqref="G414:G415">
    <cfRule type="containsText" dxfId="2776" priority="2776" operator="containsText" text="Param">
      <formula>NOT(ISERROR(SEARCH("Param",G414)))</formula>
    </cfRule>
  </conditionalFormatting>
  <conditionalFormatting sqref="I414:I415">
    <cfRule type="cellIs" dxfId="2775" priority="2775" operator="lessThan">
      <formula>0</formula>
    </cfRule>
  </conditionalFormatting>
  <conditionalFormatting sqref="D414:D415">
    <cfRule type="containsText" dxfId="2774" priority="2773" operator="containsText" text="Dec">
      <formula>NOT(ISERROR(SEARCH("Dec",D414)))</formula>
    </cfRule>
    <cfRule type="containsText" dxfId="2773" priority="2774" operator="containsText" text="Inc">
      <formula>NOT(ISERROR(SEARCH("Inc",D414)))</formula>
    </cfRule>
  </conditionalFormatting>
  <conditionalFormatting sqref="F414:F415">
    <cfRule type="cellIs" dxfId="2772" priority="2771" operator="equal">
      <formula>"Unlocked"</formula>
    </cfRule>
    <cfRule type="cellIs" dxfId="2771" priority="2772" operator="equal">
      <formula>"Locked"</formula>
    </cfRule>
  </conditionalFormatting>
  <conditionalFormatting sqref="G414:G415">
    <cfRule type="containsText" dxfId="2770" priority="2770" operator="containsText" text="Param">
      <formula>NOT(ISERROR(SEARCH("Param",G414)))</formula>
    </cfRule>
  </conditionalFormatting>
  <conditionalFormatting sqref="I414:I415">
    <cfRule type="cellIs" dxfId="2769" priority="2769" operator="lessThan">
      <formula>0</formula>
    </cfRule>
  </conditionalFormatting>
  <conditionalFormatting sqref="D414:D415">
    <cfRule type="containsText" dxfId="2768" priority="2767" operator="containsText" text="Dec">
      <formula>NOT(ISERROR(SEARCH("Dec",D414)))</formula>
    </cfRule>
    <cfRule type="containsText" dxfId="2767" priority="2768" operator="containsText" text="Inc">
      <formula>NOT(ISERROR(SEARCH("Inc",D414)))</formula>
    </cfRule>
  </conditionalFormatting>
  <conditionalFormatting sqref="F414:F415">
    <cfRule type="cellIs" dxfId="2766" priority="2765" operator="equal">
      <formula>"Unlocked"</formula>
    </cfRule>
    <cfRule type="cellIs" dxfId="2765" priority="2766" operator="equal">
      <formula>"Locked"</formula>
    </cfRule>
  </conditionalFormatting>
  <conditionalFormatting sqref="G414:G415">
    <cfRule type="containsText" dxfId="2764" priority="2764" operator="containsText" text="Param">
      <formula>NOT(ISERROR(SEARCH("Param",G414)))</formula>
    </cfRule>
  </conditionalFormatting>
  <conditionalFormatting sqref="I414:I415">
    <cfRule type="cellIs" dxfId="2763" priority="2763" operator="lessThan">
      <formula>0</formula>
    </cfRule>
  </conditionalFormatting>
  <conditionalFormatting sqref="D414:D415">
    <cfRule type="containsText" dxfId="2762" priority="2761" operator="containsText" text="Dec">
      <formula>NOT(ISERROR(SEARCH("Dec",D414)))</formula>
    </cfRule>
    <cfRule type="containsText" dxfId="2761" priority="2762" operator="containsText" text="Inc">
      <formula>NOT(ISERROR(SEARCH("Inc",D414)))</formula>
    </cfRule>
  </conditionalFormatting>
  <conditionalFormatting sqref="F414:F415">
    <cfRule type="cellIs" dxfId="2760" priority="2759" operator="equal">
      <formula>"Unlocked"</formula>
    </cfRule>
    <cfRule type="cellIs" dxfId="2759" priority="2760" operator="equal">
      <formula>"Locked"</formula>
    </cfRule>
  </conditionalFormatting>
  <conditionalFormatting sqref="G414:G415">
    <cfRule type="containsText" dxfId="2758" priority="2758" operator="containsText" text="Param">
      <formula>NOT(ISERROR(SEARCH("Param",G414)))</formula>
    </cfRule>
  </conditionalFormatting>
  <conditionalFormatting sqref="I414:I415">
    <cfRule type="cellIs" dxfId="2757" priority="2757" operator="lessThan">
      <formula>0</formula>
    </cfRule>
  </conditionalFormatting>
  <conditionalFormatting sqref="D414:D415">
    <cfRule type="containsText" dxfId="2756" priority="2755" operator="containsText" text="Dec">
      <formula>NOT(ISERROR(SEARCH("Dec",D414)))</formula>
    </cfRule>
    <cfRule type="containsText" dxfId="2755" priority="2756" operator="containsText" text="Inc">
      <formula>NOT(ISERROR(SEARCH("Inc",D414)))</formula>
    </cfRule>
  </conditionalFormatting>
  <conditionalFormatting sqref="F414:F415">
    <cfRule type="cellIs" dxfId="2754" priority="2753" operator="equal">
      <formula>"Unlocked"</formula>
    </cfRule>
    <cfRule type="cellIs" dxfId="2753" priority="2754" operator="equal">
      <formula>"Locked"</formula>
    </cfRule>
  </conditionalFormatting>
  <conditionalFormatting sqref="G414:G415">
    <cfRule type="containsText" dxfId="2752" priority="2752" operator="containsText" text="Param">
      <formula>NOT(ISERROR(SEARCH("Param",G414)))</formula>
    </cfRule>
  </conditionalFormatting>
  <conditionalFormatting sqref="I414:I415">
    <cfRule type="cellIs" dxfId="2751" priority="2751" operator="lessThan">
      <formula>0</formula>
    </cfRule>
  </conditionalFormatting>
  <conditionalFormatting sqref="D414:D415">
    <cfRule type="containsText" dxfId="2750" priority="2749" operator="containsText" text="Dec">
      <formula>NOT(ISERROR(SEARCH("Dec",D414)))</formula>
    </cfRule>
    <cfRule type="containsText" dxfId="2749" priority="2750" operator="containsText" text="Inc">
      <formula>NOT(ISERROR(SEARCH("Inc",D414)))</formula>
    </cfRule>
  </conditionalFormatting>
  <conditionalFormatting sqref="F414:F415">
    <cfRule type="cellIs" dxfId="2748" priority="2747" operator="equal">
      <formula>"Unlocked"</formula>
    </cfRule>
    <cfRule type="cellIs" dxfId="2747" priority="2748" operator="equal">
      <formula>"Locked"</formula>
    </cfRule>
  </conditionalFormatting>
  <conditionalFormatting sqref="G414:G415">
    <cfRule type="containsText" dxfId="2746" priority="2746" operator="containsText" text="Param">
      <formula>NOT(ISERROR(SEARCH("Param",G414)))</formula>
    </cfRule>
  </conditionalFormatting>
  <conditionalFormatting sqref="I414:I415">
    <cfRule type="cellIs" dxfId="2745" priority="2745" operator="lessThan">
      <formula>0</formula>
    </cfRule>
  </conditionalFormatting>
  <conditionalFormatting sqref="D414:D415">
    <cfRule type="containsText" dxfId="2744" priority="2743" operator="containsText" text="Dec">
      <formula>NOT(ISERROR(SEARCH("Dec",D414)))</formula>
    </cfRule>
    <cfRule type="containsText" dxfId="2743" priority="2744" operator="containsText" text="Inc">
      <formula>NOT(ISERROR(SEARCH("Inc",D414)))</formula>
    </cfRule>
  </conditionalFormatting>
  <conditionalFormatting sqref="F414:F415">
    <cfRule type="cellIs" dxfId="2742" priority="2741" operator="equal">
      <formula>"Unlocked"</formula>
    </cfRule>
    <cfRule type="cellIs" dxfId="2741" priority="2742" operator="equal">
      <formula>"Locked"</formula>
    </cfRule>
  </conditionalFormatting>
  <conditionalFormatting sqref="G414:G415">
    <cfRule type="containsText" dxfId="2740" priority="2740" operator="containsText" text="Param">
      <formula>NOT(ISERROR(SEARCH("Param",G414)))</formula>
    </cfRule>
  </conditionalFormatting>
  <conditionalFormatting sqref="I414:I415">
    <cfRule type="cellIs" dxfId="2739" priority="2739" operator="lessThan">
      <formula>0</formula>
    </cfRule>
  </conditionalFormatting>
  <conditionalFormatting sqref="D414:D415">
    <cfRule type="containsText" dxfId="2738" priority="2737" operator="containsText" text="Dec">
      <formula>NOT(ISERROR(SEARCH("Dec",D414)))</formula>
    </cfRule>
    <cfRule type="containsText" dxfId="2737" priority="2738" operator="containsText" text="Inc">
      <formula>NOT(ISERROR(SEARCH("Inc",D414)))</formula>
    </cfRule>
  </conditionalFormatting>
  <conditionalFormatting sqref="F414:F415">
    <cfRule type="cellIs" dxfId="2736" priority="2735" operator="equal">
      <formula>"Unlocked"</formula>
    </cfRule>
    <cfRule type="cellIs" dxfId="2735" priority="2736" operator="equal">
      <formula>"Locked"</formula>
    </cfRule>
  </conditionalFormatting>
  <conditionalFormatting sqref="G414:G415">
    <cfRule type="containsText" dxfId="2734" priority="2734" operator="containsText" text="Param">
      <formula>NOT(ISERROR(SEARCH("Param",G414)))</formula>
    </cfRule>
  </conditionalFormatting>
  <conditionalFormatting sqref="I414:I415">
    <cfRule type="cellIs" dxfId="2733" priority="2733" operator="lessThan">
      <formula>0</formula>
    </cfRule>
  </conditionalFormatting>
  <conditionalFormatting sqref="D414:D415">
    <cfRule type="containsText" dxfId="2732" priority="2731" operator="containsText" text="Dec">
      <formula>NOT(ISERROR(SEARCH("Dec",D414)))</formula>
    </cfRule>
    <cfRule type="containsText" dxfId="2731" priority="2732" operator="containsText" text="Inc">
      <formula>NOT(ISERROR(SEARCH("Inc",D414)))</formula>
    </cfRule>
  </conditionalFormatting>
  <conditionalFormatting sqref="F414:F415">
    <cfRule type="cellIs" dxfId="2730" priority="2729" operator="equal">
      <formula>"Unlocked"</formula>
    </cfRule>
    <cfRule type="cellIs" dxfId="2729" priority="2730" operator="equal">
      <formula>"Locked"</formula>
    </cfRule>
  </conditionalFormatting>
  <conditionalFormatting sqref="G414:G415">
    <cfRule type="containsText" dxfId="2728" priority="2728" operator="containsText" text="Param">
      <formula>NOT(ISERROR(SEARCH("Param",G414)))</formula>
    </cfRule>
  </conditionalFormatting>
  <conditionalFormatting sqref="I414:I415">
    <cfRule type="cellIs" dxfId="2727" priority="2727" operator="lessThan">
      <formula>0</formula>
    </cfRule>
  </conditionalFormatting>
  <conditionalFormatting sqref="D414:D415">
    <cfRule type="containsText" dxfId="2726" priority="2725" operator="containsText" text="Dec">
      <formula>NOT(ISERROR(SEARCH("Dec",D414)))</formula>
    </cfRule>
    <cfRule type="containsText" dxfId="2725" priority="2726" operator="containsText" text="Inc">
      <formula>NOT(ISERROR(SEARCH("Inc",D414)))</formula>
    </cfRule>
  </conditionalFormatting>
  <conditionalFormatting sqref="F414:F415">
    <cfRule type="cellIs" dxfId="2724" priority="2723" operator="equal">
      <formula>"Unlocked"</formula>
    </cfRule>
    <cfRule type="cellIs" dxfId="2723" priority="2724" operator="equal">
      <formula>"Locked"</formula>
    </cfRule>
  </conditionalFormatting>
  <conditionalFormatting sqref="G414:G415">
    <cfRule type="containsText" dxfId="2722" priority="2722" operator="containsText" text="Param">
      <formula>NOT(ISERROR(SEARCH("Param",G414)))</formula>
    </cfRule>
  </conditionalFormatting>
  <conditionalFormatting sqref="I414:I415">
    <cfRule type="cellIs" dxfId="2721" priority="2721" operator="lessThan">
      <formula>0</formula>
    </cfRule>
  </conditionalFormatting>
  <conditionalFormatting sqref="D414:D415">
    <cfRule type="containsText" dxfId="2720" priority="2719" operator="containsText" text="Dec">
      <formula>NOT(ISERROR(SEARCH("Dec",D414)))</formula>
    </cfRule>
    <cfRule type="containsText" dxfId="2719" priority="2720" operator="containsText" text="Inc">
      <formula>NOT(ISERROR(SEARCH("Inc",D414)))</formula>
    </cfRule>
  </conditionalFormatting>
  <conditionalFormatting sqref="F414:F415">
    <cfRule type="cellIs" dxfId="2718" priority="2717" operator="equal">
      <formula>"Unlocked"</formula>
    </cfRule>
    <cfRule type="cellIs" dxfId="2717" priority="2718" operator="equal">
      <formula>"Locked"</formula>
    </cfRule>
  </conditionalFormatting>
  <conditionalFormatting sqref="G414:G415">
    <cfRule type="containsText" dxfId="2716" priority="2716" operator="containsText" text="Param">
      <formula>NOT(ISERROR(SEARCH("Param",G414)))</formula>
    </cfRule>
  </conditionalFormatting>
  <conditionalFormatting sqref="I414:I415">
    <cfRule type="cellIs" dxfId="2715" priority="2715" operator="lessThan">
      <formula>0</formula>
    </cfRule>
  </conditionalFormatting>
  <conditionalFormatting sqref="D414:D415">
    <cfRule type="containsText" dxfId="2714" priority="2713" operator="containsText" text="Dec">
      <formula>NOT(ISERROR(SEARCH("Dec",D414)))</formula>
    </cfRule>
    <cfRule type="containsText" dxfId="2713" priority="2714" operator="containsText" text="Inc">
      <formula>NOT(ISERROR(SEARCH("Inc",D414)))</formula>
    </cfRule>
  </conditionalFormatting>
  <conditionalFormatting sqref="F414:F415">
    <cfRule type="cellIs" dxfId="2712" priority="2711" operator="equal">
      <formula>"Unlocked"</formula>
    </cfRule>
    <cfRule type="cellIs" dxfId="2711" priority="2712" operator="equal">
      <formula>"Locked"</formula>
    </cfRule>
  </conditionalFormatting>
  <conditionalFormatting sqref="G414:G415">
    <cfRule type="containsText" dxfId="2710" priority="2710" operator="containsText" text="Param">
      <formula>NOT(ISERROR(SEARCH("Param",G414)))</formula>
    </cfRule>
  </conditionalFormatting>
  <conditionalFormatting sqref="I414:I415">
    <cfRule type="cellIs" dxfId="2709" priority="2709" operator="lessThan">
      <formula>0</formula>
    </cfRule>
  </conditionalFormatting>
  <conditionalFormatting sqref="D414:D415">
    <cfRule type="containsText" dxfId="2708" priority="2707" operator="containsText" text="Dec">
      <formula>NOT(ISERROR(SEARCH("Dec",D414)))</formula>
    </cfRule>
    <cfRule type="containsText" dxfId="2707" priority="2708" operator="containsText" text="Inc">
      <formula>NOT(ISERROR(SEARCH("Inc",D414)))</formula>
    </cfRule>
  </conditionalFormatting>
  <conditionalFormatting sqref="F414:F415">
    <cfRule type="cellIs" dxfId="2706" priority="2705" operator="equal">
      <formula>"Unlocked"</formula>
    </cfRule>
    <cfRule type="cellIs" dxfId="2705" priority="2706" operator="equal">
      <formula>"Locked"</formula>
    </cfRule>
  </conditionalFormatting>
  <conditionalFormatting sqref="G414:G415">
    <cfRule type="containsText" dxfId="2704" priority="2704" operator="containsText" text="Param">
      <formula>NOT(ISERROR(SEARCH("Param",G414)))</formula>
    </cfRule>
  </conditionalFormatting>
  <conditionalFormatting sqref="I414:I415">
    <cfRule type="cellIs" dxfId="2703" priority="2703" operator="lessThan">
      <formula>0</formula>
    </cfRule>
  </conditionalFormatting>
  <conditionalFormatting sqref="D414:D415">
    <cfRule type="containsText" dxfId="2702" priority="2701" operator="containsText" text="Dec">
      <formula>NOT(ISERROR(SEARCH("Dec",D414)))</formula>
    </cfRule>
    <cfRule type="containsText" dxfId="2701" priority="2702" operator="containsText" text="Inc">
      <formula>NOT(ISERROR(SEARCH("Inc",D414)))</formula>
    </cfRule>
  </conditionalFormatting>
  <conditionalFormatting sqref="F414:F415">
    <cfRule type="cellIs" dxfId="2700" priority="2699" operator="equal">
      <formula>"Unlocked"</formula>
    </cfRule>
    <cfRule type="cellIs" dxfId="2699" priority="2700" operator="equal">
      <formula>"Locked"</formula>
    </cfRule>
  </conditionalFormatting>
  <conditionalFormatting sqref="G414:G415">
    <cfRule type="containsText" dxfId="2698" priority="2698" operator="containsText" text="Param">
      <formula>NOT(ISERROR(SEARCH("Param",G414)))</formula>
    </cfRule>
  </conditionalFormatting>
  <conditionalFormatting sqref="I414:I415">
    <cfRule type="cellIs" dxfId="2697" priority="2697" operator="lessThan">
      <formula>0</formula>
    </cfRule>
  </conditionalFormatting>
  <conditionalFormatting sqref="D414:D415">
    <cfRule type="containsText" dxfId="2696" priority="2695" operator="containsText" text="Dec">
      <formula>NOT(ISERROR(SEARCH("Dec",D414)))</formula>
    </cfRule>
    <cfRule type="containsText" dxfId="2695" priority="2696" operator="containsText" text="Inc">
      <formula>NOT(ISERROR(SEARCH("Inc",D414)))</formula>
    </cfRule>
  </conditionalFormatting>
  <conditionalFormatting sqref="F414:F415">
    <cfRule type="cellIs" dxfId="2694" priority="2693" operator="equal">
      <formula>"Unlocked"</formula>
    </cfRule>
    <cfRule type="cellIs" dxfId="2693" priority="2694" operator="equal">
      <formula>"Locked"</formula>
    </cfRule>
  </conditionalFormatting>
  <conditionalFormatting sqref="G414:G415">
    <cfRule type="containsText" dxfId="2692" priority="2692" operator="containsText" text="Param">
      <formula>NOT(ISERROR(SEARCH("Param",G414)))</formula>
    </cfRule>
  </conditionalFormatting>
  <conditionalFormatting sqref="I414:I415">
    <cfRule type="cellIs" dxfId="2691" priority="2691" operator="lessThan">
      <formula>0</formula>
    </cfRule>
  </conditionalFormatting>
  <conditionalFormatting sqref="D414:D415">
    <cfRule type="containsText" dxfId="2690" priority="2689" operator="containsText" text="Dec">
      <formula>NOT(ISERROR(SEARCH("Dec",D414)))</formula>
    </cfRule>
    <cfRule type="containsText" dxfId="2689" priority="2690" operator="containsText" text="Inc">
      <formula>NOT(ISERROR(SEARCH("Inc",D414)))</formula>
    </cfRule>
  </conditionalFormatting>
  <conditionalFormatting sqref="F416">
    <cfRule type="cellIs" dxfId="2688" priority="2687" operator="equal">
      <formula>"Unlocked"</formula>
    </cfRule>
    <cfRule type="cellIs" dxfId="2687" priority="2688" operator="equal">
      <formula>"Locked"</formula>
    </cfRule>
  </conditionalFormatting>
  <conditionalFormatting sqref="G416">
    <cfRule type="containsText" dxfId="2686" priority="2686" operator="containsText" text="Param">
      <formula>NOT(ISERROR(SEARCH("Param",G416)))</formula>
    </cfRule>
  </conditionalFormatting>
  <conditionalFormatting sqref="I416">
    <cfRule type="cellIs" dxfId="2685" priority="2685" operator="lessThan">
      <formula>0</formula>
    </cfRule>
  </conditionalFormatting>
  <conditionalFormatting sqref="D416">
    <cfRule type="containsText" dxfId="2684" priority="2683" operator="containsText" text="Dec">
      <formula>NOT(ISERROR(SEARCH("Dec",D416)))</formula>
    </cfRule>
    <cfRule type="containsText" dxfId="2683" priority="2684" operator="containsText" text="Inc">
      <formula>NOT(ISERROR(SEARCH("Inc",D416)))</formula>
    </cfRule>
  </conditionalFormatting>
  <conditionalFormatting sqref="F416">
    <cfRule type="cellIs" dxfId="2682" priority="2681" operator="equal">
      <formula>"Unlocked"</formula>
    </cfRule>
    <cfRule type="cellIs" dxfId="2681" priority="2682" operator="equal">
      <formula>"Locked"</formula>
    </cfRule>
  </conditionalFormatting>
  <conditionalFormatting sqref="G416">
    <cfRule type="containsText" dxfId="2680" priority="2680" operator="containsText" text="Param">
      <formula>NOT(ISERROR(SEARCH("Param",G416)))</formula>
    </cfRule>
  </conditionalFormatting>
  <conditionalFormatting sqref="I416">
    <cfRule type="cellIs" dxfId="2679" priority="2679" operator="lessThan">
      <formula>0</formula>
    </cfRule>
  </conditionalFormatting>
  <conditionalFormatting sqref="D416">
    <cfRule type="containsText" dxfId="2678" priority="2677" operator="containsText" text="Dec">
      <formula>NOT(ISERROR(SEARCH("Dec",D416)))</formula>
    </cfRule>
    <cfRule type="containsText" dxfId="2677" priority="2678" operator="containsText" text="Inc">
      <formula>NOT(ISERROR(SEARCH("Inc",D416)))</formula>
    </cfRule>
  </conditionalFormatting>
  <conditionalFormatting sqref="F416">
    <cfRule type="cellIs" dxfId="2676" priority="2675" operator="equal">
      <formula>"Unlocked"</formula>
    </cfRule>
    <cfRule type="cellIs" dxfId="2675" priority="2676" operator="equal">
      <formula>"Locked"</formula>
    </cfRule>
  </conditionalFormatting>
  <conditionalFormatting sqref="G416">
    <cfRule type="containsText" dxfId="2674" priority="2674" operator="containsText" text="Param">
      <formula>NOT(ISERROR(SEARCH("Param",G416)))</formula>
    </cfRule>
  </conditionalFormatting>
  <conditionalFormatting sqref="I416">
    <cfRule type="cellIs" dxfId="2673" priority="2673" operator="lessThan">
      <formula>0</formula>
    </cfRule>
  </conditionalFormatting>
  <conditionalFormatting sqref="D416">
    <cfRule type="containsText" dxfId="2672" priority="2671" operator="containsText" text="Dec">
      <formula>NOT(ISERROR(SEARCH("Dec",D416)))</formula>
    </cfRule>
    <cfRule type="containsText" dxfId="2671" priority="2672" operator="containsText" text="Inc">
      <formula>NOT(ISERROR(SEARCH("Inc",D416)))</formula>
    </cfRule>
  </conditionalFormatting>
  <conditionalFormatting sqref="F416">
    <cfRule type="cellIs" dxfId="2670" priority="2669" operator="equal">
      <formula>"Unlocked"</formula>
    </cfRule>
    <cfRule type="cellIs" dxfId="2669" priority="2670" operator="equal">
      <formula>"Locked"</formula>
    </cfRule>
  </conditionalFormatting>
  <conditionalFormatting sqref="G416">
    <cfRule type="containsText" dxfId="2668" priority="2668" operator="containsText" text="Param">
      <formula>NOT(ISERROR(SEARCH("Param",G416)))</formula>
    </cfRule>
  </conditionalFormatting>
  <conditionalFormatting sqref="I416">
    <cfRule type="cellIs" dxfId="2667" priority="2667" operator="lessThan">
      <formula>0</formula>
    </cfRule>
  </conditionalFormatting>
  <conditionalFormatting sqref="D416">
    <cfRule type="containsText" dxfId="2666" priority="2665" operator="containsText" text="Dec">
      <formula>NOT(ISERROR(SEARCH("Dec",D416)))</formula>
    </cfRule>
    <cfRule type="containsText" dxfId="2665" priority="2666" operator="containsText" text="Inc">
      <formula>NOT(ISERROR(SEARCH("Inc",D416)))</formula>
    </cfRule>
  </conditionalFormatting>
  <conditionalFormatting sqref="F416">
    <cfRule type="cellIs" dxfId="2664" priority="2663" operator="equal">
      <formula>"Unlocked"</formula>
    </cfRule>
    <cfRule type="cellIs" dxfId="2663" priority="2664" operator="equal">
      <formula>"Locked"</formula>
    </cfRule>
  </conditionalFormatting>
  <conditionalFormatting sqref="G416">
    <cfRule type="containsText" dxfId="2662" priority="2662" operator="containsText" text="Param">
      <formula>NOT(ISERROR(SEARCH("Param",G416)))</formula>
    </cfRule>
  </conditionalFormatting>
  <conditionalFormatting sqref="I416">
    <cfRule type="cellIs" dxfId="2661" priority="2661" operator="lessThan">
      <formula>0</formula>
    </cfRule>
  </conditionalFormatting>
  <conditionalFormatting sqref="D416">
    <cfRule type="containsText" dxfId="2660" priority="2659" operator="containsText" text="Dec">
      <formula>NOT(ISERROR(SEARCH("Dec",D416)))</formula>
    </cfRule>
    <cfRule type="containsText" dxfId="2659" priority="2660" operator="containsText" text="Inc">
      <formula>NOT(ISERROR(SEARCH("Inc",D416)))</formula>
    </cfRule>
  </conditionalFormatting>
  <conditionalFormatting sqref="F416">
    <cfRule type="cellIs" dxfId="2658" priority="2657" operator="equal">
      <formula>"Unlocked"</formula>
    </cfRule>
    <cfRule type="cellIs" dxfId="2657" priority="2658" operator="equal">
      <formula>"Locked"</formula>
    </cfRule>
  </conditionalFormatting>
  <conditionalFormatting sqref="G416">
    <cfRule type="containsText" dxfId="2656" priority="2656" operator="containsText" text="Param">
      <formula>NOT(ISERROR(SEARCH("Param",G416)))</formula>
    </cfRule>
  </conditionalFormatting>
  <conditionalFormatting sqref="I416">
    <cfRule type="cellIs" dxfId="2655" priority="2655" operator="lessThan">
      <formula>0</formula>
    </cfRule>
  </conditionalFormatting>
  <conditionalFormatting sqref="D416">
    <cfRule type="containsText" dxfId="2654" priority="2653" operator="containsText" text="Dec">
      <formula>NOT(ISERROR(SEARCH("Dec",D416)))</formula>
    </cfRule>
    <cfRule type="containsText" dxfId="2653" priority="2654" operator="containsText" text="Inc">
      <formula>NOT(ISERROR(SEARCH("Inc",D416)))</formula>
    </cfRule>
  </conditionalFormatting>
  <conditionalFormatting sqref="F416">
    <cfRule type="cellIs" dxfId="2652" priority="2651" operator="equal">
      <formula>"Unlocked"</formula>
    </cfRule>
    <cfRule type="cellIs" dxfId="2651" priority="2652" operator="equal">
      <formula>"Locked"</formula>
    </cfRule>
  </conditionalFormatting>
  <conditionalFormatting sqref="G416">
    <cfRule type="containsText" dxfId="2650" priority="2650" operator="containsText" text="Param">
      <formula>NOT(ISERROR(SEARCH("Param",G416)))</formula>
    </cfRule>
  </conditionalFormatting>
  <conditionalFormatting sqref="I416">
    <cfRule type="cellIs" dxfId="2649" priority="2649" operator="lessThan">
      <formula>0</formula>
    </cfRule>
  </conditionalFormatting>
  <conditionalFormatting sqref="D416">
    <cfRule type="containsText" dxfId="2648" priority="2647" operator="containsText" text="Dec">
      <formula>NOT(ISERROR(SEARCH("Dec",D416)))</formula>
    </cfRule>
    <cfRule type="containsText" dxfId="2647" priority="2648" operator="containsText" text="Inc">
      <formula>NOT(ISERROR(SEARCH("Inc",D416)))</formula>
    </cfRule>
  </conditionalFormatting>
  <conditionalFormatting sqref="F416">
    <cfRule type="cellIs" dxfId="2646" priority="2645" operator="equal">
      <formula>"Unlocked"</formula>
    </cfRule>
    <cfRule type="cellIs" dxfId="2645" priority="2646" operator="equal">
      <formula>"Locked"</formula>
    </cfRule>
  </conditionalFormatting>
  <conditionalFormatting sqref="G416">
    <cfRule type="containsText" dxfId="2644" priority="2644" operator="containsText" text="Param">
      <formula>NOT(ISERROR(SEARCH("Param",G416)))</formula>
    </cfRule>
  </conditionalFormatting>
  <conditionalFormatting sqref="I416">
    <cfRule type="cellIs" dxfId="2643" priority="2643" operator="lessThan">
      <formula>0</formula>
    </cfRule>
  </conditionalFormatting>
  <conditionalFormatting sqref="D416">
    <cfRule type="containsText" dxfId="2642" priority="2641" operator="containsText" text="Dec">
      <formula>NOT(ISERROR(SEARCH("Dec",D416)))</formula>
    </cfRule>
    <cfRule type="containsText" dxfId="2641" priority="2642" operator="containsText" text="Inc">
      <formula>NOT(ISERROR(SEARCH("Inc",D416)))</formula>
    </cfRule>
  </conditionalFormatting>
  <conditionalFormatting sqref="F416">
    <cfRule type="cellIs" dxfId="2640" priority="2639" operator="equal">
      <formula>"Unlocked"</formula>
    </cfRule>
    <cfRule type="cellIs" dxfId="2639" priority="2640" operator="equal">
      <formula>"Locked"</formula>
    </cfRule>
  </conditionalFormatting>
  <conditionalFormatting sqref="G416">
    <cfRule type="containsText" dxfId="2638" priority="2638" operator="containsText" text="Param">
      <formula>NOT(ISERROR(SEARCH("Param",G416)))</formula>
    </cfRule>
  </conditionalFormatting>
  <conditionalFormatting sqref="I416">
    <cfRule type="cellIs" dxfId="2637" priority="2637" operator="lessThan">
      <formula>0</formula>
    </cfRule>
  </conditionalFormatting>
  <conditionalFormatting sqref="D416">
    <cfRule type="containsText" dxfId="2636" priority="2635" operator="containsText" text="Dec">
      <formula>NOT(ISERROR(SEARCH("Dec",D416)))</formula>
    </cfRule>
    <cfRule type="containsText" dxfId="2635" priority="2636" operator="containsText" text="Inc">
      <formula>NOT(ISERROR(SEARCH("Inc",D416)))</formula>
    </cfRule>
  </conditionalFormatting>
  <conditionalFormatting sqref="F416">
    <cfRule type="cellIs" dxfId="2634" priority="2633" operator="equal">
      <formula>"Unlocked"</formula>
    </cfRule>
    <cfRule type="cellIs" dxfId="2633" priority="2634" operator="equal">
      <formula>"Locked"</formula>
    </cfRule>
  </conditionalFormatting>
  <conditionalFormatting sqref="G416">
    <cfRule type="containsText" dxfId="2632" priority="2632" operator="containsText" text="Param">
      <formula>NOT(ISERROR(SEARCH("Param",G416)))</formula>
    </cfRule>
  </conditionalFormatting>
  <conditionalFormatting sqref="I416">
    <cfRule type="cellIs" dxfId="2631" priority="2631" operator="lessThan">
      <formula>0</formula>
    </cfRule>
  </conditionalFormatting>
  <conditionalFormatting sqref="D416">
    <cfRule type="containsText" dxfId="2630" priority="2629" operator="containsText" text="Dec">
      <formula>NOT(ISERROR(SEARCH("Dec",D416)))</formula>
    </cfRule>
    <cfRule type="containsText" dxfId="2629" priority="2630" operator="containsText" text="Inc">
      <formula>NOT(ISERROR(SEARCH("Inc",D416)))</formula>
    </cfRule>
  </conditionalFormatting>
  <conditionalFormatting sqref="F416">
    <cfRule type="cellIs" dxfId="2628" priority="2627" operator="equal">
      <formula>"Unlocked"</formula>
    </cfRule>
    <cfRule type="cellIs" dxfId="2627" priority="2628" operator="equal">
      <formula>"Locked"</formula>
    </cfRule>
  </conditionalFormatting>
  <conditionalFormatting sqref="G416">
    <cfRule type="containsText" dxfId="2626" priority="2626" operator="containsText" text="Param">
      <formula>NOT(ISERROR(SEARCH("Param",G416)))</formula>
    </cfRule>
  </conditionalFormatting>
  <conditionalFormatting sqref="I416">
    <cfRule type="cellIs" dxfId="2625" priority="2625" operator="lessThan">
      <formula>0</formula>
    </cfRule>
  </conditionalFormatting>
  <conditionalFormatting sqref="D416">
    <cfRule type="containsText" dxfId="2624" priority="2623" operator="containsText" text="Dec">
      <formula>NOT(ISERROR(SEARCH("Dec",D416)))</formula>
    </cfRule>
    <cfRule type="containsText" dxfId="2623" priority="2624" operator="containsText" text="Inc">
      <formula>NOT(ISERROR(SEARCH("Inc",D416)))</formula>
    </cfRule>
  </conditionalFormatting>
  <conditionalFormatting sqref="F416">
    <cfRule type="cellIs" dxfId="2622" priority="2621" operator="equal">
      <formula>"Unlocked"</formula>
    </cfRule>
    <cfRule type="cellIs" dxfId="2621" priority="2622" operator="equal">
      <formula>"Locked"</formula>
    </cfRule>
  </conditionalFormatting>
  <conditionalFormatting sqref="G416">
    <cfRule type="containsText" dxfId="2620" priority="2620" operator="containsText" text="Param">
      <formula>NOT(ISERROR(SEARCH("Param",G416)))</formula>
    </cfRule>
  </conditionalFormatting>
  <conditionalFormatting sqref="I416">
    <cfRule type="cellIs" dxfId="2619" priority="2619" operator="lessThan">
      <formula>0</formula>
    </cfRule>
  </conditionalFormatting>
  <conditionalFormatting sqref="D416">
    <cfRule type="containsText" dxfId="2618" priority="2617" operator="containsText" text="Dec">
      <formula>NOT(ISERROR(SEARCH("Dec",D416)))</formula>
    </cfRule>
    <cfRule type="containsText" dxfId="2617" priority="2618" operator="containsText" text="Inc">
      <formula>NOT(ISERROR(SEARCH("Inc",D416)))</formula>
    </cfRule>
  </conditionalFormatting>
  <conditionalFormatting sqref="F416">
    <cfRule type="cellIs" dxfId="2616" priority="2615" operator="equal">
      <formula>"Unlocked"</formula>
    </cfRule>
    <cfRule type="cellIs" dxfId="2615" priority="2616" operator="equal">
      <formula>"Locked"</formula>
    </cfRule>
  </conditionalFormatting>
  <conditionalFormatting sqref="G416">
    <cfRule type="containsText" dxfId="2614" priority="2614" operator="containsText" text="Param">
      <formula>NOT(ISERROR(SEARCH("Param",G416)))</formula>
    </cfRule>
  </conditionalFormatting>
  <conditionalFormatting sqref="I416">
    <cfRule type="cellIs" dxfId="2613" priority="2613" operator="lessThan">
      <formula>0</formula>
    </cfRule>
  </conditionalFormatting>
  <conditionalFormatting sqref="D416">
    <cfRule type="containsText" dxfId="2612" priority="2611" operator="containsText" text="Dec">
      <formula>NOT(ISERROR(SEARCH("Dec",D416)))</formula>
    </cfRule>
    <cfRule type="containsText" dxfId="2611" priority="2612" operator="containsText" text="Inc">
      <formula>NOT(ISERROR(SEARCH("Inc",D416)))</formula>
    </cfRule>
  </conditionalFormatting>
  <conditionalFormatting sqref="F416">
    <cfRule type="cellIs" dxfId="2610" priority="2609" operator="equal">
      <formula>"Unlocked"</formula>
    </cfRule>
    <cfRule type="cellIs" dxfId="2609" priority="2610" operator="equal">
      <formula>"Locked"</formula>
    </cfRule>
  </conditionalFormatting>
  <conditionalFormatting sqref="G416">
    <cfRule type="containsText" dxfId="2608" priority="2608" operator="containsText" text="Param">
      <formula>NOT(ISERROR(SEARCH("Param",G416)))</formula>
    </cfRule>
  </conditionalFormatting>
  <conditionalFormatting sqref="I416">
    <cfRule type="cellIs" dxfId="2607" priority="2607" operator="lessThan">
      <formula>0</formula>
    </cfRule>
  </conditionalFormatting>
  <conditionalFormatting sqref="D416">
    <cfRule type="containsText" dxfId="2606" priority="2605" operator="containsText" text="Dec">
      <formula>NOT(ISERROR(SEARCH("Dec",D416)))</formula>
    </cfRule>
    <cfRule type="containsText" dxfId="2605" priority="2606" operator="containsText" text="Inc">
      <formula>NOT(ISERROR(SEARCH("Inc",D416)))</formula>
    </cfRule>
  </conditionalFormatting>
  <conditionalFormatting sqref="F416">
    <cfRule type="cellIs" dxfId="2604" priority="2603" operator="equal">
      <formula>"Unlocked"</formula>
    </cfRule>
    <cfRule type="cellIs" dxfId="2603" priority="2604" operator="equal">
      <formula>"Locked"</formula>
    </cfRule>
  </conditionalFormatting>
  <conditionalFormatting sqref="G416">
    <cfRule type="containsText" dxfId="2602" priority="2602" operator="containsText" text="Param">
      <formula>NOT(ISERROR(SEARCH("Param",G416)))</formula>
    </cfRule>
  </conditionalFormatting>
  <conditionalFormatting sqref="I416">
    <cfRule type="cellIs" dxfId="2601" priority="2601" operator="lessThan">
      <formula>0</formula>
    </cfRule>
  </conditionalFormatting>
  <conditionalFormatting sqref="D416">
    <cfRule type="containsText" dxfId="2600" priority="2599" operator="containsText" text="Dec">
      <formula>NOT(ISERROR(SEARCH("Dec",D416)))</formula>
    </cfRule>
    <cfRule type="containsText" dxfId="2599" priority="2600" operator="containsText" text="Inc">
      <formula>NOT(ISERROR(SEARCH("Inc",D416)))</formula>
    </cfRule>
  </conditionalFormatting>
  <conditionalFormatting sqref="F416">
    <cfRule type="cellIs" dxfId="2598" priority="2597" operator="equal">
      <formula>"Unlocked"</formula>
    </cfRule>
    <cfRule type="cellIs" dxfId="2597" priority="2598" operator="equal">
      <formula>"Locked"</formula>
    </cfRule>
  </conditionalFormatting>
  <conditionalFormatting sqref="G416">
    <cfRule type="containsText" dxfId="2596" priority="2596" operator="containsText" text="Param">
      <formula>NOT(ISERROR(SEARCH("Param",G416)))</formula>
    </cfRule>
  </conditionalFormatting>
  <conditionalFormatting sqref="I416">
    <cfRule type="cellIs" dxfId="2595" priority="2595" operator="lessThan">
      <formula>0</formula>
    </cfRule>
  </conditionalFormatting>
  <conditionalFormatting sqref="D416">
    <cfRule type="containsText" dxfId="2594" priority="2593" operator="containsText" text="Dec">
      <formula>NOT(ISERROR(SEARCH("Dec",D416)))</formula>
    </cfRule>
    <cfRule type="containsText" dxfId="2593" priority="2594" operator="containsText" text="Inc">
      <formula>NOT(ISERROR(SEARCH("Inc",D416)))</formula>
    </cfRule>
  </conditionalFormatting>
  <conditionalFormatting sqref="F416">
    <cfRule type="cellIs" dxfId="2592" priority="2591" operator="equal">
      <formula>"Unlocked"</formula>
    </cfRule>
    <cfRule type="cellIs" dxfId="2591" priority="2592" operator="equal">
      <formula>"Locked"</formula>
    </cfRule>
  </conditionalFormatting>
  <conditionalFormatting sqref="G416">
    <cfRule type="containsText" dxfId="2590" priority="2590" operator="containsText" text="Param">
      <formula>NOT(ISERROR(SEARCH("Param",G416)))</formula>
    </cfRule>
  </conditionalFormatting>
  <conditionalFormatting sqref="I416">
    <cfRule type="cellIs" dxfId="2589" priority="2589" operator="lessThan">
      <formula>0</formula>
    </cfRule>
  </conditionalFormatting>
  <conditionalFormatting sqref="D416">
    <cfRule type="containsText" dxfId="2588" priority="2587" operator="containsText" text="Dec">
      <formula>NOT(ISERROR(SEARCH("Dec",D416)))</formula>
    </cfRule>
    <cfRule type="containsText" dxfId="2587" priority="2588" operator="containsText" text="Inc">
      <formula>NOT(ISERROR(SEARCH("Inc",D416)))</formula>
    </cfRule>
  </conditionalFormatting>
  <conditionalFormatting sqref="F416">
    <cfRule type="cellIs" dxfId="2586" priority="2585" operator="equal">
      <formula>"Unlocked"</formula>
    </cfRule>
    <cfRule type="cellIs" dxfId="2585" priority="2586" operator="equal">
      <formula>"Locked"</formula>
    </cfRule>
  </conditionalFormatting>
  <conditionalFormatting sqref="G416">
    <cfRule type="containsText" dxfId="2584" priority="2584" operator="containsText" text="Param">
      <formula>NOT(ISERROR(SEARCH("Param",G416)))</formula>
    </cfRule>
  </conditionalFormatting>
  <conditionalFormatting sqref="I416">
    <cfRule type="cellIs" dxfId="2583" priority="2583" operator="lessThan">
      <formula>0</formula>
    </cfRule>
  </conditionalFormatting>
  <conditionalFormatting sqref="D416">
    <cfRule type="containsText" dxfId="2582" priority="2581" operator="containsText" text="Dec">
      <formula>NOT(ISERROR(SEARCH("Dec",D416)))</formula>
    </cfRule>
    <cfRule type="containsText" dxfId="2581" priority="2582" operator="containsText" text="Inc">
      <formula>NOT(ISERROR(SEARCH("Inc",D416)))</formula>
    </cfRule>
  </conditionalFormatting>
  <conditionalFormatting sqref="F416">
    <cfRule type="cellIs" dxfId="2580" priority="2579" operator="equal">
      <formula>"Unlocked"</formula>
    </cfRule>
    <cfRule type="cellIs" dxfId="2579" priority="2580" operator="equal">
      <formula>"Locked"</formula>
    </cfRule>
  </conditionalFormatting>
  <conditionalFormatting sqref="G416">
    <cfRule type="containsText" dxfId="2578" priority="2578" operator="containsText" text="Param">
      <formula>NOT(ISERROR(SEARCH("Param",G416)))</formula>
    </cfRule>
  </conditionalFormatting>
  <conditionalFormatting sqref="I416">
    <cfRule type="cellIs" dxfId="2577" priority="2577" operator="lessThan">
      <formula>0</formula>
    </cfRule>
  </conditionalFormatting>
  <conditionalFormatting sqref="D416">
    <cfRule type="containsText" dxfId="2576" priority="2575" operator="containsText" text="Dec">
      <formula>NOT(ISERROR(SEARCH("Dec",D416)))</formula>
    </cfRule>
    <cfRule type="containsText" dxfId="2575" priority="2576" operator="containsText" text="Inc">
      <formula>NOT(ISERROR(SEARCH("Inc",D416)))</formula>
    </cfRule>
  </conditionalFormatting>
  <conditionalFormatting sqref="F417:F419">
    <cfRule type="cellIs" dxfId="2574" priority="2573" operator="equal">
      <formula>"Unlocked"</formula>
    </cfRule>
    <cfRule type="cellIs" dxfId="2573" priority="2574" operator="equal">
      <formula>"Locked"</formula>
    </cfRule>
  </conditionalFormatting>
  <conditionalFormatting sqref="G417:G419">
    <cfRule type="containsText" dxfId="2572" priority="2572" operator="containsText" text="Param">
      <formula>NOT(ISERROR(SEARCH("Param",G417)))</formula>
    </cfRule>
  </conditionalFormatting>
  <conditionalFormatting sqref="I417:I419">
    <cfRule type="cellIs" dxfId="2571" priority="2571" operator="lessThan">
      <formula>0</formula>
    </cfRule>
  </conditionalFormatting>
  <conditionalFormatting sqref="D417:D419">
    <cfRule type="containsText" dxfId="2570" priority="2569" operator="containsText" text="Dec">
      <formula>NOT(ISERROR(SEARCH("Dec",D417)))</formula>
    </cfRule>
    <cfRule type="containsText" dxfId="2569" priority="2570" operator="containsText" text="Inc">
      <formula>NOT(ISERROR(SEARCH("Inc",D417)))</formula>
    </cfRule>
  </conditionalFormatting>
  <conditionalFormatting sqref="F417:F419">
    <cfRule type="cellIs" dxfId="2568" priority="2567" operator="equal">
      <formula>"Unlocked"</formula>
    </cfRule>
    <cfRule type="cellIs" dxfId="2567" priority="2568" operator="equal">
      <formula>"Locked"</formula>
    </cfRule>
  </conditionalFormatting>
  <conditionalFormatting sqref="G417:G419">
    <cfRule type="containsText" dxfId="2566" priority="2566" operator="containsText" text="Param">
      <formula>NOT(ISERROR(SEARCH("Param",G417)))</formula>
    </cfRule>
  </conditionalFormatting>
  <conditionalFormatting sqref="I417:I419">
    <cfRule type="cellIs" dxfId="2565" priority="2565" operator="lessThan">
      <formula>0</formula>
    </cfRule>
  </conditionalFormatting>
  <conditionalFormatting sqref="D417:D419">
    <cfRule type="containsText" dxfId="2564" priority="2563" operator="containsText" text="Dec">
      <formula>NOT(ISERROR(SEARCH("Dec",D417)))</formula>
    </cfRule>
    <cfRule type="containsText" dxfId="2563" priority="2564" operator="containsText" text="Inc">
      <formula>NOT(ISERROR(SEARCH("Inc",D417)))</formula>
    </cfRule>
  </conditionalFormatting>
  <conditionalFormatting sqref="F417:F419">
    <cfRule type="cellIs" dxfId="2562" priority="2561" operator="equal">
      <formula>"Unlocked"</formula>
    </cfRule>
    <cfRule type="cellIs" dxfId="2561" priority="2562" operator="equal">
      <formula>"Locked"</formula>
    </cfRule>
  </conditionalFormatting>
  <conditionalFormatting sqref="G417:G419">
    <cfRule type="containsText" dxfId="2560" priority="2560" operator="containsText" text="Param">
      <formula>NOT(ISERROR(SEARCH("Param",G417)))</formula>
    </cfRule>
  </conditionalFormatting>
  <conditionalFormatting sqref="I417:I419">
    <cfRule type="cellIs" dxfId="2559" priority="2559" operator="lessThan">
      <formula>0</formula>
    </cfRule>
  </conditionalFormatting>
  <conditionalFormatting sqref="D417:D419">
    <cfRule type="containsText" dxfId="2558" priority="2557" operator="containsText" text="Dec">
      <formula>NOT(ISERROR(SEARCH("Dec",D417)))</formula>
    </cfRule>
    <cfRule type="containsText" dxfId="2557" priority="2558" operator="containsText" text="Inc">
      <formula>NOT(ISERROR(SEARCH("Inc",D417)))</formula>
    </cfRule>
  </conditionalFormatting>
  <conditionalFormatting sqref="F417:F419">
    <cfRule type="cellIs" dxfId="2556" priority="2555" operator="equal">
      <formula>"Unlocked"</formula>
    </cfRule>
    <cfRule type="cellIs" dxfId="2555" priority="2556" operator="equal">
      <formula>"Locked"</formula>
    </cfRule>
  </conditionalFormatting>
  <conditionalFormatting sqref="G417:G419">
    <cfRule type="containsText" dxfId="2554" priority="2554" operator="containsText" text="Param">
      <formula>NOT(ISERROR(SEARCH("Param",G417)))</formula>
    </cfRule>
  </conditionalFormatting>
  <conditionalFormatting sqref="I417:I419">
    <cfRule type="cellIs" dxfId="2553" priority="2553" operator="lessThan">
      <formula>0</formula>
    </cfRule>
  </conditionalFormatting>
  <conditionalFormatting sqref="D417:D419">
    <cfRule type="containsText" dxfId="2552" priority="2551" operator="containsText" text="Dec">
      <formula>NOT(ISERROR(SEARCH("Dec",D417)))</formula>
    </cfRule>
    <cfRule type="containsText" dxfId="2551" priority="2552" operator="containsText" text="Inc">
      <formula>NOT(ISERROR(SEARCH("Inc",D417)))</formula>
    </cfRule>
  </conditionalFormatting>
  <conditionalFormatting sqref="F417:F419">
    <cfRule type="cellIs" dxfId="2550" priority="2549" operator="equal">
      <formula>"Unlocked"</formula>
    </cfRule>
    <cfRule type="cellIs" dxfId="2549" priority="2550" operator="equal">
      <formula>"Locked"</formula>
    </cfRule>
  </conditionalFormatting>
  <conditionalFormatting sqref="G417:G419">
    <cfRule type="containsText" dxfId="2548" priority="2548" operator="containsText" text="Param">
      <formula>NOT(ISERROR(SEARCH("Param",G417)))</formula>
    </cfRule>
  </conditionalFormatting>
  <conditionalFormatting sqref="I417:I419">
    <cfRule type="cellIs" dxfId="2547" priority="2547" operator="lessThan">
      <formula>0</formula>
    </cfRule>
  </conditionalFormatting>
  <conditionalFormatting sqref="D417:D419">
    <cfRule type="containsText" dxfId="2546" priority="2545" operator="containsText" text="Dec">
      <formula>NOT(ISERROR(SEARCH("Dec",D417)))</formula>
    </cfRule>
    <cfRule type="containsText" dxfId="2545" priority="2546" operator="containsText" text="Inc">
      <formula>NOT(ISERROR(SEARCH("Inc",D417)))</formula>
    </cfRule>
  </conditionalFormatting>
  <conditionalFormatting sqref="F417:F419">
    <cfRule type="cellIs" dxfId="2544" priority="2543" operator="equal">
      <formula>"Unlocked"</formula>
    </cfRule>
    <cfRule type="cellIs" dxfId="2543" priority="2544" operator="equal">
      <formula>"Locked"</formula>
    </cfRule>
  </conditionalFormatting>
  <conditionalFormatting sqref="G417:G419">
    <cfRule type="containsText" dxfId="2542" priority="2542" operator="containsText" text="Param">
      <formula>NOT(ISERROR(SEARCH("Param",G417)))</formula>
    </cfRule>
  </conditionalFormatting>
  <conditionalFormatting sqref="I417:I419">
    <cfRule type="cellIs" dxfId="2541" priority="2541" operator="lessThan">
      <formula>0</formula>
    </cfRule>
  </conditionalFormatting>
  <conditionalFormatting sqref="D417:D419">
    <cfRule type="containsText" dxfId="2540" priority="2539" operator="containsText" text="Dec">
      <formula>NOT(ISERROR(SEARCH("Dec",D417)))</formula>
    </cfRule>
    <cfRule type="containsText" dxfId="2539" priority="2540" operator="containsText" text="Inc">
      <formula>NOT(ISERROR(SEARCH("Inc",D417)))</formula>
    </cfRule>
  </conditionalFormatting>
  <conditionalFormatting sqref="F417:F419">
    <cfRule type="cellIs" dxfId="2538" priority="2537" operator="equal">
      <formula>"Unlocked"</formula>
    </cfRule>
    <cfRule type="cellIs" dxfId="2537" priority="2538" operator="equal">
      <formula>"Locked"</formula>
    </cfRule>
  </conditionalFormatting>
  <conditionalFormatting sqref="G417:G419">
    <cfRule type="containsText" dxfId="2536" priority="2536" operator="containsText" text="Param">
      <formula>NOT(ISERROR(SEARCH("Param",G417)))</formula>
    </cfRule>
  </conditionalFormatting>
  <conditionalFormatting sqref="I417:I419">
    <cfRule type="cellIs" dxfId="2535" priority="2535" operator="lessThan">
      <formula>0</formula>
    </cfRule>
  </conditionalFormatting>
  <conditionalFormatting sqref="D417:D419">
    <cfRule type="containsText" dxfId="2534" priority="2533" operator="containsText" text="Dec">
      <formula>NOT(ISERROR(SEARCH("Dec",D417)))</formula>
    </cfRule>
    <cfRule type="containsText" dxfId="2533" priority="2534" operator="containsText" text="Inc">
      <formula>NOT(ISERROR(SEARCH("Inc",D417)))</formula>
    </cfRule>
  </conditionalFormatting>
  <conditionalFormatting sqref="F417">
    <cfRule type="cellIs" dxfId="2532" priority="2531" operator="equal">
      <formula>"Unlocked"</formula>
    </cfRule>
    <cfRule type="cellIs" dxfId="2531" priority="2532" operator="equal">
      <formula>"Locked"</formula>
    </cfRule>
  </conditionalFormatting>
  <conditionalFormatting sqref="G417">
    <cfRule type="containsText" dxfId="2530" priority="2530" operator="containsText" text="Param">
      <formula>NOT(ISERROR(SEARCH("Param",G417)))</formula>
    </cfRule>
  </conditionalFormatting>
  <conditionalFormatting sqref="I417">
    <cfRule type="cellIs" dxfId="2529" priority="2529" operator="lessThan">
      <formula>0</formula>
    </cfRule>
  </conditionalFormatting>
  <conditionalFormatting sqref="D417">
    <cfRule type="containsText" dxfId="2528" priority="2527" operator="containsText" text="Dec">
      <formula>NOT(ISERROR(SEARCH("Dec",D417)))</formula>
    </cfRule>
    <cfRule type="containsText" dxfId="2527" priority="2528" operator="containsText" text="Inc">
      <formula>NOT(ISERROR(SEARCH("Inc",D417)))</formula>
    </cfRule>
  </conditionalFormatting>
  <conditionalFormatting sqref="F418:F419">
    <cfRule type="cellIs" dxfId="2526" priority="2525" operator="equal">
      <formula>"Unlocked"</formula>
    </cfRule>
    <cfRule type="cellIs" dxfId="2525" priority="2526" operator="equal">
      <formula>"Locked"</formula>
    </cfRule>
  </conditionalFormatting>
  <conditionalFormatting sqref="G418:G419">
    <cfRule type="containsText" dxfId="2524" priority="2524" operator="containsText" text="Param">
      <formula>NOT(ISERROR(SEARCH("Param",G418)))</formula>
    </cfRule>
  </conditionalFormatting>
  <conditionalFormatting sqref="I418:I419">
    <cfRule type="cellIs" dxfId="2523" priority="2523" operator="lessThan">
      <formula>0</formula>
    </cfRule>
  </conditionalFormatting>
  <conditionalFormatting sqref="D418:D419">
    <cfRule type="containsText" dxfId="2522" priority="2521" operator="containsText" text="Dec">
      <formula>NOT(ISERROR(SEARCH("Dec",D418)))</formula>
    </cfRule>
    <cfRule type="containsText" dxfId="2521" priority="2522" operator="containsText" text="Inc">
      <formula>NOT(ISERROR(SEARCH("Inc",D418)))</formula>
    </cfRule>
  </conditionalFormatting>
  <conditionalFormatting sqref="F420:F425">
    <cfRule type="cellIs" dxfId="2520" priority="2519" operator="equal">
      <formula>"Unlocked"</formula>
    </cfRule>
    <cfRule type="cellIs" dxfId="2519" priority="2520" operator="equal">
      <formula>"Locked"</formula>
    </cfRule>
  </conditionalFormatting>
  <conditionalFormatting sqref="G420:G425">
    <cfRule type="containsText" dxfId="2518" priority="2518" operator="containsText" text="Param">
      <formula>NOT(ISERROR(SEARCH("Param",G420)))</formula>
    </cfRule>
  </conditionalFormatting>
  <conditionalFormatting sqref="I420:I425">
    <cfRule type="cellIs" dxfId="2517" priority="2517" operator="lessThan">
      <formula>0</formula>
    </cfRule>
  </conditionalFormatting>
  <conditionalFormatting sqref="D420:D425">
    <cfRule type="containsText" dxfId="2516" priority="2515" operator="containsText" text="Dec">
      <formula>NOT(ISERROR(SEARCH("Dec",D420)))</formula>
    </cfRule>
    <cfRule type="containsText" dxfId="2515" priority="2516" operator="containsText" text="Inc">
      <formula>NOT(ISERROR(SEARCH("Inc",D420)))</formula>
    </cfRule>
  </conditionalFormatting>
  <conditionalFormatting sqref="F420:F425">
    <cfRule type="cellIs" dxfId="2514" priority="2513" operator="equal">
      <formula>"Unlocked"</formula>
    </cfRule>
    <cfRule type="cellIs" dxfId="2513" priority="2514" operator="equal">
      <formula>"Locked"</formula>
    </cfRule>
  </conditionalFormatting>
  <conditionalFormatting sqref="G420:G425">
    <cfRule type="containsText" dxfId="2512" priority="2512" operator="containsText" text="Param">
      <formula>NOT(ISERROR(SEARCH("Param",G420)))</formula>
    </cfRule>
  </conditionalFormatting>
  <conditionalFormatting sqref="I420:I425">
    <cfRule type="cellIs" dxfId="2511" priority="2511" operator="lessThan">
      <formula>0</formula>
    </cfRule>
  </conditionalFormatting>
  <conditionalFormatting sqref="D420:D425">
    <cfRule type="containsText" dxfId="2510" priority="2509" operator="containsText" text="Dec">
      <formula>NOT(ISERROR(SEARCH("Dec",D420)))</formula>
    </cfRule>
    <cfRule type="containsText" dxfId="2509" priority="2510" operator="containsText" text="Inc">
      <formula>NOT(ISERROR(SEARCH("Inc",D420)))</formula>
    </cfRule>
  </conditionalFormatting>
  <conditionalFormatting sqref="F420:F425">
    <cfRule type="cellIs" dxfId="2508" priority="2507" operator="equal">
      <formula>"Unlocked"</formula>
    </cfRule>
    <cfRule type="cellIs" dxfId="2507" priority="2508" operator="equal">
      <formula>"Locked"</formula>
    </cfRule>
  </conditionalFormatting>
  <conditionalFormatting sqref="G420:G425">
    <cfRule type="containsText" dxfId="2506" priority="2506" operator="containsText" text="Param">
      <formula>NOT(ISERROR(SEARCH("Param",G420)))</formula>
    </cfRule>
  </conditionalFormatting>
  <conditionalFormatting sqref="I420:I425">
    <cfRule type="cellIs" dxfId="2505" priority="2505" operator="lessThan">
      <formula>0</formula>
    </cfRule>
  </conditionalFormatting>
  <conditionalFormatting sqref="D420:D425">
    <cfRule type="containsText" dxfId="2504" priority="2503" operator="containsText" text="Dec">
      <formula>NOT(ISERROR(SEARCH("Dec",D420)))</formula>
    </cfRule>
    <cfRule type="containsText" dxfId="2503" priority="2504" operator="containsText" text="Inc">
      <formula>NOT(ISERROR(SEARCH("Inc",D420)))</formula>
    </cfRule>
  </conditionalFormatting>
  <conditionalFormatting sqref="F420:F422">
    <cfRule type="cellIs" dxfId="2502" priority="2501" operator="equal">
      <formula>"Unlocked"</formula>
    </cfRule>
    <cfRule type="cellIs" dxfId="2501" priority="2502" operator="equal">
      <formula>"Locked"</formula>
    </cfRule>
  </conditionalFormatting>
  <conditionalFormatting sqref="G420:G422">
    <cfRule type="containsText" dxfId="2500" priority="2500" operator="containsText" text="Param">
      <formula>NOT(ISERROR(SEARCH("Param",G420)))</formula>
    </cfRule>
  </conditionalFormatting>
  <conditionalFormatting sqref="I420:I422">
    <cfRule type="cellIs" dxfId="2499" priority="2499" operator="lessThan">
      <formula>0</formula>
    </cfRule>
  </conditionalFormatting>
  <conditionalFormatting sqref="D420:D422">
    <cfRule type="containsText" dxfId="2498" priority="2497" operator="containsText" text="Dec">
      <formula>NOT(ISERROR(SEARCH("Dec",D420)))</formula>
    </cfRule>
    <cfRule type="containsText" dxfId="2497" priority="2498" operator="containsText" text="Inc">
      <formula>NOT(ISERROR(SEARCH("Inc",D420)))</formula>
    </cfRule>
  </conditionalFormatting>
  <conditionalFormatting sqref="F420:F422">
    <cfRule type="cellIs" dxfId="2496" priority="2495" operator="equal">
      <formula>"Unlocked"</formula>
    </cfRule>
    <cfRule type="cellIs" dxfId="2495" priority="2496" operator="equal">
      <formula>"Locked"</formula>
    </cfRule>
  </conditionalFormatting>
  <conditionalFormatting sqref="G420:G422">
    <cfRule type="containsText" dxfId="2494" priority="2494" operator="containsText" text="Param">
      <formula>NOT(ISERROR(SEARCH("Param",G420)))</formula>
    </cfRule>
  </conditionalFormatting>
  <conditionalFormatting sqref="I420:I422">
    <cfRule type="cellIs" dxfId="2493" priority="2493" operator="lessThan">
      <formula>0</formula>
    </cfRule>
  </conditionalFormatting>
  <conditionalFormatting sqref="D420:D422">
    <cfRule type="containsText" dxfId="2492" priority="2491" operator="containsText" text="Dec">
      <formula>NOT(ISERROR(SEARCH("Dec",D420)))</formula>
    </cfRule>
    <cfRule type="containsText" dxfId="2491" priority="2492" operator="containsText" text="Inc">
      <formula>NOT(ISERROR(SEARCH("Inc",D420)))</formula>
    </cfRule>
  </conditionalFormatting>
  <conditionalFormatting sqref="F420:F422">
    <cfRule type="cellIs" dxfId="2490" priority="2489" operator="equal">
      <formula>"Unlocked"</formula>
    </cfRule>
    <cfRule type="cellIs" dxfId="2489" priority="2490" operator="equal">
      <formula>"Locked"</formula>
    </cfRule>
  </conditionalFormatting>
  <conditionalFormatting sqref="G420:G422">
    <cfRule type="containsText" dxfId="2488" priority="2488" operator="containsText" text="Param">
      <formula>NOT(ISERROR(SEARCH("Param",G420)))</formula>
    </cfRule>
  </conditionalFormatting>
  <conditionalFormatting sqref="I420:I422">
    <cfRule type="cellIs" dxfId="2487" priority="2487" operator="lessThan">
      <formula>0</formula>
    </cfRule>
  </conditionalFormatting>
  <conditionalFormatting sqref="D420:D422">
    <cfRule type="containsText" dxfId="2486" priority="2485" operator="containsText" text="Dec">
      <formula>NOT(ISERROR(SEARCH("Dec",D420)))</formula>
    </cfRule>
    <cfRule type="containsText" dxfId="2485" priority="2486" operator="containsText" text="Inc">
      <formula>NOT(ISERROR(SEARCH("Inc",D420)))</formula>
    </cfRule>
  </conditionalFormatting>
  <conditionalFormatting sqref="F420:F422">
    <cfRule type="cellIs" dxfId="2484" priority="2483" operator="equal">
      <formula>"Unlocked"</formula>
    </cfRule>
    <cfRule type="cellIs" dxfId="2483" priority="2484" operator="equal">
      <formula>"Locked"</formula>
    </cfRule>
  </conditionalFormatting>
  <conditionalFormatting sqref="G420:G422">
    <cfRule type="containsText" dxfId="2482" priority="2482" operator="containsText" text="Param">
      <formula>NOT(ISERROR(SEARCH("Param",G420)))</formula>
    </cfRule>
  </conditionalFormatting>
  <conditionalFormatting sqref="I420:I422">
    <cfRule type="cellIs" dxfId="2481" priority="2481" operator="lessThan">
      <formula>0</formula>
    </cfRule>
  </conditionalFormatting>
  <conditionalFormatting sqref="D420:D422">
    <cfRule type="containsText" dxfId="2480" priority="2479" operator="containsText" text="Dec">
      <formula>NOT(ISERROR(SEARCH("Dec",D420)))</formula>
    </cfRule>
    <cfRule type="containsText" dxfId="2479" priority="2480" operator="containsText" text="Inc">
      <formula>NOT(ISERROR(SEARCH("Inc",D420)))</formula>
    </cfRule>
  </conditionalFormatting>
  <conditionalFormatting sqref="F420:F422">
    <cfRule type="cellIs" dxfId="2478" priority="2477" operator="equal">
      <formula>"Unlocked"</formula>
    </cfRule>
    <cfRule type="cellIs" dxfId="2477" priority="2478" operator="equal">
      <formula>"Locked"</formula>
    </cfRule>
  </conditionalFormatting>
  <conditionalFormatting sqref="G420:G422">
    <cfRule type="containsText" dxfId="2476" priority="2476" operator="containsText" text="Param">
      <formula>NOT(ISERROR(SEARCH("Param",G420)))</formula>
    </cfRule>
  </conditionalFormatting>
  <conditionalFormatting sqref="I420:I422">
    <cfRule type="cellIs" dxfId="2475" priority="2475" operator="lessThan">
      <formula>0</formula>
    </cfRule>
  </conditionalFormatting>
  <conditionalFormatting sqref="D420:D422">
    <cfRule type="containsText" dxfId="2474" priority="2473" operator="containsText" text="Dec">
      <formula>NOT(ISERROR(SEARCH("Dec",D420)))</formula>
    </cfRule>
    <cfRule type="containsText" dxfId="2473" priority="2474" operator="containsText" text="Inc">
      <formula>NOT(ISERROR(SEARCH("Inc",D420)))</formula>
    </cfRule>
  </conditionalFormatting>
  <conditionalFormatting sqref="F420:F422">
    <cfRule type="cellIs" dxfId="2472" priority="2471" operator="equal">
      <formula>"Unlocked"</formula>
    </cfRule>
    <cfRule type="cellIs" dxfId="2471" priority="2472" operator="equal">
      <formula>"Locked"</formula>
    </cfRule>
  </conditionalFormatting>
  <conditionalFormatting sqref="G420:G422">
    <cfRule type="containsText" dxfId="2470" priority="2470" operator="containsText" text="Param">
      <formula>NOT(ISERROR(SEARCH("Param",G420)))</formula>
    </cfRule>
  </conditionalFormatting>
  <conditionalFormatting sqref="I420:I422">
    <cfRule type="cellIs" dxfId="2469" priority="2469" operator="lessThan">
      <formula>0</formula>
    </cfRule>
  </conditionalFormatting>
  <conditionalFormatting sqref="D420:D422">
    <cfRule type="containsText" dxfId="2468" priority="2467" operator="containsText" text="Dec">
      <formula>NOT(ISERROR(SEARCH("Dec",D420)))</formula>
    </cfRule>
    <cfRule type="containsText" dxfId="2467" priority="2468" operator="containsText" text="Inc">
      <formula>NOT(ISERROR(SEARCH("Inc",D420)))</formula>
    </cfRule>
  </conditionalFormatting>
  <conditionalFormatting sqref="F420:F422">
    <cfRule type="cellIs" dxfId="2466" priority="2465" operator="equal">
      <formula>"Unlocked"</formula>
    </cfRule>
    <cfRule type="cellIs" dxfId="2465" priority="2466" operator="equal">
      <formula>"Locked"</formula>
    </cfRule>
  </conditionalFormatting>
  <conditionalFormatting sqref="G420:G422">
    <cfRule type="containsText" dxfId="2464" priority="2464" operator="containsText" text="Param">
      <formula>NOT(ISERROR(SEARCH("Param",G420)))</formula>
    </cfRule>
  </conditionalFormatting>
  <conditionalFormatting sqref="I420:I422">
    <cfRule type="cellIs" dxfId="2463" priority="2463" operator="lessThan">
      <formula>0</formula>
    </cfRule>
  </conditionalFormatting>
  <conditionalFormatting sqref="D420:D422">
    <cfRule type="containsText" dxfId="2462" priority="2461" operator="containsText" text="Dec">
      <formula>NOT(ISERROR(SEARCH("Dec",D420)))</formula>
    </cfRule>
    <cfRule type="containsText" dxfId="2461" priority="2462" operator="containsText" text="Inc">
      <formula>NOT(ISERROR(SEARCH("Inc",D420)))</formula>
    </cfRule>
  </conditionalFormatting>
  <conditionalFormatting sqref="F420:F421">
    <cfRule type="cellIs" dxfId="2460" priority="2459" operator="equal">
      <formula>"Unlocked"</formula>
    </cfRule>
    <cfRule type="cellIs" dxfId="2459" priority="2460" operator="equal">
      <formula>"Locked"</formula>
    </cfRule>
  </conditionalFormatting>
  <conditionalFormatting sqref="G420:G421">
    <cfRule type="containsText" dxfId="2458" priority="2458" operator="containsText" text="Param">
      <formula>NOT(ISERROR(SEARCH("Param",G420)))</formula>
    </cfRule>
  </conditionalFormatting>
  <conditionalFormatting sqref="I420:I421">
    <cfRule type="cellIs" dxfId="2457" priority="2457" operator="lessThan">
      <formula>0</formula>
    </cfRule>
  </conditionalFormatting>
  <conditionalFormatting sqref="D420:D421">
    <cfRule type="containsText" dxfId="2456" priority="2455" operator="containsText" text="Dec">
      <formula>NOT(ISERROR(SEARCH("Dec",D420)))</formula>
    </cfRule>
    <cfRule type="containsText" dxfId="2455" priority="2456" operator="containsText" text="Inc">
      <formula>NOT(ISERROR(SEARCH("Inc",D420)))</formula>
    </cfRule>
  </conditionalFormatting>
  <conditionalFormatting sqref="F420:F421">
    <cfRule type="cellIs" dxfId="2454" priority="2453" operator="equal">
      <formula>"Unlocked"</formula>
    </cfRule>
    <cfRule type="cellIs" dxfId="2453" priority="2454" operator="equal">
      <formula>"Locked"</formula>
    </cfRule>
  </conditionalFormatting>
  <conditionalFormatting sqref="G420:G421">
    <cfRule type="containsText" dxfId="2452" priority="2452" operator="containsText" text="Param">
      <formula>NOT(ISERROR(SEARCH("Param",G420)))</formula>
    </cfRule>
  </conditionalFormatting>
  <conditionalFormatting sqref="I420:I421">
    <cfRule type="cellIs" dxfId="2451" priority="2451" operator="lessThan">
      <formula>0</formula>
    </cfRule>
  </conditionalFormatting>
  <conditionalFormatting sqref="D420:D421">
    <cfRule type="containsText" dxfId="2450" priority="2449" operator="containsText" text="Dec">
      <formula>NOT(ISERROR(SEARCH("Dec",D420)))</formula>
    </cfRule>
    <cfRule type="containsText" dxfId="2449" priority="2450" operator="containsText" text="Inc">
      <formula>NOT(ISERROR(SEARCH("Inc",D420)))</formula>
    </cfRule>
  </conditionalFormatting>
  <conditionalFormatting sqref="F420:F421">
    <cfRule type="cellIs" dxfId="2448" priority="2447" operator="equal">
      <formula>"Unlocked"</formula>
    </cfRule>
    <cfRule type="cellIs" dxfId="2447" priority="2448" operator="equal">
      <formula>"Locked"</formula>
    </cfRule>
  </conditionalFormatting>
  <conditionalFormatting sqref="G420:G421">
    <cfRule type="containsText" dxfId="2446" priority="2446" operator="containsText" text="Param">
      <formula>NOT(ISERROR(SEARCH("Param",G420)))</formula>
    </cfRule>
  </conditionalFormatting>
  <conditionalFormatting sqref="I420:I421">
    <cfRule type="cellIs" dxfId="2445" priority="2445" operator="lessThan">
      <formula>0</formula>
    </cfRule>
  </conditionalFormatting>
  <conditionalFormatting sqref="D420:D421">
    <cfRule type="containsText" dxfId="2444" priority="2443" operator="containsText" text="Dec">
      <formula>NOT(ISERROR(SEARCH("Dec",D420)))</formula>
    </cfRule>
    <cfRule type="containsText" dxfId="2443" priority="2444" operator="containsText" text="Inc">
      <formula>NOT(ISERROR(SEARCH("Inc",D420)))</formula>
    </cfRule>
  </conditionalFormatting>
  <conditionalFormatting sqref="F420:F421">
    <cfRule type="cellIs" dxfId="2442" priority="2441" operator="equal">
      <formula>"Unlocked"</formula>
    </cfRule>
    <cfRule type="cellIs" dxfId="2441" priority="2442" operator="equal">
      <formula>"Locked"</formula>
    </cfRule>
  </conditionalFormatting>
  <conditionalFormatting sqref="G420:G421">
    <cfRule type="containsText" dxfId="2440" priority="2440" operator="containsText" text="Param">
      <formula>NOT(ISERROR(SEARCH("Param",G420)))</formula>
    </cfRule>
  </conditionalFormatting>
  <conditionalFormatting sqref="I420:I421">
    <cfRule type="cellIs" dxfId="2439" priority="2439" operator="lessThan">
      <formula>0</formula>
    </cfRule>
  </conditionalFormatting>
  <conditionalFormatting sqref="D420:D421">
    <cfRule type="containsText" dxfId="2438" priority="2437" operator="containsText" text="Dec">
      <formula>NOT(ISERROR(SEARCH("Dec",D420)))</formula>
    </cfRule>
    <cfRule type="containsText" dxfId="2437" priority="2438" operator="containsText" text="Inc">
      <formula>NOT(ISERROR(SEARCH("Inc",D420)))</formula>
    </cfRule>
  </conditionalFormatting>
  <conditionalFormatting sqref="F420:F421">
    <cfRule type="cellIs" dxfId="2436" priority="2435" operator="equal">
      <formula>"Unlocked"</formula>
    </cfRule>
    <cfRule type="cellIs" dxfId="2435" priority="2436" operator="equal">
      <formula>"Locked"</formula>
    </cfRule>
  </conditionalFormatting>
  <conditionalFormatting sqref="G420:G421">
    <cfRule type="containsText" dxfId="2434" priority="2434" operator="containsText" text="Param">
      <formula>NOT(ISERROR(SEARCH("Param",G420)))</formula>
    </cfRule>
  </conditionalFormatting>
  <conditionalFormatting sqref="I420:I421">
    <cfRule type="cellIs" dxfId="2433" priority="2433" operator="lessThan">
      <formula>0</formula>
    </cfRule>
  </conditionalFormatting>
  <conditionalFormatting sqref="D420:D421">
    <cfRule type="containsText" dxfId="2432" priority="2431" operator="containsText" text="Dec">
      <formula>NOT(ISERROR(SEARCH("Dec",D420)))</formula>
    </cfRule>
    <cfRule type="containsText" dxfId="2431" priority="2432" operator="containsText" text="Inc">
      <formula>NOT(ISERROR(SEARCH("Inc",D420)))</formula>
    </cfRule>
  </conditionalFormatting>
  <conditionalFormatting sqref="F420:F421">
    <cfRule type="cellIs" dxfId="2430" priority="2429" operator="equal">
      <formula>"Unlocked"</formula>
    </cfRule>
    <cfRule type="cellIs" dxfId="2429" priority="2430" operator="equal">
      <formula>"Locked"</formula>
    </cfRule>
  </conditionalFormatting>
  <conditionalFormatting sqref="G420:G421">
    <cfRule type="containsText" dxfId="2428" priority="2428" operator="containsText" text="Param">
      <formula>NOT(ISERROR(SEARCH("Param",G420)))</formula>
    </cfRule>
  </conditionalFormatting>
  <conditionalFormatting sqref="I420:I421">
    <cfRule type="cellIs" dxfId="2427" priority="2427" operator="lessThan">
      <formula>0</formula>
    </cfRule>
  </conditionalFormatting>
  <conditionalFormatting sqref="D420:D421">
    <cfRule type="containsText" dxfId="2426" priority="2425" operator="containsText" text="Dec">
      <formula>NOT(ISERROR(SEARCH("Dec",D420)))</formula>
    </cfRule>
    <cfRule type="containsText" dxfId="2425" priority="2426" operator="containsText" text="Inc">
      <formula>NOT(ISERROR(SEARCH("Inc",D420)))</formula>
    </cfRule>
  </conditionalFormatting>
  <conditionalFormatting sqref="F420:F421">
    <cfRule type="cellIs" dxfId="2424" priority="2423" operator="equal">
      <formula>"Unlocked"</formula>
    </cfRule>
    <cfRule type="cellIs" dxfId="2423" priority="2424" operator="equal">
      <formula>"Locked"</formula>
    </cfRule>
  </conditionalFormatting>
  <conditionalFormatting sqref="G420:G421">
    <cfRule type="containsText" dxfId="2422" priority="2422" operator="containsText" text="Param">
      <formula>NOT(ISERROR(SEARCH("Param",G420)))</formula>
    </cfRule>
  </conditionalFormatting>
  <conditionalFormatting sqref="I420:I421">
    <cfRule type="cellIs" dxfId="2421" priority="2421" operator="lessThan">
      <formula>0</formula>
    </cfRule>
  </conditionalFormatting>
  <conditionalFormatting sqref="D420:D421">
    <cfRule type="containsText" dxfId="2420" priority="2419" operator="containsText" text="Dec">
      <formula>NOT(ISERROR(SEARCH("Dec",D420)))</formula>
    </cfRule>
    <cfRule type="containsText" dxfId="2419" priority="2420" operator="containsText" text="Inc">
      <formula>NOT(ISERROR(SEARCH("Inc",D420)))</formula>
    </cfRule>
  </conditionalFormatting>
  <conditionalFormatting sqref="F420:F421">
    <cfRule type="cellIs" dxfId="2418" priority="2417" operator="equal">
      <formula>"Unlocked"</formula>
    </cfRule>
    <cfRule type="cellIs" dxfId="2417" priority="2418" operator="equal">
      <formula>"Locked"</formula>
    </cfRule>
  </conditionalFormatting>
  <conditionalFormatting sqref="G420:G421">
    <cfRule type="containsText" dxfId="2416" priority="2416" operator="containsText" text="Param">
      <formula>NOT(ISERROR(SEARCH("Param",G420)))</formula>
    </cfRule>
  </conditionalFormatting>
  <conditionalFormatting sqref="I420:I421">
    <cfRule type="cellIs" dxfId="2415" priority="2415" operator="lessThan">
      <formula>0</formula>
    </cfRule>
  </conditionalFormatting>
  <conditionalFormatting sqref="D420:D421">
    <cfRule type="containsText" dxfId="2414" priority="2413" operator="containsText" text="Dec">
      <formula>NOT(ISERROR(SEARCH("Dec",D420)))</formula>
    </cfRule>
    <cfRule type="containsText" dxfId="2413" priority="2414" operator="containsText" text="Inc">
      <formula>NOT(ISERROR(SEARCH("Inc",D420)))</formula>
    </cfRule>
  </conditionalFormatting>
  <conditionalFormatting sqref="F420:F421">
    <cfRule type="cellIs" dxfId="2412" priority="2411" operator="equal">
      <formula>"Unlocked"</formula>
    </cfRule>
    <cfRule type="cellIs" dxfId="2411" priority="2412" operator="equal">
      <formula>"Locked"</formula>
    </cfRule>
  </conditionalFormatting>
  <conditionalFormatting sqref="G420:G421">
    <cfRule type="containsText" dxfId="2410" priority="2410" operator="containsText" text="Param">
      <formula>NOT(ISERROR(SEARCH("Param",G420)))</formula>
    </cfRule>
  </conditionalFormatting>
  <conditionalFormatting sqref="I420:I421">
    <cfRule type="cellIs" dxfId="2409" priority="2409" operator="lessThan">
      <formula>0</formula>
    </cfRule>
  </conditionalFormatting>
  <conditionalFormatting sqref="D420:D421">
    <cfRule type="containsText" dxfId="2408" priority="2407" operator="containsText" text="Dec">
      <formula>NOT(ISERROR(SEARCH("Dec",D420)))</formula>
    </cfRule>
    <cfRule type="containsText" dxfId="2407" priority="2408" operator="containsText" text="Inc">
      <formula>NOT(ISERROR(SEARCH("Inc",D420)))</formula>
    </cfRule>
  </conditionalFormatting>
  <conditionalFormatting sqref="F420:F421">
    <cfRule type="cellIs" dxfId="2406" priority="2405" operator="equal">
      <formula>"Unlocked"</formula>
    </cfRule>
    <cfRule type="cellIs" dxfId="2405" priority="2406" operator="equal">
      <formula>"Locked"</formula>
    </cfRule>
  </conditionalFormatting>
  <conditionalFormatting sqref="G420:G421">
    <cfRule type="containsText" dxfId="2404" priority="2404" operator="containsText" text="Param">
      <formula>NOT(ISERROR(SEARCH("Param",G420)))</formula>
    </cfRule>
  </conditionalFormatting>
  <conditionalFormatting sqref="I420:I421">
    <cfRule type="cellIs" dxfId="2403" priority="2403" operator="lessThan">
      <formula>0</formula>
    </cfRule>
  </conditionalFormatting>
  <conditionalFormatting sqref="D420:D421">
    <cfRule type="containsText" dxfId="2402" priority="2401" operator="containsText" text="Dec">
      <formula>NOT(ISERROR(SEARCH("Dec",D420)))</formula>
    </cfRule>
    <cfRule type="containsText" dxfId="2401" priority="2402" operator="containsText" text="Inc">
      <formula>NOT(ISERROR(SEARCH("Inc",D420)))</formula>
    </cfRule>
  </conditionalFormatting>
  <conditionalFormatting sqref="F420:F421">
    <cfRule type="cellIs" dxfId="2400" priority="2399" operator="equal">
      <formula>"Unlocked"</formula>
    </cfRule>
    <cfRule type="cellIs" dxfId="2399" priority="2400" operator="equal">
      <formula>"Locked"</formula>
    </cfRule>
  </conditionalFormatting>
  <conditionalFormatting sqref="G420:G421">
    <cfRule type="containsText" dxfId="2398" priority="2398" operator="containsText" text="Param">
      <formula>NOT(ISERROR(SEARCH("Param",G420)))</formula>
    </cfRule>
  </conditionalFormatting>
  <conditionalFormatting sqref="I420:I421">
    <cfRule type="cellIs" dxfId="2397" priority="2397" operator="lessThan">
      <formula>0</formula>
    </cfRule>
  </conditionalFormatting>
  <conditionalFormatting sqref="D420:D421">
    <cfRule type="containsText" dxfId="2396" priority="2395" operator="containsText" text="Dec">
      <formula>NOT(ISERROR(SEARCH("Dec",D420)))</formula>
    </cfRule>
    <cfRule type="containsText" dxfId="2395" priority="2396" operator="containsText" text="Inc">
      <formula>NOT(ISERROR(SEARCH("Inc",D420)))</formula>
    </cfRule>
  </conditionalFormatting>
  <conditionalFormatting sqref="F420:F421">
    <cfRule type="cellIs" dxfId="2394" priority="2393" operator="equal">
      <formula>"Unlocked"</formula>
    </cfRule>
    <cfRule type="cellIs" dxfId="2393" priority="2394" operator="equal">
      <formula>"Locked"</formula>
    </cfRule>
  </conditionalFormatting>
  <conditionalFormatting sqref="G420:G421">
    <cfRule type="containsText" dxfId="2392" priority="2392" operator="containsText" text="Param">
      <formula>NOT(ISERROR(SEARCH("Param",G420)))</formula>
    </cfRule>
  </conditionalFormatting>
  <conditionalFormatting sqref="I420:I421">
    <cfRule type="cellIs" dxfId="2391" priority="2391" operator="lessThan">
      <formula>0</formula>
    </cfRule>
  </conditionalFormatting>
  <conditionalFormatting sqref="D420:D421">
    <cfRule type="containsText" dxfId="2390" priority="2389" operator="containsText" text="Dec">
      <formula>NOT(ISERROR(SEARCH("Dec",D420)))</formula>
    </cfRule>
    <cfRule type="containsText" dxfId="2389" priority="2390" operator="containsText" text="Inc">
      <formula>NOT(ISERROR(SEARCH("Inc",D420)))</formula>
    </cfRule>
  </conditionalFormatting>
  <conditionalFormatting sqref="F420:F421">
    <cfRule type="cellIs" dxfId="2388" priority="2387" operator="equal">
      <formula>"Unlocked"</formula>
    </cfRule>
    <cfRule type="cellIs" dxfId="2387" priority="2388" operator="equal">
      <formula>"Locked"</formula>
    </cfRule>
  </conditionalFormatting>
  <conditionalFormatting sqref="G420:G421">
    <cfRule type="containsText" dxfId="2386" priority="2386" operator="containsText" text="Param">
      <formula>NOT(ISERROR(SEARCH("Param",G420)))</formula>
    </cfRule>
  </conditionalFormatting>
  <conditionalFormatting sqref="I420:I421">
    <cfRule type="cellIs" dxfId="2385" priority="2385" operator="lessThan">
      <formula>0</formula>
    </cfRule>
  </conditionalFormatting>
  <conditionalFormatting sqref="D420:D421">
    <cfRule type="containsText" dxfId="2384" priority="2383" operator="containsText" text="Dec">
      <formula>NOT(ISERROR(SEARCH("Dec",D420)))</formula>
    </cfRule>
    <cfRule type="containsText" dxfId="2383" priority="2384" operator="containsText" text="Inc">
      <formula>NOT(ISERROR(SEARCH("Inc",D420)))</formula>
    </cfRule>
  </conditionalFormatting>
  <conditionalFormatting sqref="F420:F421">
    <cfRule type="cellIs" dxfId="2382" priority="2381" operator="equal">
      <formula>"Unlocked"</formula>
    </cfRule>
    <cfRule type="cellIs" dxfId="2381" priority="2382" operator="equal">
      <formula>"Locked"</formula>
    </cfRule>
  </conditionalFormatting>
  <conditionalFormatting sqref="G420:G421">
    <cfRule type="containsText" dxfId="2380" priority="2380" operator="containsText" text="Param">
      <formula>NOT(ISERROR(SEARCH("Param",G420)))</formula>
    </cfRule>
  </conditionalFormatting>
  <conditionalFormatting sqref="I420:I421">
    <cfRule type="cellIs" dxfId="2379" priority="2379" operator="lessThan">
      <formula>0</formula>
    </cfRule>
  </conditionalFormatting>
  <conditionalFormatting sqref="D420:D421">
    <cfRule type="containsText" dxfId="2378" priority="2377" operator="containsText" text="Dec">
      <formula>NOT(ISERROR(SEARCH("Dec",D420)))</formula>
    </cfRule>
    <cfRule type="containsText" dxfId="2377" priority="2378" operator="containsText" text="Inc">
      <formula>NOT(ISERROR(SEARCH("Inc",D420)))</formula>
    </cfRule>
  </conditionalFormatting>
  <conditionalFormatting sqref="F420:F421">
    <cfRule type="cellIs" dxfId="2376" priority="2375" operator="equal">
      <formula>"Unlocked"</formula>
    </cfRule>
    <cfRule type="cellIs" dxfId="2375" priority="2376" operator="equal">
      <formula>"Locked"</formula>
    </cfRule>
  </conditionalFormatting>
  <conditionalFormatting sqref="G420:G421">
    <cfRule type="containsText" dxfId="2374" priority="2374" operator="containsText" text="Param">
      <formula>NOT(ISERROR(SEARCH("Param",G420)))</formula>
    </cfRule>
  </conditionalFormatting>
  <conditionalFormatting sqref="I420:I421">
    <cfRule type="cellIs" dxfId="2373" priority="2373" operator="lessThan">
      <formula>0</formula>
    </cfRule>
  </conditionalFormatting>
  <conditionalFormatting sqref="D420:D421">
    <cfRule type="containsText" dxfId="2372" priority="2371" operator="containsText" text="Dec">
      <formula>NOT(ISERROR(SEARCH("Dec",D420)))</formula>
    </cfRule>
    <cfRule type="containsText" dxfId="2371" priority="2372" operator="containsText" text="Inc">
      <formula>NOT(ISERROR(SEARCH("Inc",D420)))</formula>
    </cfRule>
  </conditionalFormatting>
  <conditionalFormatting sqref="F420:F421">
    <cfRule type="cellIs" dxfId="2370" priority="2369" operator="equal">
      <formula>"Unlocked"</formula>
    </cfRule>
    <cfRule type="cellIs" dxfId="2369" priority="2370" operator="equal">
      <formula>"Locked"</formula>
    </cfRule>
  </conditionalFormatting>
  <conditionalFormatting sqref="G420:G421">
    <cfRule type="containsText" dxfId="2368" priority="2368" operator="containsText" text="Param">
      <formula>NOT(ISERROR(SEARCH("Param",G420)))</formula>
    </cfRule>
  </conditionalFormatting>
  <conditionalFormatting sqref="I420:I421">
    <cfRule type="cellIs" dxfId="2367" priority="2367" operator="lessThan">
      <formula>0</formula>
    </cfRule>
  </conditionalFormatting>
  <conditionalFormatting sqref="D420:D421">
    <cfRule type="containsText" dxfId="2366" priority="2365" operator="containsText" text="Dec">
      <formula>NOT(ISERROR(SEARCH("Dec",D420)))</formula>
    </cfRule>
    <cfRule type="containsText" dxfId="2365" priority="2366" operator="containsText" text="Inc">
      <formula>NOT(ISERROR(SEARCH("Inc",D420)))</formula>
    </cfRule>
  </conditionalFormatting>
  <conditionalFormatting sqref="F420:F421">
    <cfRule type="cellIs" dxfId="2364" priority="2363" operator="equal">
      <formula>"Unlocked"</formula>
    </cfRule>
    <cfRule type="cellIs" dxfId="2363" priority="2364" operator="equal">
      <formula>"Locked"</formula>
    </cfRule>
  </conditionalFormatting>
  <conditionalFormatting sqref="G420:G421">
    <cfRule type="containsText" dxfId="2362" priority="2362" operator="containsText" text="Param">
      <formula>NOT(ISERROR(SEARCH("Param",G420)))</formula>
    </cfRule>
  </conditionalFormatting>
  <conditionalFormatting sqref="I420:I421">
    <cfRule type="cellIs" dxfId="2361" priority="2361" operator="lessThan">
      <formula>0</formula>
    </cfRule>
  </conditionalFormatting>
  <conditionalFormatting sqref="D420:D421">
    <cfRule type="containsText" dxfId="2360" priority="2359" operator="containsText" text="Dec">
      <formula>NOT(ISERROR(SEARCH("Dec",D420)))</formula>
    </cfRule>
    <cfRule type="containsText" dxfId="2359" priority="2360" operator="containsText" text="Inc">
      <formula>NOT(ISERROR(SEARCH("Inc",D420)))</formula>
    </cfRule>
  </conditionalFormatting>
  <conditionalFormatting sqref="F420:F421">
    <cfRule type="cellIs" dxfId="2358" priority="2357" operator="equal">
      <formula>"Unlocked"</formula>
    </cfRule>
    <cfRule type="cellIs" dxfId="2357" priority="2358" operator="equal">
      <formula>"Locked"</formula>
    </cfRule>
  </conditionalFormatting>
  <conditionalFormatting sqref="G420:G421">
    <cfRule type="containsText" dxfId="2356" priority="2356" operator="containsText" text="Param">
      <formula>NOT(ISERROR(SEARCH("Param",G420)))</formula>
    </cfRule>
  </conditionalFormatting>
  <conditionalFormatting sqref="I420:I421">
    <cfRule type="cellIs" dxfId="2355" priority="2355" operator="lessThan">
      <formula>0</formula>
    </cfRule>
  </conditionalFormatting>
  <conditionalFormatting sqref="D420:D421">
    <cfRule type="containsText" dxfId="2354" priority="2353" operator="containsText" text="Dec">
      <formula>NOT(ISERROR(SEARCH("Dec",D420)))</formula>
    </cfRule>
    <cfRule type="containsText" dxfId="2353" priority="2354" operator="containsText" text="Inc">
      <formula>NOT(ISERROR(SEARCH("Inc",D420)))</formula>
    </cfRule>
  </conditionalFormatting>
  <conditionalFormatting sqref="F420:F421">
    <cfRule type="cellIs" dxfId="2352" priority="2351" operator="equal">
      <formula>"Unlocked"</formula>
    </cfRule>
    <cfRule type="cellIs" dxfId="2351" priority="2352" operator="equal">
      <formula>"Locked"</formula>
    </cfRule>
  </conditionalFormatting>
  <conditionalFormatting sqref="G420:G421">
    <cfRule type="containsText" dxfId="2350" priority="2350" operator="containsText" text="Param">
      <formula>NOT(ISERROR(SEARCH("Param",G420)))</formula>
    </cfRule>
  </conditionalFormatting>
  <conditionalFormatting sqref="I420:I421">
    <cfRule type="cellIs" dxfId="2349" priority="2349" operator="lessThan">
      <formula>0</formula>
    </cfRule>
  </conditionalFormatting>
  <conditionalFormatting sqref="D420:D421">
    <cfRule type="containsText" dxfId="2348" priority="2347" operator="containsText" text="Dec">
      <formula>NOT(ISERROR(SEARCH("Dec",D420)))</formula>
    </cfRule>
    <cfRule type="containsText" dxfId="2347" priority="2348" operator="containsText" text="Inc">
      <formula>NOT(ISERROR(SEARCH("Inc",D420)))</formula>
    </cfRule>
  </conditionalFormatting>
  <conditionalFormatting sqref="F422">
    <cfRule type="cellIs" dxfId="2346" priority="2345" operator="equal">
      <formula>"Unlocked"</formula>
    </cfRule>
    <cfRule type="cellIs" dxfId="2345" priority="2346" operator="equal">
      <formula>"Locked"</formula>
    </cfRule>
  </conditionalFormatting>
  <conditionalFormatting sqref="G422">
    <cfRule type="containsText" dxfId="2344" priority="2344" operator="containsText" text="Param">
      <formula>NOT(ISERROR(SEARCH("Param",G422)))</formula>
    </cfRule>
  </conditionalFormatting>
  <conditionalFormatting sqref="I422">
    <cfRule type="cellIs" dxfId="2343" priority="2343" operator="lessThan">
      <formula>0</formula>
    </cfRule>
  </conditionalFormatting>
  <conditionalFormatting sqref="D422">
    <cfRule type="containsText" dxfId="2342" priority="2341" operator="containsText" text="Dec">
      <formula>NOT(ISERROR(SEARCH("Dec",D422)))</formula>
    </cfRule>
    <cfRule type="containsText" dxfId="2341" priority="2342" operator="containsText" text="Inc">
      <formula>NOT(ISERROR(SEARCH("Inc",D422)))</formula>
    </cfRule>
  </conditionalFormatting>
  <conditionalFormatting sqref="F422">
    <cfRule type="cellIs" dxfId="2340" priority="2339" operator="equal">
      <formula>"Unlocked"</formula>
    </cfRule>
    <cfRule type="cellIs" dxfId="2339" priority="2340" operator="equal">
      <formula>"Locked"</formula>
    </cfRule>
  </conditionalFormatting>
  <conditionalFormatting sqref="G422">
    <cfRule type="containsText" dxfId="2338" priority="2338" operator="containsText" text="Param">
      <formula>NOT(ISERROR(SEARCH("Param",G422)))</formula>
    </cfRule>
  </conditionalFormatting>
  <conditionalFormatting sqref="I422">
    <cfRule type="cellIs" dxfId="2337" priority="2337" operator="lessThan">
      <formula>0</formula>
    </cfRule>
  </conditionalFormatting>
  <conditionalFormatting sqref="D422">
    <cfRule type="containsText" dxfId="2336" priority="2335" operator="containsText" text="Dec">
      <formula>NOT(ISERROR(SEARCH("Dec",D422)))</formula>
    </cfRule>
    <cfRule type="containsText" dxfId="2335" priority="2336" operator="containsText" text="Inc">
      <formula>NOT(ISERROR(SEARCH("Inc",D422)))</formula>
    </cfRule>
  </conditionalFormatting>
  <conditionalFormatting sqref="F422">
    <cfRule type="cellIs" dxfId="2334" priority="2333" operator="equal">
      <formula>"Unlocked"</formula>
    </cfRule>
    <cfRule type="cellIs" dxfId="2333" priority="2334" operator="equal">
      <formula>"Locked"</formula>
    </cfRule>
  </conditionalFormatting>
  <conditionalFormatting sqref="G422">
    <cfRule type="containsText" dxfId="2332" priority="2332" operator="containsText" text="Param">
      <formula>NOT(ISERROR(SEARCH("Param",G422)))</formula>
    </cfRule>
  </conditionalFormatting>
  <conditionalFormatting sqref="I422">
    <cfRule type="cellIs" dxfId="2331" priority="2331" operator="lessThan">
      <formula>0</formula>
    </cfRule>
  </conditionalFormatting>
  <conditionalFormatting sqref="D422">
    <cfRule type="containsText" dxfId="2330" priority="2329" operator="containsText" text="Dec">
      <formula>NOT(ISERROR(SEARCH("Dec",D422)))</formula>
    </cfRule>
    <cfRule type="containsText" dxfId="2329" priority="2330" operator="containsText" text="Inc">
      <formula>NOT(ISERROR(SEARCH("Inc",D422)))</formula>
    </cfRule>
  </conditionalFormatting>
  <conditionalFormatting sqref="F422">
    <cfRule type="cellIs" dxfId="2328" priority="2327" operator="equal">
      <formula>"Unlocked"</formula>
    </cfRule>
    <cfRule type="cellIs" dxfId="2327" priority="2328" operator="equal">
      <formula>"Locked"</formula>
    </cfRule>
  </conditionalFormatting>
  <conditionalFormatting sqref="G422">
    <cfRule type="containsText" dxfId="2326" priority="2326" operator="containsText" text="Param">
      <formula>NOT(ISERROR(SEARCH("Param",G422)))</formula>
    </cfRule>
  </conditionalFormatting>
  <conditionalFormatting sqref="I422">
    <cfRule type="cellIs" dxfId="2325" priority="2325" operator="lessThan">
      <formula>0</formula>
    </cfRule>
  </conditionalFormatting>
  <conditionalFormatting sqref="D422">
    <cfRule type="containsText" dxfId="2324" priority="2323" operator="containsText" text="Dec">
      <formula>NOT(ISERROR(SEARCH("Dec",D422)))</formula>
    </cfRule>
    <cfRule type="containsText" dxfId="2323" priority="2324" operator="containsText" text="Inc">
      <formula>NOT(ISERROR(SEARCH("Inc",D422)))</formula>
    </cfRule>
  </conditionalFormatting>
  <conditionalFormatting sqref="F422">
    <cfRule type="cellIs" dxfId="2322" priority="2321" operator="equal">
      <formula>"Unlocked"</formula>
    </cfRule>
    <cfRule type="cellIs" dxfId="2321" priority="2322" operator="equal">
      <formula>"Locked"</formula>
    </cfRule>
  </conditionalFormatting>
  <conditionalFormatting sqref="G422">
    <cfRule type="containsText" dxfId="2320" priority="2320" operator="containsText" text="Param">
      <formula>NOT(ISERROR(SEARCH("Param",G422)))</formula>
    </cfRule>
  </conditionalFormatting>
  <conditionalFormatting sqref="I422">
    <cfRule type="cellIs" dxfId="2319" priority="2319" operator="lessThan">
      <formula>0</formula>
    </cfRule>
  </conditionalFormatting>
  <conditionalFormatting sqref="D422">
    <cfRule type="containsText" dxfId="2318" priority="2317" operator="containsText" text="Dec">
      <formula>NOT(ISERROR(SEARCH("Dec",D422)))</formula>
    </cfRule>
    <cfRule type="containsText" dxfId="2317" priority="2318" operator="containsText" text="Inc">
      <formula>NOT(ISERROR(SEARCH("Inc",D422)))</formula>
    </cfRule>
  </conditionalFormatting>
  <conditionalFormatting sqref="F422">
    <cfRule type="cellIs" dxfId="2316" priority="2315" operator="equal">
      <formula>"Unlocked"</formula>
    </cfRule>
    <cfRule type="cellIs" dxfId="2315" priority="2316" operator="equal">
      <formula>"Locked"</formula>
    </cfRule>
  </conditionalFormatting>
  <conditionalFormatting sqref="G422">
    <cfRule type="containsText" dxfId="2314" priority="2314" operator="containsText" text="Param">
      <formula>NOT(ISERROR(SEARCH("Param",G422)))</formula>
    </cfRule>
  </conditionalFormatting>
  <conditionalFormatting sqref="I422">
    <cfRule type="cellIs" dxfId="2313" priority="2313" operator="lessThan">
      <formula>0</formula>
    </cfRule>
  </conditionalFormatting>
  <conditionalFormatting sqref="D422">
    <cfRule type="containsText" dxfId="2312" priority="2311" operator="containsText" text="Dec">
      <formula>NOT(ISERROR(SEARCH("Dec",D422)))</formula>
    </cfRule>
    <cfRule type="containsText" dxfId="2311" priority="2312" operator="containsText" text="Inc">
      <formula>NOT(ISERROR(SEARCH("Inc",D422)))</formula>
    </cfRule>
  </conditionalFormatting>
  <conditionalFormatting sqref="F422">
    <cfRule type="cellIs" dxfId="2310" priority="2309" operator="equal">
      <formula>"Unlocked"</formula>
    </cfRule>
    <cfRule type="cellIs" dxfId="2309" priority="2310" operator="equal">
      <formula>"Locked"</formula>
    </cfRule>
  </conditionalFormatting>
  <conditionalFormatting sqref="G422">
    <cfRule type="containsText" dxfId="2308" priority="2308" operator="containsText" text="Param">
      <formula>NOT(ISERROR(SEARCH("Param",G422)))</formula>
    </cfRule>
  </conditionalFormatting>
  <conditionalFormatting sqref="I422">
    <cfRule type="cellIs" dxfId="2307" priority="2307" operator="lessThan">
      <formula>0</formula>
    </cfRule>
  </conditionalFormatting>
  <conditionalFormatting sqref="D422">
    <cfRule type="containsText" dxfId="2306" priority="2305" operator="containsText" text="Dec">
      <formula>NOT(ISERROR(SEARCH("Dec",D422)))</formula>
    </cfRule>
    <cfRule type="containsText" dxfId="2305" priority="2306" operator="containsText" text="Inc">
      <formula>NOT(ISERROR(SEARCH("Inc",D422)))</formula>
    </cfRule>
  </conditionalFormatting>
  <conditionalFormatting sqref="F422">
    <cfRule type="cellIs" dxfId="2304" priority="2303" operator="equal">
      <formula>"Unlocked"</formula>
    </cfRule>
    <cfRule type="cellIs" dxfId="2303" priority="2304" operator="equal">
      <formula>"Locked"</formula>
    </cfRule>
  </conditionalFormatting>
  <conditionalFormatting sqref="G422">
    <cfRule type="containsText" dxfId="2302" priority="2302" operator="containsText" text="Param">
      <formula>NOT(ISERROR(SEARCH("Param",G422)))</formula>
    </cfRule>
  </conditionalFormatting>
  <conditionalFormatting sqref="I422">
    <cfRule type="cellIs" dxfId="2301" priority="2301" operator="lessThan">
      <formula>0</formula>
    </cfRule>
  </conditionalFormatting>
  <conditionalFormatting sqref="D422">
    <cfRule type="containsText" dxfId="2300" priority="2299" operator="containsText" text="Dec">
      <formula>NOT(ISERROR(SEARCH("Dec",D422)))</formula>
    </cfRule>
    <cfRule type="containsText" dxfId="2299" priority="2300" operator="containsText" text="Inc">
      <formula>NOT(ISERROR(SEARCH("Inc",D422)))</formula>
    </cfRule>
  </conditionalFormatting>
  <conditionalFormatting sqref="F422">
    <cfRule type="cellIs" dxfId="2298" priority="2297" operator="equal">
      <formula>"Unlocked"</formula>
    </cfRule>
    <cfRule type="cellIs" dxfId="2297" priority="2298" operator="equal">
      <formula>"Locked"</formula>
    </cfRule>
  </conditionalFormatting>
  <conditionalFormatting sqref="G422">
    <cfRule type="containsText" dxfId="2296" priority="2296" operator="containsText" text="Param">
      <formula>NOT(ISERROR(SEARCH("Param",G422)))</formula>
    </cfRule>
  </conditionalFormatting>
  <conditionalFormatting sqref="I422">
    <cfRule type="cellIs" dxfId="2295" priority="2295" operator="lessThan">
      <formula>0</formula>
    </cfRule>
  </conditionalFormatting>
  <conditionalFormatting sqref="D422">
    <cfRule type="containsText" dxfId="2294" priority="2293" operator="containsText" text="Dec">
      <formula>NOT(ISERROR(SEARCH("Dec",D422)))</formula>
    </cfRule>
    <cfRule type="containsText" dxfId="2293" priority="2294" operator="containsText" text="Inc">
      <formula>NOT(ISERROR(SEARCH("Inc",D422)))</formula>
    </cfRule>
  </conditionalFormatting>
  <conditionalFormatting sqref="F422">
    <cfRule type="cellIs" dxfId="2292" priority="2291" operator="equal">
      <formula>"Unlocked"</formula>
    </cfRule>
    <cfRule type="cellIs" dxfId="2291" priority="2292" operator="equal">
      <formula>"Locked"</formula>
    </cfRule>
  </conditionalFormatting>
  <conditionalFormatting sqref="G422">
    <cfRule type="containsText" dxfId="2290" priority="2290" operator="containsText" text="Param">
      <formula>NOT(ISERROR(SEARCH("Param",G422)))</formula>
    </cfRule>
  </conditionalFormatting>
  <conditionalFormatting sqref="I422">
    <cfRule type="cellIs" dxfId="2289" priority="2289" operator="lessThan">
      <formula>0</formula>
    </cfRule>
  </conditionalFormatting>
  <conditionalFormatting sqref="D422">
    <cfRule type="containsText" dxfId="2288" priority="2287" operator="containsText" text="Dec">
      <formula>NOT(ISERROR(SEARCH("Dec",D422)))</formula>
    </cfRule>
    <cfRule type="containsText" dxfId="2287" priority="2288" operator="containsText" text="Inc">
      <formula>NOT(ISERROR(SEARCH("Inc",D422)))</formula>
    </cfRule>
  </conditionalFormatting>
  <conditionalFormatting sqref="F422">
    <cfRule type="cellIs" dxfId="2286" priority="2285" operator="equal">
      <formula>"Unlocked"</formula>
    </cfRule>
    <cfRule type="cellIs" dxfId="2285" priority="2286" operator="equal">
      <formula>"Locked"</formula>
    </cfRule>
  </conditionalFormatting>
  <conditionalFormatting sqref="G422">
    <cfRule type="containsText" dxfId="2284" priority="2284" operator="containsText" text="Param">
      <formula>NOT(ISERROR(SEARCH("Param",G422)))</formula>
    </cfRule>
  </conditionalFormatting>
  <conditionalFormatting sqref="I422">
    <cfRule type="cellIs" dxfId="2283" priority="2283" operator="lessThan">
      <formula>0</formula>
    </cfRule>
  </conditionalFormatting>
  <conditionalFormatting sqref="D422">
    <cfRule type="containsText" dxfId="2282" priority="2281" operator="containsText" text="Dec">
      <formula>NOT(ISERROR(SEARCH("Dec",D422)))</formula>
    </cfRule>
    <cfRule type="containsText" dxfId="2281" priority="2282" operator="containsText" text="Inc">
      <formula>NOT(ISERROR(SEARCH("Inc",D422)))</formula>
    </cfRule>
  </conditionalFormatting>
  <conditionalFormatting sqref="F422">
    <cfRule type="cellIs" dxfId="2280" priority="2279" operator="equal">
      <formula>"Unlocked"</formula>
    </cfRule>
    <cfRule type="cellIs" dxfId="2279" priority="2280" operator="equal">
      <formula>"Locked"</formula>
    </cfRule>
  </conditionalFormatting>
  <conditionalFormatting sqref="G422">
    <cfRule type="containsText" dxfId="2278" priority="2278" operator="containsText" text="Param">
      <formula>NOT(ISERROR(SEARCH("Param",G422)))</formula>
    </cfRule>
  </conditionalFormatting>
  <conditionalFormatting sqref="I422">
    <cfRule type="cellIs" dxfId="2277" priority="2277" operator="lessThan">
      <formula>0</formula>
    </cfRule>
  </conditionalFormatting>
  <conditionalFormatting sqref="D422">
    <cfRule type="containsText" dxfId="2276" priority="2275" operator="containsText" text="Dec">
      <formula>NOT(ISERROR(SEARCH("Dec",D422)))</formula>
    </cfRule>
    <cfRule type="containsText" dxfId="2275" priority="2276" operator="containsText" text="Inc">
      <formula>NOT(ISERROR(SEARCH("Inc",D422)))</formula>
    </cfRule>
  </conditionalFormatting>
  <conditionalFormatting sqref="F422">
    <cfRule type="cellIs" dxfId="2274" priority="2273" operator="equal">
      <formula>"Unlocked"</formula>
    </cfRule>
    <cfRule type="cellIs" dxfId="2273" priority="2274" operator="equal">
      <formula>"Locked"</formula>
    </cfRule>
  </conditionalFormatting>
  <conditionalFormatting sqref="G422">
    <cfRule type="containsText" dxfId="2272" priority="2272" operator="containsText" text="Param">
      <formula>NOT(ISERROR(SEARCH("Param",G422)))</formula>
    </cfRule>
  </conditionalFormatting>
  <conditionalFormatting sqref="I422">
    <cfRule type="cellIs" dxfId="2271" priority="2271" operator="lessThan">
      <formula>0</formula>
    </cfRule>
  </conditionalFormatting>
  <conditionalFormatting sqref="D422">
    <cfRule type="containsText" dxfId="2270" priority="2269" operator="containsText" text="Dec">
      <formula>NOT(ISERROR(SEARCH("Dec",D422)))</formula>
    </cfRule>
    <cfRule type="containsText" dxfId="2269" priority="2270" operator="containsText" text="Inc">
      <formula>NOT(ISERROR(SEARCH("Inc",D422)))</formula>
    </cfRule>
  </conditionalFormatting>
  <conditionalFormatting sqref="F422">
    <cfRule type="cellIs" dxfId="2268" priority="2267" operator="equal">
      <formula>"Unlocked"</formula>
    </cfRule>
    <cfRule type="cellIs" dxfId="2267" priority="2268" operator="equal">
      <formula>"Locked"</formula>
    </cfRule>
  </conditionalFormatting>
  <conditionalFormatting sqref="G422">
    <cfRule type="containsText" dxfId="2266" priority="2266" operator="containsText" text="Param">
      <formula>NOT(ISERROR(SEARCH("Param",G422)))</formula>
    </cfRule>
  </conditionalFormatting>
  <conditionalFormatting sqref="I422">
    <cfRule type="cellIs" dxfId="2265" priority="2265" operator="lessThan">
      <formula>0</formula>
    </cfRule>
  </conditionalFormatting>
  <conditionalFormatting sqref="D422">
    <cfRule type="containsText" dxfId="2264" priority="2263" operator="containsText" text="Dec">
      <formula>NOT(ISERROR(SEARCH("Dec",D422)))</formula>
    </cfRule>
    <cfRule type="containsText" dxfId="2263" priority="2264" operator="containsText" text="Inc">
      <formula>NOT(ISERROR(SEARCH("Inc",D422)))</formula>
    </cfRule>
  </conditionalFormatting>
  <conditionalFormatting sqref="F422">
    <cfRule type="cellIs" dxfId="2262" priority="2261" operator="equal">
      <formula>"Unlocked"</formula>
    </cfRule>
    <cfRule type="cellIs" dxfId="2261" priority="2262" operator="equal">
      <formula>"Locked"</formula>
    </cfRule>
  </conditionalFormatting>
  <conditionalFormatting sqref="G422">
    <cfRule type="containsText" dxfId="2260" priority="2260" operator="containsText" text="Param">
      <formula>NOT(ISERROR(SEARCH("Param",G422)))</formula>
    </cfRule>
  </conditionalFormatting>
  <conditionalFormatting sqref="I422">
    <cfRule type="cellIs" dxfId="2259" priority="2259" operator="lessThan">
      <formula>0</formula>
    </cfRule>
  </conditionalFormatting>
  <conditionalFormatting sqref="D422">
    <cfRule type="containsText" dxfId="2258" priority="2257" operator="containsText" text="Dec">
      <formula>NOT(ISERROR(SEARCH("Dec",D422)))</formula>
    </cfRule>
    <cfRule type="containsText" dxfId="2257" priority="2258" operator="containsText" text="Inc">
      <formula>NOT(ISERROR(SEARCH("Inc",D422)))</formula>
    </cfRule>
  </conditionalFormatting>
  <conditionalFormatting sqref="F422">
    <cfRule type="cellIs" dxfId="2256" priority="2255" operator="equal">
      <formula>"Unlocked"</formula>
    </cfRule>
    <cfRule type="cellIs" dxfId="2255" priority="2256" operator="equal">
      <formula>"Locked"</formula>
    </cfRule>
  </conditionalFormatting>
  <conditionalFormatting sqref="G422">
    <cfRule type="containsText" dxfId="2254" priority="2254" operator="containsText" text="Param">
      <formula>NOT(ISERROR(SEARCH("Param",G422)))</formula>
    </cfRule>
  </conditionalFormatting>
  <conditionalFormatting sqref="I422">
    <cfRule type="cellIs" dxfId="2253" priority="2253" operator="lessThan">
      <formula>0</formula>
    </cfRule>
  </conditionalFormatting>
  <conditionalFormatting sqref="D422">
    <cfRule type="containsText" dxfId="2252" priority="2251" operator="containsText" text="Dec">
      <formula>NOT(ISERROR(SEARCH("Dec",D422)))</formula>
    </cfRule>
    <cfRule type="containsText" dxfId="2251" priority="2252" operator="containsText" text="Inc">
      <formula>NOT(ISERROR(SEARCH("Inc",D422)))</formula>
    </cfRule>
  </conditionalFormatting>
  <conditionalFormatting sqref="F422">
    <cfRule type="cellIs" dxfId="2250" priority="2249" operator="equal">
      <formula>"Unlocked"</formula>
    </cfRule>
    <cfRule type="cellIs" dxfId="2249" priority="2250" operator="equal">
      <formula>"Locked"</formula>
    </cfRule>
  </conditionalFormatting>
  <conditionalFormatting sqref="G422">
    <cfRule type="containsText" dxfId="2248" priority="2248" operator="containsText" text="Param">
      <formula>NOT(ISERROR(SEARCH("Param",G422)))</formula>
    </cfRule>
  </conditionalFormatting>
  <conditionalFormatting sqref="I422">
    <cfRule type="cellIs" dxfId="2247" priority="2247" operator="lessThan">
      <formula>0</formula>
    </cfRule>
  </conditionalFormatting>
  <conditionalFormatting sqref="D422">
    <cfRule type="containsText" dxfId="2246" priority="2245" operator="containsText" text="Dec">
      <formula>NOT(ISERROR(SEARCH("Dec",D422)))</formula>
    </cfRule>
    <cfRule type="containsText" dxfId="2245" priority="2246" operator="containsText" text="Inc">
      <formula>NOT(ISERROR(SEARCH("Inc",D422)))</formula>
    </cfRule>
  </conditionalFormatting>
  <conditionalFormatting sqref="F422">
    <cfRule type="cellIs" dxfId="2244" priority="2243" operator="equal">
      <formula>"Unlocked"</formula>
    </cfRule>
    <cfRule type="cellIs" dxfId="2243" priority="2244" operator="equal">
      <formula>"Locked"</formula>
    </cfRule>
  </conditionalFormatting>
  <conditionalFormatting sqref="G422">
    <cfRule type="containsText" dxfId="2242" priority="2242" operator="containsText" text="Param">
      <formula>NOT(ISERROR(SEARCH("Param",G422)))</formula>
    </cfRule>
  </conditionalFormatting>
  <conditionalFormatting sqref="I422">
    <cfRule type="cellIs" dxfId="2241" priority="2241" operator="lessThan">
      <formula>0</formula>
    </cfRule>
  </conditionalFormatting>
  <conditionalFormatting sqref="D422">
    <cfRule type="containsText" dxfId="2240" priority="2239" operator="containsText" text="Dec">
      <formula>NOT(ISERROR(SEARCH("Dec",D422)))</formula>
    </cfRule>
    <cfRule type="containsText" dxfId="2239" priority="2240" operator="containsText" text="Inc">
      <formula>NOT(ISERROR(SEARCH("Inc",D422)))</formula>
    </cfRule>
  </conditionalFormatting>
  <conditionalFormatting sqref="F422">
    <cfRule type="cellIs" dxfId="2238" priority="2237" operator="equal">
      <formula>"Unlocked"</formula>
    </cfRule>
    <cfRule type="cellIs" dxfId="2237" priority="2238" operator="equal">
      <formula>"Locked"</formula>
    </cfRule>
  </conditionalFormatting>
  <conditionalFormatting sqref="G422">
    <cfRule type="containsText" dxfId="2236" priority="2236" operator="containsText" text="Param">
      <formula>NOT(ISERROR(SEARCH("Param",G422)))</formula>
    </cfRule>
  </conditionalFormatting>
  <conditionalFormatting sqref="I422">
    <cfRule type="cellIs" dxfId="2235" priority="2235" operator="lessThan">
      <formula>0</formula>
    </cfRule>
  </conditionalFormatting>
  <conditionalFormatting sqref="D422">
    <cfRule type="containsText" dxfId="2234" priority="2233" operator="containsText" text="Dec">
      <formula>NOT(ISERROR(SEARCH("Dec",D422)))</formula>
    </cfRule>
    <cfRule type="containsText" dxfId="2233" priority="2234" operator="containsText" text="Inc">
      <formula>NOT(ISERROR(SEARCH("Inc",D422)))</formula>
    </cfRule>
  </conditionalFormatting>
  <conditionalFormatting sqref="F423:F425">
    <cfRule type="cellIs" dxfId="2232" priority="2231" operator="equal">
      <formula>"Unlocked"</formula>
    </cfRule>
    <cfRule type="cellIs" dxfId="2231" priority="2232" operator="equal">
      <formula>"Locked"</formula>
    </cfRule>
  </conditionalFormatting>
  <conditionalFormatting sqref="G423:G425">
    <cfRule type="containsText" dxfId="2230" priority="2230" operator="containsText" text="Param">
      <formula>NOT(ISERROR(SEARCH("Param",G423)))</formula>
    </cfRule>
  </conditionalFormatting>
  <conditionalFormatting sqref="I423:I425">
    <cfRule type="cellIs" dxfId="2229" priority="2229" operator="lessThan">
      <formula>0</formula>
    </cfRule>
  </conditionalFormatting>
  <conditionalFormatting sqref="D423:D425">
    <cfRule type="containsText" dxfId="2228" priority="2227" operator="containsText" text="Dec">
      <formula>NOT(ISERROR(SEARCH("Dec",D423)))</formula>
    </cfRule>
    <cfRule type="containsText" dxfId="2227" priority="2228" operator="containsText" text="Inc">
      <formula>NOT(ISERROR(SEARCH("Inc",D423)))</formula>
    </cfRule>
  </conditionalFormatting>
  <conditionalFormatting sqref="F423:F425">
    <cfRule type="cellIs" dxfId="2226" priority="2225" operator="equal">
      <formula>"Unlocked"</formula>
    </cfRule>
    <cfRule type="cellIs" dxfId="2225" priority="2226" operator="equal">
      <formula>"Locked"</formula>
    </cfRule>
  </conditionalFormatting>
  <conditionalFormatting sqref="G423:G425">
    <cfRule type="containsText" dxfId="2224" priority="2224" operator="containsText" text="Param">
      <formula>NOT(ISERROR(SEARCH("Param",G423)))</formula>
    </cfRule>
  </conditionalFormatting>
  <conditionalFormatting sqref="I423:I425">
    <cfRule type="cellIs" dxfId="2223" priority="2223" operator="lessThan">
      <formula>0</formula>
    </cfRule>
  </conditionalFormatting>
  <conditionalFormatting sqref="D423:D425">
    <cfRule type="containsText" dxfId="2222" priority="2221" operator="containsText" text="Dec">
      <formula>NOT(ISERROR(SEARCH("Dec",D423)))</formula>
    </cfRule>
    <cfRule type="containsText" dxfId="2221" priority="2222" operator="containsText" text="Inc">
      <formula>NOT(ISERROR(SEARCH("Inc",D423)))</formula>
    </cfRule>
  </conditionalFormatting>
  <conditionalFormatting sqref="F423:F425">
    <cfRule type="cellIs" dxfId="2220" priority="2219" operator="equal">
      <formula>"Unlocked"</formula>
    </cfRule>
    <cfRule type="cellIs" dxfId="2219" priority="2220" operator="equal">
      <formula>"Locked"</formula>
    </cfRule>
  </conditionalFormatting>
  <conditionalFormatting sqref="G423:G425">
    <cfRule type="containsText" dxfId="2218" priority="2218" operator="containsText" text="Param">
      <formula>NOT(ISERROR(SEARCH("Param",G423)))</formula>
    </cfRule>
  </conditionalFormatting>
  <conditionalFormatting sqref="I423:I425">
    <cfRule type="cellIs" dxfId="2217" priority="2217" operator="lessThan">
      <formula>0</formula>
    </cfRule>
  </conditionalFormatting>
  <conditionalFormatting sqref="D423:D425">
    <cfRule type="containsText" dxfId="2216" priority="2215" operator="containsText" text="Dec">
      <formula>NOT(ISERROR(SEARCH("Dec",D423)))</formula>
    </cfRule>
    <cfRule type="containsText" dxfId="2215" priority="2216" operator="containsText" text="Inc">
      <formula>NOT(ISERROR(SEARCH("Inc",D423)))</formula>
    </cfRule>
  </conditionalFormatting>
  <conditionalFormatting sqref="F423:F425">
    <cfRule type="cellIs" dxfId="2214" priority="2213" operator="equal">
      <formula>"Unlocked"</formula>
    </cfRule>
    <cfRule type="cellIs" dxfId="2213" priority="2214" operator="equal">
      <formula>"Locked"</formula>
    </cfRule>
  </conditionalFormatting>
  <conditionalFormatting sqref="G423:G425">
    <cfRule type="containsText" dxfId="2212" priority="2212" operator="containsText" text="Param">
      <formula>NOT(ISERROR(SEARCH("Param",G423)))</formula>
    </cfRule>
  </conditionalFormatting>
  <conditionalFormatting sqref="I423:I425">
    <cfRule type="cellIs" dxfId="2211" priority="2211" operator="lessThan">
      <formula>0</formula>
    </cfRule>
  </conditionalFormatting>
  <conditionalFormatting sqref="D423:D425">
    <cfRule type="containsText" dxfId="2210" priority="2209" operator="containsText" text="Dec">
      <formula>NOT(ISERROR(SEARCH("Dec",D423)))</formula>
    </cfRule>
    <cfRule type="containsText" dxfId="2209" priority="2210" operator="containsText" text="Inc">
      <formula>NOT(ISERROR(SEARCH("Inc",D423)))</formula>
    </cfRule>
  </conditionalFormatting>
  <conditionalFormatting sqref="F423:F425">
    <cfRule type="cellIs" dxfId="2208" priority="2207" operator="equal">
      <formula>"Unlocked"</formula>
    </cfRule>
    <cfRule type="cellIs" dxfId="2207" priority="2208" operator="equal">
      <formula>"Locked"</formula>
    </cfRule>
  </conditionalFormatting>
  <conditionalFormatting sqref="G423:G425">
    <cfRule type="containsText" dxfId="2206" priority="2206" operator="containsText" text="Param">
      <formula>NOT(ISERROR(SEARCH("Param",G423)))</formula>
    </cfRule>
  </conditionalFormatting>
  <conditionalFormatting sqref="I423:I425">
    <cfRule type="cellIs" dxfId="2205" priority="2205" operator="lessThan">
      <formula>0</formula>
    </cfRule>
  </conditionalFormatting>
  <conditionalFormatting sqref="D423:D425">
    <cfRule type="containsText" dxfId="2204" priority="2203" operator="containsText" text="Dec">
      <formula>NOT(ISERROR(SEARCH("Dec",D423)))</formula>
    </cfRule>
    <cfRule type="containsText" dxfId="2203" priority="2204" operator="containsText" text="Inc">
      <formula>NOT(ISERROR(SEARCH("Inc",D423)))</formula>
    </cfRule>
  </conditionalFormatting>
  <conditionalFormatting sqref="F423:F425">
    <cfRule type="cellIs" dxfId="2202" priority="2201" operator="equal">
      <formula>"Unlocked"</formula>
    </cfRule>
    <cfRule type="cellIs" dxfId="2201" priority="2202" operator="equal">
      <formula>"Locked"</formula>
    </cfRule>
  </conditionalFormatting>
  <conditionalFormatting sqref="G423:G425">
    <cfRule type="containsText" dxfId="2200" priority="2200" operator="containsText" text="Param">
      <formula>NOT(ISERROR(SEARCH("Param",G423)))</formula>
    </cfRule>
  </conditionalFormatting>
  <conditionalFormatting sqref="I423:I425">
    <cfRule type="cellIs" dxfId="2199" priority="2199" operator="lessThan">
      <formula>0</formula>
    </cfRule>
  </conditionalFormatting>
  <conditionalFormatting sqref="D423:D425">
    <cfRule type="containsText" dxfId="2198" priority="2197" operator="containsText" text="Dec">
      <formula>NOT(ISERROR(SEARCH("Dec",D423)))</formula>
    </cfRule>
    <cfRule type="containsText" dxfId="2197" priority="2198" operator="containsText" text="Inc">
      <formula>NOT(ISERROR(SEARCH("Inc",D423)))</formula>
    </cfRule>
  </conditionalFormatting>
  <conditionalFormatting sqref="F423:F425">
    <cfRule type="cellIs" dxfId="2196" priority="2195" operator="equal">
      <formula>"Unlocked"</formula>
    </cfRule>
    <cfRule type="cellIs" dxfId="2195" priority="2196" operator="equal">
      <formula>"Locked"</formula>
    </cfRule>
  </conditionalFormatting>
  <conditionalFormatting sqref="G423:G425">
    <cfRule type="containsText" dxfId="2194" priority="2194" operator="containsText" text="Param">
      <formula>NOT(ISERROR(SEARCH("Param",G423)))</formula>
    </cfRule>
  </conditionalFormatting>
  <conditionalFormatting sqref="I423:I425">
    <cfRule type="cellIs" dxfId="2193" priority="2193" operator="lessThan">
      <formula>0</formula>
    </cfRule>
  </conditionalFormatting>
  <conditionalFormatting sqref="D423:D425">
    <cfRule type="containsText" dxfId="2192" priority="2191" operator="containsText" text="Dec">
      <formula>NOT(ISERROR(SEARCH("Dec",D423)))</formula>
    </cfRule>
    <cfRule type="containsText" dxfId="2191" priority="2192" operator="containsText" text="Inc">
      <formula>NOT(ISERROR(SEARCH("Inc",D423)))</formula>
    </cfRule>
  </conditionalFormatting>
  <conditionalFormatting sqref="F423">
    <cfRule type="cellIs" dxfId="2190" priority="2189" operator="equal">
      <formula>"Unlocked"</formula>
    </cfRule>
    <cfRule type="cellIs" dxfId="2189" priority="2190" operator="equal">
      <formula>"Locked"</formula>
    </cfRule>
  </conditionalFormatting>
  <conditionalFormatting sqref="G423">
    <cfRule type="containsText" dxfId="2188" priority="2188" operator="containsText" text="Param">
      <formula>NOT(ISERROR(SEARCH("Param",G423)))</formula>
    </cfRule>
  </conditionalFormatting>
  <conditionalFormatting sqref="I423">
    <cfRule type="cellIs" dxfId="2187" priority="2187" operator="lessThan">
      <formula>0</formula>
    </cfRule>
  </conditionalFormatting>
  <conditionalFormatting sqref="D423">
    <cfRule type="containsText" dxfId="2186" priority="2185" operator="containsText" text="Dec">
      <formula>NOT(ISERROR(SEARCH("Dec",D423)))</formula>
    </cfRule>
    <cfRule type="containsText" dxfId="2185" priority="2186" operator="containsText" text="Inc">
      <formula>NOT(ISERROR(SEARCH("Inc",D423)))</formula>
    </cfRule>
  </conditionalFormatting>
  <conditionalFormatting sqref="F424:F425">
    <cfRule type="cellIs" dxfId="2184" priority="2183" operator="equal">
      <formula>"Unlocked"</formula>
    </cfRule>
    <cfRule type="cellIs" dxfId="2183" priority="2184" operator="equal">
      <formula>"Locked"</formula>
    </cfRule>
  </conditionalFormatting>
  <conditionalFormatting sqref="G424:G425">
    <cfRule type="containsText" dxfId="2182" priority="2182" operator="containsText" text="Param">
      <formula>NOT(ISERROR(SEARCH("Param",G424)))</formula>
    </cfRule>
  </conditionalFormatting>
  <conditionalFormatting sqref="I424:I425">
    <cfRule type="cellIs" dxfId="2181" priority="2181" operator="lessThan">
      <formula>0</formula>
    </cfRule>
  </conditionalFormatting>
  <conditionalFormatting sqref="D424:D425">
    <cfRule type="containsText" dxfId="2180" priority="2179" operator="containsText" text="Dec">
      <formula>NOT(ISERROR(SEARCH("Dec",D424)))</formula>
    </cfRule>
    <cfRule type="containsText" dxfId="2179" priority="2180" operator="containsText" text="Inc">
      <formula>NOT(ISERROR(SEARCH("Inc",D424)))</formula>
    </cfRule>
  </conditionalFormatting>
  <conditionalFormatting sqref="F426:F431">
    <cfRule type="cellIs" dxfId="2178" priority="2177" operator="equal">
      <formula>"Unlocked"</formula>
    </cfRule>
    <cfRule type="cellIs" dxfId="2177" priority="2178" operator="equal">
      <formula>"Locked"</formula>
    </cfRule>
  </conditionalFormatting>
  <conditionalFormatting sqref="G426:G431">
    <cfRule type="containsText" dxfId="2176" priority="2176" operator="containsText" text="Param">
      <formula>NOT(ISERROR(SEARCH("Param",G426)))</formula>
    </cfRule>
  </conditionalFormatting>
  <conditionalFormatting sqref="I426:I431">
    <cfRule type="cellIs" dxfId="2175" priority="2175" operator="lessThan">
      <formula>0</formula>
    </cfRule>
  </conditionalFormatting>
  <conditionalFormatting sqref="D426:D431">
    <cfRule type="containsText" dxfId="2174" priority="2173" operator="containsText" text="Dec">
      <formula>NOT(ISERROR(SEARCH("Dec",D426)))</formula>
    </cfRule>
    <cfRule type="containsText" dxfId="2173" priority="2174" operator="containsText" text="Inc">
      <formula>NOT(ISERROR(SEARCH("Inc",D426)))</formula>
    </cfRule>
  </conditionalFormatting>
  <conditionalFormatting sqref="F426:F431">
    <cfRule type="cellIs" dxfId="2172" priority="2171" operator="equal">
      <formula>"Unlocked"</formula>
    </cfRule>
    <cfRule type="cellIs" dxfId="2171" priority="2172" operator="equal">
      <formula>"Locked"</formula>
    </cfRule>
  </conditionalFormatting>
  <conditionalFormatting sqref="G426:G431">
    <cfRule type="containsText" dxfId="2170" priority="2170" operator="containsText" text="Param">
      <formula>NOT(ISERROR(SEARCH("Param",G426)))</formula>
    </cfRule>
  </conditionalFormatting>
  <conditionalFormatting sqref="I426:I431">
    <cfRule type="cellIs" dxfId="2169" priority="2169" operator="lessThan">
      <formula>0</formula>
    </cfRule>
  </conditionalFormatting>
  <conditionalFormatting sqref="D426:D431">
    <cfRule type="containsText" dxfId="2168" priority="2167" operator="containsText" text="Dec">
      <formula>NOT(ISERROR(SEARCH("Dec",D426)))</formula>
    </cfRule>
    <cfRule type="containsText" dxfId="2167" priority="2168" operator="containsText" text="Inc">
      <formula>NOT(ISERROR(SEARCH("Inc",D426)))</formula>
    </cfRule>
  </conditionalFormatting>
  <conditionalFormatting sqref="F426:F431">
    <cfRule type="cellIs" dxfId="2166" priority="2165" operator="equal">
      <formula>"Unlocked"</formula>
    </cfRule>
    <cfRule type="cellIs" dxfId="2165" priority="2166" operator="equal">
      <formula>"Locked"</formula>
    </cfRule>
  </conditionalFormatting>
  <conditionalFormatting sqref="G426:G431">
    <cfRule type="containsText" dxfId="2164" priority="2164" operator="containsText" text="Param">
      <formula>NOT(ISERROR(SEARCH("Param",G426)))</formula>
    </cfRule>
  </conditionalFormatting>
  <conditionalFormatting sqref="I426:I431">
    <cfRule type="cellIs" dxfId="2163" priority="2163" operator="lessThan">
      <formula>0</formula>
    </cfRule>
  </conditionalFormatting>
  <conditionalFormatting sqref="D426:D431">
    <cfRule type="containsText" dxfId="2162" priority="2161" operator="containsText" text="Dec">
      <formula>NOT(ISERROR(SEARCH("Dec",D426)))</formula>
    </cfRule>
    <cfRule type="containsText" dxfId="2161" priority="2162" operator="containsText" text="Inc">
      <formula>NOT(ISERROR(SEARCH("Inc",D426)))</formula>
    </cfRule>
  </conditionalFormatting>
  <conditionalFormatting sqref="F426:F431">
    <cfRule type="cellIs" dxfId="2160" priority="2159" operator="equal">
      <formula>"Unlocked"</formula>
    </cfRule>
    <cfRule type="cellIs" dxfId="2159" priority="2160" operator="equal">
      <formula>"Locked"</formula>
    </cfRule>
  </conditionalFormatting>
  <conditionalFormatting sqref="G426:G431">
    <cfRule type="containsText" dxfId="2158" priority="2158" operator="containsText" text="Param">
      <formula>NOT(ISERROR(SEARCH("Param",G426)))</formula>
    </cfRule>
  </conditionalFormatting>
  <conditionalFormatting sqref="I426:I431">
    <cfRule type="cellIs" dxfId="2157" priority="2157" operator="lessThan">
      <formula>0</formula>
    </cfRule>
  </conditionalFormatting>
  <conditionalFormatting sqref="D426:D431">
    <cfRule type="containsText" dxfId="2156" priority="2155" operator="containsText" text="Dec">
      <formula>NOT(ISERROR(SEARCH("Dec",D426)))</formula>
    </cfRule>
    <cfRule type="containsText" dxfId="2155" priority="2156" operator="containsText" text="Inc">
      <formula>NOT(ISERROR(SEARCH("Inc",D426)))</formula>
    </cfRule>
  </conditionalFormatting>
  <conditionalFormatting sqref="F426:F428">
    <cfRule type="cellIs" dxfId="2154" priority="2153" operator="equal">
      <formula>"Unlocked"</formula>
    </cfRule>
    <cfRule type="cellIs" dxfId="2153" priority="2154" operator="equal">
      <formula>"Locked"</formula>
    </cfRule>
  </conditionalFormatting>
  <conditionalFormatting sqref="G426:G428">
    <cfRule type="containsText" dxfId="2152" priority="2152" operator="containsText" text="Param">
      <formula>NOT(ISERROR(SEARCH("Param",G426)))</formula>
    </cfRule>
  </conditionalFormatting>
  <conditionalFormatting sqref="I426:I428">
    <cfRule type="cellIs" dxfId="2151" priority="2151" operator="lessThan">
      <formula>0</formula>
    </cfRule>
  </conditionalFormatting>
  <conditionalFormatting sqref="D426:D428">
    <cfRule type="containsText" dxfId="2150" priority="2149" operator="containsText" text="Dec">
      <formula>NOT(ISERROR(SEARCH("Dec",D426)))</formula>
    </cfRule>
    <cfRule type="containsText" dxfId="2149" priority="2150" operator="containsText" text="Inc">
      <formula>NOT(ISERROR(SEARCH("Inc",D426)))</formula>
    </cfRule>
  </conditionalFormatting>
  <conditionalFormatting sqref="F426:F428">
    <cfRule type="cellIs" dxfId="2148" priority="2147" operator="equal">
      <formula>"Unlocked"</formula>
    </cfRule>
    <cfRule type="cellIs" dxfId="2147" priority="2148" operator="equal">
      <formula>"Locked"</formula>
    </cfRule>
  </conditionalFormatting>
  <conditionalFormatting sqref="G426:G428">
    <cfRule type="containsText" dxfId="2146" priority="2146" operator="containsText" text="Param">
      <formula>NOT(ISERROR(SEARCH("Param",G426)))</formula>
    </cfRule>
  </conditionalFormatting>
  <conditionalFormatting sqref="I426:I428">
    <cfRule type="cellIs" dxfId="2145" priority="2145" operator="lessThan">
      <formula>0</formula>
    </cfRule>
  </conditionalFormatting>
  <conditionalFormatting sqref="D426:D428">
    <cfRule type="containsText" dxfId="2144" priority="2143" operator="containsText" text="Dec">
      <formula>NOT(ISERROR(SEARCH("Dec",D426)))</formula>
    </cfRule>
    <cfRule type="containsText" dxfId="2143" priority="2144" operator="containsText" text="Inc">
      <formula>NOT(ISERROR(SEARCH("Inc",D426)))</formula>
    </cfRule>
  </conditionalFormatting>
  <conditionalFormatting sqref="F426:F428">
    <cfRule type="cellIs" dxfId="2142" priority="2141" operator="equal">
      <formula>"Unlocked"</formula>
    </cfRule>
    <cfRule type="cellIs" dxfId="2141" priority="2142" operator="equal">
      <formula>"Locked"</formula>
    </cfRule>
  </conditionalFormatting>
  <conditionalFormatting sqref="G426:G428">
    <cfRule type="containsText" dxfId="2140" priority="2140" operator="containsText" text="Param">
      <formula>NOT(ISERROR(SEARCH("Param",G426)))</formula>
    </cfRule>
  </conditionalFormatting>
  <conditionalFormatting sqref="I426:I428">
    <cfRule type="cellIs" dxfId="2139" priority="2139" operator="lessThan">
      <formula>0</formula>
    </cfRule>
  </conditionalFormatting>
  <conditionalFormatting sqref="D426:D428">
    <cfRule type="containsText" dxfId="2138" priority="2137" operator="containsText" text="Dec">
      <formula>NOT(ISERROR(SEARCH("Dec",D426)))</formula>
    </cfRule>
    <cfRule type="containsText" dxfId="2137" priority="2138" operator="containsText" text="Inc">
      <formula>NOT(ISERROR(SEARCH("Inc",D426)))</formula>
    </cfRule>
  </conditionalFormatting>
  <conditionalFormatting sqref="F426:F428">
    <cfRule type="cellIs" dxfId="2136" priority="2135" operator="equal">
      <formula>"Unlocked"</formula>
    </cfRule>
    <cfRule type="cellIs" dxfId="2135" priority="2136" operator="equal">
      <formula>"Locked"</formula>
    </cfRule>
  </conditionalFormatting>
  <conditionalFormatting sqref="G426:G428">
    <cfRule type="containsText" dxfId="2134" priority="2134" operator="containsText" text="Param">
      <formula>NOT(ISERROR(SEARCH("Param",G426)))</formula>
    </cfRule>
  </conditionalFormatting>
  <conditionalFormatting sqref="I426:I428">
    <cfRule type="cellIs" dxfId="2133" priority="2133" operator="lessThan">
      <formula>0</formula>
    </cfRule>
  </conditionalFormatting>
  <conditionalFormatting sqref="D426:D428">
    <cfRule type="containsText" dxfId="2132" priority="2131" operator="containsText" text="Dec">
      <formula>NOT(ISERROR(SEARCH("Dec",D426)))</formula>
    </cfRule>
    <cfRule type="containsText" dxfId="2131" priority="2132" operator="containsText" text="Inc">
      <formula>NOT(ISERROR(SEARCH("Inc",D426)))</formula>
    </cfRule>
  </conditionalFormatting>
  <conditionalFormatting sqref="F426:F428">
    <cfRule type="cellIs" dxfId="2130" priority="2129" operator="equal">
      <formula>"Unlocked"</formula>
    </cfRule>
    <cfRule type="cellIs" dxfId="2129" priority="2130" operator="equal">
      <formula>"Locked"</formula>
    </cfRule>
  </conditionalFormatting>
  <conditionalFormatting sqref="G426:G428">
    <cfRule type="containsText" dxfId="2128" priority="2128" operator="containsText" text="Param">
      <formula>NOT(ISERROR(SEARCH("Param",G426)))</formula>
    </cfRule>
  </conditionalFormatting>
  <conditionalFormatting sqref="I426:I428">
    <cfRule type="cellIs" dxfId="2127" priority="2127" operator="lessThan">
      <formula>0</formula>
    </cfRule>
  </conditionalFormatting>
  <conditionalFormatting sqref="D426:D428">
    <cfRule type="containsText" dxfId="2126" priority="2125" operator="containsText" text="Dec">
      <formula>NOT(ISERROR(SEARCH("Dec",D426)))</formula>
    </cfRule>
    <cfRule type="containsText" dxfId="2125" priority="2126" operator="containsText" text="Inc">
      <formula>NOT(ISERROR(SEARCH("Inc",D426)))</formula>
    </cfRule>
  </conditionalFormatting>
  <conditionalFormatting sqref="F426:F428">
    <cfRule type="cellIs" dxfId="2124" priority="2123" operator="equal">
      <formula>"Unlocked"</formula>
    </cfRule>
    <cfRule type="cellIs" dxfId="2123" priority="2124" operator="equal">
      <formula>"Locked"</formula>
    </cfRule>
  </conditionalFormatting>
  <conditionalFormatting sqref="G426:G428">
    <cfRule type="containsText" dxfId="2122" priority="2122" operator="containsText" text="Param">
      <formula>NOT(ISERROR(SEARCH("Param",G426)))</formula>
    </cfRule>
  </conditionalFormatting>
  <conditionalFormatting sqref="I426:I428">
    <cfRule type="cellIs" dxfId="2121" priority="2121" operator="lessThan">
      <formula>0</formula>
    </cfRule>
  </conditionalFormatting>
  <conditionalFormatting sqref="D426:D428">
    <cfRule type="containsText" dxfId="2120" priority="2119" operator="containsText" text="Dec">
      <formula>NOT(ISERROR(SEARCH("Dec",D426)))</formula>
    </cfRule>
    <cfRule type="containsText" dxfId="2119" priority="2120" operator="containsText" text="Inc">
      <formula>NOT(ISERROR(SEARCH("Inc",D426)))</formula>
    </cfRule>
  </conditionalFormatting>
  <conditionalFormatting sqref="F426:F428">
    <cfRule type="cellIs" dxfId="2118" priority="2117" operator="equal">
      <formula>"Unlocked"</formula>
    </cfRule>
    <cfRule type="cellIs" dxfId="2117" priority="2118" operator="equal">
      <formula>"Locked"</formula>
    </cfRule>
  </conditionalFormatting>
  <conditionalFormatting sqref="G426:G428">
    <cfRule type="containsText" dxfId="2116" priority="2116" operator="containsText" text="Param">
      <formula>NOT(ISERROR(SEARCH("Param",G426)))</formula>
    </cfRule>
  </conditionalFormatting>
  <conditionalFormatting sqref="I426:I428">
    <cfRule type="cellIs" dxfId="2115" priority="2115" operator="lessThan">
      <formula>0</formula>
    </cfRule>
  </conditionalFormatting>
  <conditionalFormatting sqref="D426:D428">
    <cfRule type="containsText" dxfId="2114" priority="2113" operator="containsText" text="Dec">
      <formula>NOT(ISERROR(SEARCH("Dec",D426)))</formula>
    </cfRule>
    <cfRule type="containsText" dxfId="2113" priority="2114" operator="containsText" text="Inc">
      <formula>NOT(ISERROR(SEARCH("Inc",D426)))</formula>
    </cfRule>
  </conditionalFormatting>
  <conditionalFormatting sqref="F426:F427">
    <cfRule type="cellIs" dxfId="2112" priority="2111" operator="equal">
      <formula>"Unlocked"</formula>
    </cfRule>
    <cfRule type="cellIs" dxfId="2111" priority="2112" operator="equal">
      <formula>"Locked"</formula>
    </cfRule>
  </conditionalFormatting>
  <conditionalFormatting sqref="G426:G427">
    <cfRule type="containsText" dxfId="2110" priority="2110" operator="containsText" text="Param">
      <formula>NOT(ISERROR(SEARCH("Param",G426)))</formula>
    </cfRule>
  </conditionalFormatting>
  <conditionalFormatting sqref="I426:I427">
    <cfRule type="cellIs" dxfId="2109" priority="2109" operator="lessThan">
      <formula>0</formula>
    </cfRule>
  </conditionalFormatting>
  <conditionalFormatting sqref="D426:D427">
    <cfRule type="containsText" dxfId="2108" priority="2107" operator="containsText" text="Dec">
      <formula>NOT(ISERROR(SEARCH("Dec",D426)))</formula>
    </cfRule>
    <cfRule type="containsText" dxfId="2107" priority="2108" operator="containsText" text="Inc">
      <formula>NOT(ISERROR(SEARCH("Inc",D426)))</formula>
    </cfRule>
  </conditionalFormatting>
  <conditionalFormatting sqref="F426:F427">
    <cfRule type="cellIs" dxfId="2106" priority="2105" operator="equal">
      <formula>"Unlocked"</formula>
    </cfRule>
    <cfRule type="cellIs" dxfId="2105" priority="2106" operator="equal">
      <formula>"Locked"</formula>
    </cfRule>
  </conditionalFormatting>
  <conditionalFormatting sqref="G426:G427">
    <cfRule type="containsText" dxfId="2104" priority="2104" operator="containsText" text="Param">
      <formula>NOT(ISERROR(SEARCH("Param",G426)))</formula>
    </cfRule>
  </conditionalFormatting>
  <conditionalFormatting sqref="I426:I427">
    <cfRule type="cellIs" dxfId="2103" priority="2103" operator="lessThan">
      <formula>0</formula>
    </cfRule>
  </conditionalFormatting>
  <conditionalFormatting sqref="D426:D427">
    <cfRule type="containsText" dxfId="2102" priority="2101" operator="containsText" text="Dec">
      <formula>NOT(ISERROR(SEARCH("Dec",D426)))</formula>
    </cfRule>
    <cfRule type="containsText" dxfId="2101" priority="2102" operator="containsText" text="Inc">
      <formula>NOT(ISERROR(SEARCH("Inc",D426)))</formula>
    </cfRule>
  </conditionalFormatting>
  <conditionalFormatting sqref="F426:F427">
    <cfRule type="cellIs" dxfId="2100" priority="2099" operator="equal">
      <formula>"Unlocked"</formula>
    </cfRule>
    <cfRule type="cellIs" dxfId="2099" priority="2100" operator="equal">
      <formula>"Locked"</formula>
    </cfRule>
  </conditionalFormatting>
  <conditionalFormatting sqref="G426:G427">
    <cfRule type="containsText" dxfId="2098" priority="2098" operator="containsText" text="Param">
      <formula>NOT(ISERROR(SEARCH("Param",G426)))</formula>
    </cfRule>
  </conditionalFormatting>
  <conditionalFormatting sqref="I426:I427">
    <cfRule type="cellIs" dxfId="2097" priority="2097" operator="lessThan">
      <formula>0</formula>
    </cfRule>
  </conditionalFormatting>
  <conditionalFormatting sqref="D426:D427">
    <cfRule type="containsText" dxfId="2096" priority="2095" operator="containsText" text="Dec">
      <formula>NOT(ISERROR(SEARCH("Dec",D426)))</formula>
    </cfRule>
    <cfRule type="containsText" dxfId="2095" priority="2096" operator="containsText" text="Inc">
      <formula>NOT(ISERROR(SEARCH("Inc",D426)))</formula>
    </cfRule>
  </conditionalFormatting>
  <conditionalFormatting sqref="F426:F427">
    <cfRule type="cellIs" dxfId="2094" priority="2093" operator="equal">
      <formula>"Unlocked"</formula>
    </cfRule>
    <cfRule type="cellIs" dxfId="2093" priority="2094" operator="equal">
      <formula>"Locked"</formula>
    </cfRule>
  </conditionalFormatting>
  <conditionalFormatting sqref="G426:G427">
    <cfRule type="containsText" dxfId="2092" priority="2092" operator="containsText" text="Param">
      <formula>NOT(ISERROR(SEARCH("Param",G426)))</formula>
    </cfRule>
  </conditionalFormatting>
  <conditionalFormatting sqref="I426:I427">
    <cfRule type="cellIs" dxfId="2091" priority="2091" operator="lessThan">
      <formula>0</formula>
    </cfRule>
  </conditionalFormatting>
  <conditionalFormatting sqref="D426:D427">
    <cfRule type="containsText" dxfId="2090" priority="2089" operator="containsText" text="Dec">
      <formula>NOT(ISERROR(SEARCH("Dec",D426)))</formula>
    </cfRule>
    <cfRule type="containsText" dxfId="2089" priority="2090" operator="containsText" text="Inc">
      <formula>NOT(ISERROR(SEARCH("Inc",D426)))</formula>
    </cfRule>
  </conditionalFormatting>
  <conditionalFormatting sqref="F426:F427">
    <cfRule type="cellIs" dxfId="2088" priority="2087" operator="equal">
      <formula>"Unlocked"</formula>
    </cfRule>
    <cfRule type="cellIs" dxfId="2087" priority="2088" operator="equal">
      <formula>"Locked"</formula>
    </cfRule>
  </conditionalFormatting>
  <conditionalFormatting sqref="G426:G427">
    <cfRule type="containsText" dxfId="2086" priority="2086" operator="containsText" text="Param">
      <formula>NOT(ISERROR(SEARCH("Param",G426)))</formula>
    </cfRule>
  </conditionalFormatting>
  <conditionalFormatting sqref="I426:I427">
    <cfRule type="cellIs" dxfId="2085" priority="2085" operator="lessThan">
      <formula>0</formula>
    </cfRule>
  </conditionalFormatting>
  <conditionalFormatting sqref="D426:D427">
    <cfRule type="containsText" dxfId="2084" priority="2083" operator="containsText" text="Dec">
      <formula>NOT(ISERROR(SEARCH("Dec",D426)))</formula>
    </cfRule>
    <cfRule type="containsText" dxfId="2083" priority="2084" operator="containsText" text="Inc">
      <formula>NOT(ISERROR(SEARCH("Inc",D426)))</formula>
    </cfRule>
  </conditionalFormatting>
  <conditionalFormatting sqref="F426:F427">
    <cfRule type="cellIs" dxfId="2082" priority="2081" operator="equal">
      <formula>"Unlocked"</formula>
    </cfRule>
    <cfRule type="cellIs" dxfId="2081" priority="2082" operator="equal">
      <formula>"Locked"</formula>
    </cfRule>
  </conditionalFormatting>
  <conditionalFormatting sqref="G426:G427">
    <cfRule type="containsText" dxfId="2080" priority="2080" operator="containsText" text="Param">
      <formula>NOT(ISERROR(SEARCH("Param",G426)))</formula>
    </cfRule>
  </conditionalFormatting>
  <conditionalFormatting sqref="I426:I427">
    <cfRule type="cellIs" dxfId="2079" priority="2079" operator="lessThan">
      <formula>0</formula>
    </cfRule>
  </conditionalFormatting>
  <conditionalFormatting sqref="D426:D427">
    <cfRule type="containsText" dxfId="2078" priority="2077" operator="containsText" text="Dec">
      <formula>NOT(ISERROR(SEARCH("Dec",D426)))</formula>
    </cfRule>
    <cfRule type="containsText" dxfId="2077" priority="2078" operator="containsText" text="Inc">
      <formula>NOT(ISERROR(SEARCH("Inc",D426)))</formula>
    </cfRule>
  </conditionalFormatting>
  <conditionalFormatting sqref="F426:F427">
    <cfRule type="cellIs" dxfId="2076" priority="2075" operator="equal">
      <formula>"Unlocked"</formula>
    </cfRule>
    <cfRule type="cellIs" dxfId="2075" priority="2076" operator="equal">
      <formula>"Locked"</formula>
    </cfRule>
  </conditionalFormatting>
  <conditionalFormatting sqref="G426:G427">
    <cfRule type="containsText" dxfId="2074" priority="2074" operator="containsText" text="Param">
      <formula>NOT(ISERROR(SEARCH("Param",G426)))</formula>
    </cfRule>
  </conditionalFormatting>
  <conditionalFormatting sqref="I426:I427">
    <cfRule type="cellIs" dxfId="2073" priority="2073" operator="lessThan">
      <formula>0</formula>
    </cfRule>
  </conditionalFormatting>
  <conditionalFormatting sqref="D426:D427">
    <cfRule type="containsText" dxfId="2072" priority="2071" operator="containsText" text="Dec">
      <formula>NOT(ISERROR(SEARCH("Dec",D426)))</formula>
    </cfRule>
    <cfRule type="containsText" dxfId="2071" priority="2072" operator="containsText" text="Inc">
      <formula>NOT(ISERROR(SEARCH("Inc",D426)))</formula>
    </cfRule>
  </conditionalFormatting>
  <conditionalFormatting sqref="F426:F427">
    <cfRule type="cellIs" dxfId="2070" priority="2069" operator="equal">
      <formula>"Unlocked"</formula>
    </cfRule>
    <cfRule type="cellIs" dxfId="2069" priority="2070" operator="equal">
      <formula>"Locked"</formula>
    </cfRule>
  </conditionalFormatting>
  <conditionalFormatting sqref="G426:G427">
    <cfRule type="containsText" dxfId="2068" priority="2068" operator="containsText" text="Param">
      <formula>NOT(ISERROR(SEARCH("Param",G426)))</formula>
    </cfRule>
  </conditionalFormatting>
  <conditionalFormatting sqref="I426:I427">
    <cfRule type="cellIs" dxfId="2067" priority="2067" operator="lessThan">
      <formula>0</formula>
    </cfRule>
  </conditionalFormatting>
  <conditionalFormatting sqref="D426:D427">
    <cfRule type="containsText" dxfId="2066" priority="2065" operator="containsText" text="Dec">
      <formula>NOT(ISERROR(SEARCH("Dec",D426)))</formula>
    </cfRule>
    <cfRule type="containsText" dxfId="2065" priority="2066" operator="containsText" text="Inc">
      <formula>NOT(ISERROR(SEARCH("Inc",D426)))</formula>
    </cfRule>
  </conditionalFormatting>
  <conditionalFormatting sqref="F426:F427">
    <cfRule type="cellIs" dxfId="2064" priority="2063" operator="equal">
      <formula>"Unlocked"</formula>
    </cfRule>
    <cfRule type="cellIs" dxfId="2063" priority="2064" operator="equal">
      <formula>"Locked"</formula>
    </cfRule>
  </conditionalFormatting>
  <conditionalFormatting sqref="G426:G427">
    <cfRule type="containsText" dxfId="2062" priority="2062" operator="containsText" text="Param">
      <formula>NOT(ISERROR(SEARCH("Param",G426)))</formula>
    </cfRule>
  </conditionalFormatting>
  <conditionalFormatting sqref="I426:I427">
    <cfRule type="cellIs" dxfId="2061" priority="2061" operator="lessThan">
      <formula>0</formula>
    </cfRule>
  </conditionalFormatting>
  <conditionalFormatting sqref="D426:D427">
    <cfRule type="containsText" dxfId="2060" priority="2059" operator="containsText" text="Dec">
      <formula>NOT(ISERROR(SEARCH("Dec",D426)))</formula>
    </cfRule>
    <cfRule type="containsText" dxfId="2059" priority="2060" operator="containsText" text="Inc">
      <formula>NOT(ISERROR(SEARCH("Inc",D426)))</formula>
    </cfRule>
  </conditionalFormatting>
  <conditionalFormatting sqref="F426:F427">
    <cfRule type="cellIs" dxfId="2058" priority="2057" operator="equal">
      <formula>"Unlocked"</formula>
    </cfRule>
    <cfRule type="cellIs" dxfId="2057" priority="2058" operator="equal">
      <formula>"Locked"</formula>
    </cfRule>
  </conditionalFormatting>
  <conditionalFormatting sqref="G426:G427">
    <cfRule type="containsText" dxfId="2056" priority="2056" operator="containsText" text="Param">
      <formula>NOT(ISERROR(SEARCH("Param",G426)))</formula>
    </cfRule>
  </conditionalFormatting>
  <conditionalFormatting sqref="I426:I427">
    <cfRule type="cellIs" dxfId="2055" priority="2055" operator="lessThan">
      <formula>0</formula>
    </cfRule>
  </conditionalFormatting>
  <conditionalFormatting sqref="D426:D427">
    <cfRule type="containsText" dxfId="2054" priority="2053" operator="containsText" text="Dec">
      <formula>NOT(ISERROR(SEARCH("Dec",D426)))</formula>
    </cfRule>
    <cfRule type="containsText" dxfId="2053" priority="2054" operator="containsText" text="Inc">
      <formula>NOT(ISERROR(SEARCH("Inc",D426)))</formula>
    </cfRule>
  </conditionalFormatting>
  <conditionalFormatting sqref="F426:F427">
    <cfRule type="cellIs" dxfId="2052" priority="2051" operator="equal">
      <formula>"Unlocked"</formula>
    </cfRule>
    <cfRule type="cellIs" dxfId="2051" priority="2052" operator="equal">
      <formula>"Locked"</formula>
    </cfRule>
  </conditionalFormatting>
  <conditionalFormatting sqref="G426:G427">
    <cfRule type="containsText" dxfId="2050" priority="2050" operator="containsText" text="Param">
      <formula>NOT(ISERROR(SEARCH("Param",G426)))</formula>
    </cfRule>
  </conditionalFormatting>
  <conditionalFormatting sqref="I426:I427">
    <cfRule type="cellIs" dxfId="2049" priority="2049" operator="lessThan">
      <formula>0</formula>
    </cfRule>
  </conditionalFormatting>
  <conditionalFormatting sqref="D426:D427">
    <cfRule type="containsText" dxfId="2048" priority="2047" operator="containsText" text="Dec">
      <formula>NOT(ISERROR(SEARCH("Dec",D426)))</formula>
    </cfRule>
    <cfRule type="containsText" dxfId="2047" priority="2048" operator="containsText" text="Inc">
      <formula>NOT(ISERROR(SEARCH("Inc",D426)))</formula>
    </cfRule>
  </conditionalFormatting>
  <conditionalFormatting sqref="F426:F427">
    <cfRule type="cellIs" dxfId="2046" priority="2045" operator="equal">
      <formula>"Unlocked"</formula>
    </cfRule>
    <cfRule type="cellIs" dxfId="2045" priority="2046" operator="equal">
      <formula>"Locked"</formula>
    </cfRule>
  </conditionalFormatting>
  <conditionalFormatting sqref="G426:G427">
    <cfRule type="containsText" dxfId="2044" priority="2044" operator="containsText" text="Param">
      <formula>NOT(ISERROR(SEARCH("Param",G426)))</formula>
    </cfRule>
  </conditionalFormatting>
  <conditionalFormatting sqref="I426:I427">
    <cfRule type="cellIs" dxfId="2043" priority="2043" operator="lessThan">
      <formula>0</formula>
    </cfRule>
  </conditionalFormatting>
  <conditionalFormatting sqref="D426:D427">
    <cfRule type="containsText" dxfId="2042" priority="2041" operator="containsText" text="Dec">
      <formula>NOT(ISERROR(SEARCH("Dec",D426)))</formula>
    </cfRule>
    <cfRule type="containsText" dxfId="2041" priority="2042" operator="containsText" text="Inc">
      <formula>NOT(ISERROR(SEARCH("Inc",D426)))</formula>
    </cfRule>
  </conditionalFormatting>
  <conditionalFormatting sqref="F426:F427">
    <cfRule type="cellIs" dxfId="2040" priority="2039" operator="equal">
      <formula>"Unlocked"</formula>
    </cfRule>
    <cfRule type="cellIs" dxfId="2039" priority="2040" operator="equal">
      <formula>"Locked"</formula>
    </cfRule>
  </conditionalFormatting>
  <conditionalFormatting sqref="G426:G427">
    <cfRule type="containsText" dxfId="2038" priority="2038" operator="containsText" text="Param">
      <formula>NOT(ISERROR(SEARCH("Param",G426)))</formula>
    </cfRule>
  </conditionalFormatting>
  <conditionalFormatting sqref="I426:I427">
    <cfRule type="cellIs" dxfId="2037" priority="2037" operator="lessThan">
      <formula>0</formula>
    </cfRule>
  </conditionalFormatting>
  <conditionalFormatting sqref="D426:D427">
    <cfRule type="containsText" dxfId="2036" priority="2035" operator="containsText" text="Dec">
      <formula>NOT(ISERROR(SEARCH("Dec",D426)))</formula>
    </cfRule>
    <cfRule type="containsText" dxfId="2035" priority="2036" operator="containsText" text="Inc">
      <formula>NOT(ISERROR(SEARCH("Inc",D426)))</formula>
    </cfRule>
  </conditionalFormatting>
  <conditionalFormatting sqref="F426:F427">
    <cfRule type="cellIs" dxfId="2034" priority="2033" operator="equal">
      <formula>"Unlocked"</formula>
    </cfRule>
    <cfRule type="cellIs" dxfId="2033" priority="2034" operator="equal">
      <formula>"Locked"</formula>
    </cfRule>
  </conditionalFormatting>
  <conditionalFormatting sqref="G426:G427">
    <cfRule type="containsText" dxfId="2032" priority="2032" operator="containsText" text="Param">
      <formula>NOT(ISERROR(SEARCH("Param",G426)))</formula>
    </cfRule>
  </conditionalFormatting>
  <conditionalFormatting sqref="I426:I427">
    <cfRule type="cellIs" dxfId="2031" priority="2031" operator="lessThan">
      <formula>0</formula>
    </cfRule>
  </conditionalFormatting>
  <conditionalFormatting sqref="D426:D427">
    <cfRule type="containsText" dxfId="2030" priority="2029" operator="containsText" text="Dec">
      <formula>NOT(ISERROR(SEARCH("Dec",D426)))</formula>
    </cfRule>
    <cfRule type="containsText" dxfId="2029" priority="2030" operator="containsText" text="Inc">
      <formula>NOT(ISERROR(SEARCH("Inc",D426)))</formula>
    </cfRule>
  </conditionalFormatting>
  <conditionalFormatting sqref="F426:F427">
    <cfRule type="cellIs" dxfId="2028" priority="2027" operator="equal">
      <formula>"Unlocked"</formula>
    </cfRule>
    <cfRule type="cellIs" dxfId="2027" priority="2028" operator="equal">
      <formula>"Locked"</formula>
    </cfRule>
  </conditionalFormatting>
  <conditionalFormatting sqref="G426:G427">
    <cfRule type="containsText" dxfId="2026" priority="2026" operator="containsText" text="Param">
      <formula>NOT(ISERROR(SEARCH("Param",G426)))</formula>
    </cfRule>
  </conditionalFormatting>
  <conditionalFormatting sqref="I426:I427">
    <cfRule type="cellIs" dxfId="2025" priority="2025" operator="lessThan">
      <formula>0</formula>
    </cfRule>
  </conditionalFormatting>
  <conditionalFormatting sqref="D426:D427">
    <cfRule type="containsText" dxfId="2024" priority="2023" operator="containsText" text="Dec">
      <formula>NOT(ISERROR(SEARCH("Dec",D426)))</formula>
    </cfRule>
    <cfRule type="containsText" dxfId="2023" priority="2024" operator="containsText" text="Inc">
      <formula>NOT(ISERROR(SEARCH("Inc",D426)))</formula>
    </cfRule>
  </conditionalFormatting>
  <conditionalFormatting sqref="F426:F427">
    <cfRule type="cellIs" dxfId="2022" priority="2021" operator="equal">
      <formula>"Unlocked"</formula>
    </cfRule>
    <cfRule type="cellIs" dxfId="2021" priority="2022" operator="equal">
      <formula>"Locked"</formula>
    </cfRule>
  </conditionalFormatting>
  <conditionalFormatting sqref="G426:G427">
    <cfRule type="containsText" dxfId="2020" priority="2020" operator="containsText" text="Param">
      <formula>NOT(ISERROR(SEARCH("Param",G426)))</formula>
    </cfRule>
  </conditionalFormatting>
  <conditionalFormatting sqref="I426:I427">
    <cfRule type="cellIs" dxfId="2019" priority="2019" operator="lessThan">
      <formula>0</formula>
    </cfRule>
  </conditionalFormatting>
  <conditionalFormatting sqref="D426:D427">
    <cfRule type="containsText" dxfId="2018" priority="2017" operator="containsText" text="Dec">
      <formula>NOT(ISERROR(SEARCH("Dec",D426)))</formula>
    </cfRule>
    <cfRule type="containsText" dxfId="2017" priority="2018" operator="containsText" text="Inc">
      <formula>NOT(ISERROR(SEARCH("Inc",D426)))</formula>
    </cfRule>
  </conditionalFormatting>
  <conditionalFormatting sqref="F426:F427">
    <cfRule type="cellIs" dxfId="2016" priority="2015" operator="equal">
      <formula>"Unlocked"</formula>
    </cfRule>
    <cfRule type="cellIs" dxfId="2015" priority="2016" operator="equal">
      <formula>"Locked"</formula>
    </cfRule>
  </conditionalFormatting>
  <conditionalFormatting sqref="G426:G427">
    <cfRule type="containsText" dxfId="2014" priority="2014" operator="containsText" text="Param">
      <formula>NOT(ISERROR(SEARCH("Param",G426)))</formula>
    </cfRule>
  </conditionalFormatting>
  <conditionalFormatting sqref="I426:I427">
    <cfRule type="cellIs" dxfId="2013" priority="2013" operator="lessThan">
      <formula>0</formula>
    </cfRule>
  </conditionalFormatting>
  <conditionalFormatting sqref="D426:D427">
    <cfRule type="containsText" dxfId="2012" priority="2011" operator="containsText" text="Dec">
      <formula>NOT(ISERROR(SEARCH("Dec",D426)))</formula>
    </cfRule>
    <cfRule type="containsText" dxfId="2011" priority="2012" operator="containsText" text="Inc">
      <formula>NOT(ISERROR(SEARCH("Inc",D426)))</formula>
    </cfRule>
  </conditionalFormatting>
  <conditionalFormatting sqref="F426:F427">
    <cfRule type="cellIs" dxfId="2010" priority="2009" operator="equal">
      <formula>"Unlocked"</formula>
    </cfRule>
    <cfRule type="cellIs" dxfId="2009" priority="2010" operator="equal">
      <formula>"Locked"</formula>
    </cfRule>
  </conditionalFormatting>
  <conditionalFormatting sqref="G426:G427">
    <cfRule type="containsText" dxfId="2008" priority="2008" operator="containsText" text="Param">
      <formula>NOT(ISERROR(SEARCH("Param",G426)))</formula>
    </cfRule>
  </conditionalFormatting>
  <conditionalFormatting sqref="I426:I427">
    <cfRule type="cellIs" dxfId="2007" priority="2007" operator="lessThan">
      <formula>0</formula>
    </cfRule>
  </conditionalFormatting>
  <conditionalFormatting sqref="D426:D427">
    <cfRule type="containsText" dxfId="2006" priority="2005" operator="containsText" text="Dec">
      <formula>NOT(ISERROR(SEARCH("Dec",D426)))</formula>
    </cfRule>
    <cfRule type="containsText" dxfId="2005" priority="2006" operator="containsText" text="Inc">
      <formula>NOT(ISERROR(SEARCH("Inc",D426)))</formula>
    </cfRule>
  </conditionalFormatting>
  <conditionalFormatting sqref="F426:F427">
    <cfRule type="cellIs" dxfId="2004" priority="2003" operator="equal">
      <formula>"Unlocked"</formula>
    </cfRule>
    <cfRule type="cellIs" dxfId="2003" priority="2004" operator="equal">
      <formula>"Locked"</formula>
    </cfRule>
  </conditionalFormatting>
  <conditionalFormatting sqref="G426:G427">
    <cfRule type="containsText" dxfId="2002" priority="2002" operator="containsText" text="Param">
      <formula>NOT(ISERROR(SEARCH("Param",G426)))</formula>
    </cfRule>
  </conditionalFormatting>
  <conditionalFormatting sqref="I426:I427">
    <cfRule type="cellIs" dxfId="2001" priority="2001" operator="lessThan">
      <formula>0</formula>
    </cfRule>
  </conditionalFormatting>
  <conditionalFormatting sqref="D426:D427">
    <cfRule type="containsText" dxfId="2000" priority="1999" operator="containsText" text="Dec">
      <formula>NOT(ISERROR(SEARCH("Dec",D426)))</formula>
    </cfRule>
    <cfRule type="containsText" dxfId="1999" priority="2000" operator="containsText" text="Inc">
      <formula>NOT(ISERROR(SEARCH("Inc",D426)))</formula>
    </cfRule>
  </conditionalFormatting>
  <conditionalFormatting sqref="F428">
    <cfRule type="cellIs" dxfId="1998" priority="1997" operator="equal">
      <formula>"Unlocked"</formula>
    </cfRule>
    <cfRule type="cellIs" dxfId="1997" priority="1998" operator="equal">
      <formula>"Locked"</formula>
    </cfRule>
  </conditionalFormatting>
  <conditionalFormatting sqref="G428">
    <cfRule type="containsText" dxfId="1996" priority="1996" operator="containsText" text="Param">
      <formula>NOT(ISERROR(SEARCH("Param",G428)))</formula>
    </cfRule>
  </conditionalFormatting>
  <conditionalFormatting sqref="I428">
    <cfRule type="cellIs" dxfId="1995" priority="1995" operator="lessThan">
      <formula>0</formula>
    </cfRule>
  </conditionalFormatting>
  <conditionalFormatting sqref="D428">
    <cfRule type="containsText" dxfId="1994" priority="1993" operator="containsText" text="Dec">
      <formula>NOT(ISERROR(SEARCH("Dec",D428)))</formula>
    </cfRule>
    <cfRule type="containsText" dxfId="1993" priority="1994" operator="containsText" text="Inc">
      <formula>NOT(ISERROR(SEARCH("Inc",D428)))</formula>
    </cfRule>
  </conditionalFormatting>
  <conditionalFormatting sqref="F428">
    <cfRule type="cellIs" dxfId="1992" priority="1991" operator="equal">
      <formula>"Unlocked"</formula>
    </cfRule>
    <cfRule type="cellIs" dxfId="1991" priority="1992" operator="equal">
      <formula>"Locked"</formula>
    </cfRule>
  </conditionalFormatting>
  <conditionalFormatting sqref="G428">
    <cfRule type="containsText" dxfId="1990" priority="1990" operator="containsText" text="Param">
      <formula>NOT(ISERROR(SEARCH("Param",G428)))</formula>
    </cfRule>
  </conditionalFormatting>
  <conditionalFormatting sqref="I428">
    <cfRule type="cellIs" dxfId="1989" priority="1989" operator="lessThan">
      <formula>0</formula>
    </cfRule>
  </conditionalFormatting>
  <conditionalFormatting sqref="D428">
    <cfRule type="containsText" dxfId="1988" priority="1987" operator="containsText" text="Dec">
      <formula>NOT(ISERROR(SEARCH("Dec",D428)))</formula>
    </cfRule>
    <cfRule type="containsText" dxfId="1987" priority="1988" operator="containsText" text="Inc">
      <formula>NOT(ISERROR(SEARCH("Inc",D428)))</formula>
    </cfRule>
  </conditionalFormatting>
  <conditionalFormatting sqref="F428">
    <cfRule type="cellIs" dxfId="1986" priority="1985" operator="equal">
      <formula>"Unlocked"</formula>
    </cfRule>
    <cfRule type="cellIs" dxfId="1985" priority="1986" operator="equal">
      <formula>"Locked"</formula>
    </cfRule>
  </conditionalFormatting>
  <conditionalFormatting sqref="G428">
    <cfRule type="containsText" dxfId="1984" priority="1984" operator="containsText" text="Param">
      <formula>NOT(ISERROR(SEARCH("Param",G428)))</formula>
    </cfRule>
  </conditionalFormatting>
  <conditionalFormatting sqref="I428">
    <cfRule type="cellIs" dxfId="1983" priority="1983" operator="lessThan">
      <formula>0</formula>
    </cfRule>
  </conditionalFormatting>
  <conditionalFormatting sqref="D428">
    <cfRule type="containsText" dxfId="1982" priority="1981" operator="containsText" text="Dec">
      <formula>NOT(ISERROR(SEARCH("Dec",D428)))</formula>
    </cfRule>
    <cfRule type="containsText" dxfId="1981" priority="1982" operator="containsText" text="Inc">
      <formula>NOT(ISERROR(SEARCH("Inc",D428)))</formula>
    </cfRule>
  </conditionalFormatting>
  <conditionalFormatting sqref="F428">
    <cfRule type="cellIs" dxfId="1980" priority="1979" operator="equal">
      <formula>"Unlocked"</formula>
    </cfRule>
    <cfRule type="cellIs" dxfId="1979" priority="1980" operator="equal">
      <formula>"Locked"</formula>
    </cfRule>
  </conditionalFormatting>
  <conditionalFormatting sqref="G428">
    <cfRule type="containsText" dxfId="1978" priority="1978" operator="containsText" text="Param">
      <formula>NOT(ISERROR(SEARCH("Param",G428)))</formula>
    </cfRule>
  </conditionalFormatting>
  <conditionalFormatting sqref="I428">
    <cfRule type="cellIs" dxfId="1977" priority="1977" operator="lessThan">
      <formula>0</formula>
    </cfRule>
  </conditionalFormatting>
  <conditionalFormatting sqref="D428">
    <cfRule type="containsText" dxfId="1976" priority="1975" operator="containsText" text="Dec">
      <formula>NOT(ISERROR(SEARCH("Dec",D428)))</formula>
    </cfRule>
    <cfRule type="containsText" dxfId="1975" priority="1976" operator="containsText" text="Inc">
      <formula>NOT(ISERROR(SEARCH("Inc",D428)))</formula>
    </cfRule>
  </conditionalFormatting>
  <conditionalFormatting sqref="F428">
    <cfRule type="cellIs" dxfId="1974" priority="1973" operator="equal">
      <formula>"Unlocked"</formula>
    </cfRule>
    <cfRule type="cellIs" dxfId="1973" priority="1974" operator="equal">
      <formula>"Locked"</formula>
    </cfRule>
  </conditionalFormatting>
  <conditionalFormatting sqref="G428">
    <cfRule type="containsText" dxfId="1972" priority="1972" operator="containsText" text="Param">
      <formula>NOT(ISERROR(SEARCH("Param",G428)))</formula>
    </cfRule>
  </conditionalFormatting>
  <conditionalFormatting sqref="I428">
    <cfRule type="cellIs" dxfId="1971" priority="1971" operator="lessThan">
      <formula>0</formula>
    </cfRule>
  </conditionalFormatting>
  <conditionalFormatting sqref="D428">
    <cfRule type="containsText" dxfId="1970" priority="1969" operator="containsText" text="Dec">
      <formula>NOT(ISERROR(SEARCH("Dec",D428)))</formula>
    </cfRule>
    <cfRule type="containsText" dxfId="1969" priority="1970" operator="containsText" text="Inc">
      <formula>NOT(ISERROR(SEARCH("Inc",D428)))</formula>
    </cfRule>
  </conditionalFormatting>
  <conditionalFormatting sqref="F428">
    <cfRule type="cellIs" dxfId="1968" priority="1967" operator="equal">
      <formula>"Unlocked"</formula>
    </cfRule>
    <cfRule type="cellIs" dxfId="1967" priority="1968" operator="equal">
      <formula>"Locked"</formula>
    </cfRule>
  </conditionalFormatting>
  <conditionalFormatting sqref="G428">
    <cfRule type="containsText" dxfId="1966" priority="1966" operator="containsText" text="Param">
      <formula>NOT(ISERROR(SEARCH("Param",G428)))</formula>
    </cfRule>
  </conditionalFormatting>
  <conditionalFormatting sqref="I428">
    <cfRule type="cellIs" dxfId="1965" priority="1965" operator="lessThan">
      <formula>0</formula>
    </cfRule>
  </conditionalFormatting>
  <conditionalFormatting sqref="D428">
    <cfRule type="containsText" dxfId="1964" priority="1963" operator="containsText" text="Dec">
      <formula>NOT(ISERROR(SEARCH("Dec",D428)))</formula>
    </cfRule>
    <cfRule type="containsText" dxfId="1963" priority="1964" operator="containsText" text="Inc">
      <formula>NOT(ISERROR(SEARCH("Inc",D428)))</formula>
    </cfRule>
  </conditionalFormatting>
  <conditionalFormatting sqref="F428">
    <cfRule type="cellIs" dxfId="1962" priority="1961" operator="equal">
      <formula>"Unlocked"</formula>
    </cfRule>
    <cfRule type="cellIs" dxfId="1961" priority="1962" operator="equal">
      <formula>"Locked"</formula>
    </cfRule>
  </conditionalFormatting>
  <conditionalFormatting sqref="G428">
    <cfRule type="containsText" dxfId="1960" priority="1960" operator="containsText" text="Param">
      <formula>NOT(ISERROR(SEARCH("Param",G428)))</formula>
    </cfRule>
  </conditionalFormatting>
  <conditionalFormatting sqref="I428">
    <cfRule type="cellIs" dxfId="1959" priority="1959" operator="lessThan">
      <formula>0</formula>
    </cfRule>
  </conditionalFormatting>
  <conditionalFormatting sqref="D428">
    <cfRule type="containsText" dxfId="1958" priority="1957" operator="containsText" text="Dec">
      <formula>NOT(ISERROR(SEARCH("Dec",D428)))</formula>
    </cfRule>
    <cfRule type="containsText" dxfId="1957" priority="1958" operator="containsText" text="Inc">
      <formula>NOT(ISERROR(SEARCH("Inc",D428)))</formula>
    </cfRule>
  </conditionalFormatting>
  <conditionalFormatting sqref="F428">
    <cfRule type="cellIs" dxfId="1956" priority="1955" operator="equal">
      <formula>"Unlocked"</formula>
    </cfRule>
    <cfRule type="cellIs" dxfId="1955" priority="1956" operator="equal">
      <formula>"Locked"</formula>
    </cfRule>
  </conditionalFormatting>
  <conditionalFormatting sqref="G428">
    <cfRule type="containsText" dxfId="1954" priority="1954" operator="containsText" text="Param">
      <formula>NOT(ISERROR(SEARCH("Param",G428)))</formula>
    </cfRule>
  </conditionalFormatting>
  <conditionalFormatting sqref="I428">
    <cfRule type="cellIs" dxfId="1953" priority="1953" operator="lessThan">
      <formula>0</formula>
    </cfRule>
  </conditionalFormatting>
  <conditionalFormatting sqref="D428">
    <cfRule type="containsText" dxfId="1952" priority="1951" operator="containsText" text="Dec">
      <formula>NOT(ISERROR(SEARCH("Dec",D428)))</formula>
    </cfRule>
    <cfRule type="containsText" dxfId="1951" priority="1952" operator="containsText" text="Inc">
      <formula>NOT(ISERROR(SEARCH("Inc",D428)))</formula>
    </cfRule>
  </conditionalFormatting>
  <conditionalFormatting sqref="F428">
    <cfRule type="cellIs" dxfId="1950" priority="1949" operator="equal">
      <formula>"Unlocked"</formula>
    </cfRule>
    <cfRule type="cellIs" dxfId="1949" priority="1950" operator="equal">
      <formula>"Locked"</formula>
    </cfRule>
  </conditionalFormatting>
  <conditionalFormatting sqref="G428">
    <cfRule type="containsText" dxfId="1948" priority="1948" operator="containsText" text="Param">
      <formula>NOT(ISERROR(SEARCH("Param",G428)))</formula>
    </cfRule>
  </conditionalFormatting>
  <conditionalFormatting sqref="I428">
    <cfRule type="cellIs" dxfId="1947" priority="1947" operator="lessThan">
      <formula>0</formula>
    </cfRule>
  </conditionalFormatting>
  <conditionalFormatting sqref="D428">
    <cfRule type="containsText" dxfId="1946" priority="1945" operator="containsText" text="Dec">
      <formula>NOT(ISERROR(SEARCH("Dec",D428)))</formula>
    </cfRule>
    <cfRule type="containsText" dxfId="1945" priority="1946" operator="containsText" text="Inc">
      <formula>NOT(ISERROR(SEARCH("Inc",D428)))</formula>
    </cfRule>
  </conditionalFormatting>
  <conditionalFormatting sqref="F428">
    <cfRule type="cellIs" dxfId="1944" priority="1943" operator="equal">
      <formula>"Unlocked"</formula>
    </cfRule>
    <cfRule type="cellIs" dxfId="1943" priority="1944" operator="equal">
      <formula>"Locked"</formula>
    </cfRule>
  </conditionalFormatting>
  <conditionalFormatting sqref="G428">
    <cfRule type="containsText" dxfId="1942" priority="1942" operator="containsText" text="Param">
      <formula>NOT(ISERROR(SEARCH("Param",G428)))</formula>
    </cfRule>
  </conditionalFormatting>
  <conditionalFormatting sqref="I428">
    <cfRule type="cellIs" dxfId="1941" priority="1941" operator="lessThan">
      <formula>0</formula>
    </cfRule>
  </conditionalFormatting>
  <conditionalFormatting sqref="D428">
    <cfRule type="containsText" dxfId="1940" priority="1939" operator="containsText" text="Dec">
      <formula>NOT(ISERROR(SEARCH("Dec",D428)))</formula>
    </cfRule>
    <cfRule type="containsText" dxfId="1939" priority="1940" operator="containsText" text="Inc">
      <formula>NOT(ISERROR(SEARCH("Inc",D428)))</formula>
    </cfRule>
  </conditionalFormatting>
  <conditionalFormatting sqref="F428">
    <cfRule type="cellIs" dxfId="1938" priority="1937" operator="equal">
      <formula>"Unlocked"</formula>
    </cfRule>
    <cfRule type="cellIs" dxfId="1937" priority="1938" operator="equal">
      <formula>"Locked"</formula>
    </cfRule>
  </conditionalFormatting>
  <conditionalFormatting sqref="G428">
    <cfRule type="containsText" dxfId="1936" priority="1936" operator="containsText" text="Param">
      <formula>NOT(ISERROR(SEARCH("Param",G428)))</formula>
    </cfRule>
  </conditionalFormatting>
  <conditionalFormatting sqref="I428">
    <cfRule type="cellIs" dxfId="1935" priority="1935" operator="lessThan">
      <formula>0</formula>
    </cfRule>
  </conditionalFormatting>
  <conditionalFormatting sqref="D428">
    <cfRule type="containsText" dxfId="1934" priority="1933" operator="containsText" text="Dec">
      <formula>NOT(ISERROR(SEARCH("Dec",D428)))</formula>
    </cfRule>
    <cfRule type="containsText" dxfId="1933" priority="1934" operator="containsText" text="Inc">
      <formula>NOT(ISERROR(SEARCH("Inc",D428)))</formula>
    </cfRule>
  </conditionalFormatting>
  <conditionalFormatting sqref="F428">
    <cfRule type="cellIs" dxfId="1932" priority="1931" operator="equal">
      <formula>"Unlocked"</formula>
    </cfRule>
    <cfRule type="cellIs" dxfId="1931" priority="1932" operator="equal">
      <formula>"Locked"</formula>
    </cfRule>
  </conditionalFormatting>
  <conditionalFormatting sqref="G428">
    <cfRule type="containsText" dxfId="1930" priority="1930" operator="containsText" text="Param">
      <formula>NOT(ISERROR(SEARCH("Param",G428)))</formula>
    </cfRule>
  </conditionalFormatting>
  <conditionalFormatting sqref="I428">
    <cfRule type="cellIs" dxfId="1929" priority="1929" operator="lessThan">
      <formula>0</formula>
    </cfRule>
  </conditionalFormatting>
  <conditionalFormatting sqref="D428">
    <cfRule type="containsText" dxfId="1928" priority="1927" operator="containsText" text="Dec">
      <formula>NOT(ISERROR(SEARCH("Dec",D428)))</formula>
    </cfRule>
    <cfRule type="containsText" dxfId="1927" priority="1928" operator="containsText" text="Inc">
      <formula>NOT(ISERROR(SEARCH("Inc",D428)))</formula>
    </cfRule>
  </conditionalFormatting>
  <conditionalFormatting sqref="F428">
    <cfRule type="cellIs" dxfId="1926" priority="1925" operator="equal">
      <formula>"Unlocked"</formula>
    </cfRule>
    <cfRule type="cellIs" dxfId="1925" priority="1926" operator="equal">
      <formula>"Locked"</formula>
    </cfRule>
  </conditionalFormatting>
  <conditionalFormatting sqref="G428">
    <cfRule type="containsText" dxfId="1924" priority="1924" operator="containsText" text="Param">
      <formula>NOT(ISERROR(SEARCH("Param",G428)))</formula>
    </cfRule>
  </conditionalFormatting>
  <conditionalFormatting sqref="I428">
    <cfRule type="cellIs" dxfId="1923" priority="1923" operator="lessThan">
      <formula>0</formula>
    </cfRule>
  </conditionalFormatting>
  <conditionalFormatting sqref="D428">
    <cfRule type="containsText" dxfId="1922" priority="1921" operator="containsText" text="Dec">
      <formula>NOT(ISERROR(SEARCH("Dec",D428)))</formula>
    </cfRule>
    <cfRule type="containsText" dxfId="1921" priority="1922" operator="containsText" text="Inc">
      <formula>NOT(ISERROR(SEARCH("Inc",D428)))</formula>
    </cfRule>
  </conditionalFormatting>
  <conditionalFormatting sqref="F428">
    <cfRule type="cellIs" dxfId="1920" priority="1919" operator="equal">
      <formula>"Unlocked"</formula>
    </cfRule>
    <cfRule type="cellIs" dxfId="1919" priority="1920" operator="equal">
      <formula>"Locked"</formula>
    </cfRule>
  </conditionalFormatting>
  <conditionalFormatting sqref="G428">
    <cfRule type="containsText" dxfId="1918" priority="1918" operator="containsText" text="Param">
      <formula>NOT(ISERROR(SEARCH("Param",G428)))</formula>
    </cfRule>
  </conditionalFormatting>
  <conditionalFormatting sqref="I428">
    <cfRule type="cellIs" dxfId="1917" priority="1917" operator="lessThan">
      <formula>0</formula>
    </cfRule>
  </conditionalFormatting>
  <conditionalFormatting sqref="D428">
    <cfRule type="containsText" dxfId="1916" priority="1915" operator="containsText" text="Dec">
      <formula>NOT(ISERROR(SEARCH("Dec",D428)))</formula>
    </cfRule>
    <cfRule type="containsText" dxfId="1915" priority="1916" operator="containsText" text="Inc">
      <formula>NOT(ISERROR(SEARCH("Inc",D428)))</formula>
    </cfRule>
  </conditionalFormatting>
  <conditionalFormatting sqref="F428">
    <cfRule type="cellIs" dxfId="1914" priority="1913" operator="equal">
      <formula>"Unlocked"</formula>
    </cfRule>
    <cfRule type="cellIs" dxfId="1913" priority="1914" operator="equal">
      <formula>"Locked"</formula>
    </cfRule>
  </conditionalFormatting>
  <conditionalFormatting sqref="G428">
    <cfRule type="containsText" dxfId="1912" priority="1912" operator="containsText" text="Param">
      <formula>NOT(ISERROR(SEARCH("Param",G428)))</formula>
    </cfRule>
  </conditionalFormatting>
  <conditionalFormatting sqref="I428">
    <cfRule type="cellIs" dxfId="1911" priority="1911" operator="lessThan">
      <formula>0</formula>
    </cfRule>
  </conditionalFormatting>
  <conditionalFormatting sqref="D428">
    <cfRule type="containsText" dxfId="1910" priority="1909" operator="containsText" text="Dec">
      <formula>NOT(ISERROR(SEARCH("Dec",D428)))</formula>
    </cfRule>
    <cfRule type="containsText" dxfId="1909" priority="1910" operator="containsText" text="Inc">
      <formula>NOT(ISERROR(SEARCH("Inc",D428)))</formula>
    </cfRule>
  </conditionalFormatting>
  <conditionalFormatting sqref="F428">
    <cfRule type="cellIs" dxfId="1908" priority="1907" operator="equal">
      <formula>"Unlocked"</formula>
    </cfRule>
    <cfRule type="cellIs" dxfId="1907" priority="1908" operator="equal">
      <formula>"Locked"</formula>
    </cfRule>
  </conditionalFormatting>
  <conditionalFormatting sqref="G428">
    <cfRule type="containsText" dxfId="1906" priority="1906" operator="containsText" text="Param">
      <formula>NOT(ISERROR(SEARCH("Param",G428)))</formula>
    </cfRule>
  </conditionalFormatting>
  <conditionalFormatting sqref="I428">
    <cfRule type="cellIs" dxfId="1905" priority="1905" operator="lessThan">
      <formula>0</formula>
    </cfRule>
  </conditionalFormatting>
  <conditionalFormatting sqref="D428">
    <cfRule type="containsText" dxfId="1904" priority="1903" operator="containsText" text="Dec">
      <formula>NOT(ISERROR(SEARCH("Dec",D428)))</formula>
    </cfRule>
    <cfRule type="containsText" dxfId="1903" priority="1904" operator="containsText" text="Inc">
      <formula>NOT(ISERROR(SEARCH("Inc",D428)))</formula>
    </cfRule>
  </conditionalFormatting>
  <conditionalFormatting sqref="F428">
    <cfRule type="cellIs" dxfId="1902" priority="1901" operator="equal">
      <formula>"Unlocked"</formula>
    </cfRule>
    <cfRule type="cellIs" dxfId="1901" priority="1902" operator="equal">
      <formula>"Locked"</formula>
    </cfRule>
  </conditionalFormatting>
  <conditionalFormatting sqref="G428">
    <cfRule type="containsText" dxfId="1900" priority="1900" operator="containsText" text="Param">
      <formula>NOT(ISERROR(SEARCH("Param",G428)))</formula>
    </cfRule>
  </conditionalFormatting>
  <conditionalFormatting sqref="I428">
    <cfRule type="cellIs" dxfId="1899" priority="1899" operator="lessThan">
      <formula>0</formula>
    </cfRule>
  </conditionalFormatting>
  <conditionalFormatting sqref="D428">
    <cfRule type="containsText" dxfId="1898" priority="1897" operator="containsText" text="Dec">
      <formula>NOT(ISERROR(SEARCH("Dec",D428)))</formula>
    </cfRule>
    <cfRule type="containsText" dxfId="1897" priority="1898" operator="containsText" text="Inc">
      <formula>NOT(ISERROR(SEARCH("Inc",D428)))</formula>
    </cfRule>
  </conditionalFormatting>
  <conditionalFormatting sqref="F428">
    <cfRule type="cellIs" dxfId="1896" priority="1895" operator="equal">
      <formula>"Unlocked"</formula>
    </cfRule>
    <cfRule type="cellIs" dxfId="1895" priority="1896" operator="equal">
      <formula>"Locked"</formula>
    </cfRule>
  </conditionalFormatting>
  <conditionalFormatting sqref="G428">
    <cfRule type="containsText" dxfId="1894" priority="1894" operator="containsText" text="Param">
      <formula>NOT(ISERROR(SEARCH("Param",G428)))</formula>
    </cfRule>
  </conditionalFormatting>
  <conditionalFormatting sqref="I428">
    <cfRule type="cellIs" dxfId="1893" priority="1893" operator="lessThan">
      <formula>0</formula>
    </cfRule>
  </conditionalFormatting>
  <conditionalFormatting sqref="D428">
    <cfRule type="containsText" dxfId="1892" priority="1891" operator="containsText" text="Dec">
      <formula>NOT(ISERROR(SEARCH("Dec",D428)))</formula>
    </cfRule>
    <cfRule type="containsText" dxfId="1891" priority="1892" operator="containsText" text="Inc">
      <formula>NOT(ISERROR(SEARCH("Inc",D428)))</formula>
    </cfRule>
  </conditionalFormatting>
  <conditionalFormatting sqref="F428">
    <cfRule type="cellIs" dxfId="1890" priority="1889" operator="equal">
      <formula>"Unlocked"</formula>
    </cfRule>
    <cfRule type="cellIs" dxfId="1889" priority="1890" operator="equal">
      <formula>"Locked"</formula>
    </cfRule>
  </conditionalFormatting>
  <conditionalFormatting sqref="G428">
    <cfRule type="containsText" dxfId="1888" priority="1888" operator="containsText" text="Param">
      <formula>NOT(ISERROR(SEARCH("Param",G428)))</formula>
    </cfRule>
  </conditionalFormatting>
  <conditionalFormatting sqref="I428">
    <cfRule type="cellIs" dxfId="1887" priority="1887" operator="lessThan">
      <formula>0</formula>
    </cfRule>
  </conditionalFormatting>
  <conditionalFormatting sqref="D428">
    <cfRule type="containsText" dxfId="1886" priority="1885" operator="containsText" text="Dec">
      <formula>NOT(ISERROR(SEARCH("Dec",D428)))</formula>
    </cfRule>
    <cfRule type="containsText" dxfId="1885" priority="1886" operator="containsText" text="Inc">
      <formula>NOT(ISERROR(SEARCH("Inc",D428)))</formula>
    </cfRule>
  </conditionalFormatting>
  <conditionalFormatting sqref="F429:F431">
    <cfRule type="cellIs" dxfId="1884" priority="1883" operator="equal">
      <formula>"Unlocked"</formula>
    </cfRule>
    <cfRule type="cellIs" dxfId="1883" priority="1884" operator="equal">
      <formula>"Locked"</formula>
    </cfRule>
  </conditionalFormatting>
  <conditionalFormatting sqref="G429:G431">
    <cfRule type="containsText" dxfId="1882" priority="1882" operator="containsText" text="Param">
      <formula>NOT(ISERROR(SEARCH("Param",G429)))</formula>
    </cfRule>
  </conditionalFormatting>
  <conditionalFormatting sqref="I429:I431">
    <cfRule type="cellIs" dxfId="1881" priority="1881" operator="lessThan">
      <formula>0</formula>
    </cfRule>
  </conditionalFormatting>
  <conditionalFormatting sqref="D429:D431">
    <cfRule type="containsText" dxfId="1880" priority="1879" operator="containsText" text="Dec">
      <formula>NOT(ISERROR(SEARCH("Dec",D429)))</formula>
    </cfRule>
    <cfRule type="containsText" dxfId="1879" priority="1880" operator="containsText" text="Inc">
      <formula>NOT(ISERROR(SEARCH("Inc",D429)))</formula>
    </cfRule>
  </conditionalFormatting>
  <conditionalFormatting sqref="F429:F431">
    <cfRule type="cellIs" dxfId="1878" priority="1877" operator="equal">
      <formula>"Unlocked"</formula>
    </cfRule>
    <cfRule type="cellIs" dxfId="1877" priority="1878" operator="equal">
      <formula>"Locked"</formula>
    </cfRule>
  </conditionalFormatting>
  <conditionalFormatting sqref="G429:G431">
    <cfRule type="containsText" dxfId="1876" priority="1876" operator="containsText" text="Param">
      <formula>NOT(ISERROR(SEARCH("Param",G429)))</formula>
    </cfRule>
  </conditionalFormatting>
  <conditionalFormatting sqref="I429:I431">
    <cfRule type="cellIs" dxfId="1875" priority="1875" operator="lessThan">
      <formula>0</formula>
    </cfRule>
  </conditionalFormatting>
  <conditionalFormatting sqref="D429:D431">
    <cfRule type="containsText" dxfId="1874" priority="1873" operator="containsText" text="Dec">
      <formula>NOT(ISERROR(SEARCH("Dec",D429)))</formula>
    </cfRule>
    <cfRule type="containsText" dxfId="1873" priority="1874" operator="containsText" text="Inc">
      <formula>NOT(ISERROR(SEARCH("Inc",D429)))</formula>
    </cfRule>
  </conditionalFormatting>
  <conditionalFormatting sqref="F429:F431">
    <cfRule type="cellIs" dxfId="1872" priority="1871" operator="equal">
      <formula>"Unlocked"</formula>
    </cfRule>
    <cfRule type="cellIs" dxfId="1871" priority="1872" operator="equal">
      <formula>"Locked"</formula>
    </cfRule>
  </conditionalFormatting>
  <conditionalFormatting sqref="G429:G431">
    <cfRule type="containsText" dxfId="1870" priority="1870" operator="containsText" text="Param">
      <formula>NOT(ISERROR(SEARCH("Param",G429)))</formula>
    </cfRule>
  </conditionalFormatting>
  <conditionalFormatting sqref="I429:I431">
    <cfRule type="cellIs" dxfId="1869" priority="1869" operator="lessThan">
      <formula>0</formula>
    </cfRule>
  </conditionalFormatting>
  <conditionalFormatting sqref="D429:D431">
    <cfRule type="containsText" dxfId="1868" priority="1867" operator="containsText" text="Dec">
      <formula>NOT(ISERROR(SEARCH("Dec",D429)))</formula>
    </cfRule>
    <cfRule type="containsText" dxfId="1867" priority="1868" operator="containsText" text="Inc">
      <formula>NOT(ISERROR(SEARCH("Inc",D429)))</formula>
    </cfRule>
  </conditionalFormatting>
  <conditionalFormatting sqref="F429:F431">
    <cfRule type="cellIs" dxfId="1866" priority="1865" operator="equal">
      <formula>"Unlocked"</formula>
    </cfRule>
    <cfRule type="cellIs" dxfId="1865" priority="1866" operator="equal">
      <formula>"Locked"</formula>
    </cfRule>
  </conditionalFormatting>
  <conditionalFormatting sqref="G429:G431">
    <cfRule type="containsText" dxfId="1864" priority="1864" operator="containsText" text="Param">
      <formula>NOT(ISERROR(SEARCH("Param",G429)))</formula>
    </cfRule>
  </conditionalFormatting>
  <conditionalFormatting sqref="I429:I431">
    <cfRule type="cellIs" dxfId="1863" priority="1863" operator="lessThan">
      <formula>0</formula>
    </cfRule>
  </conditionalFormatting>
  <conditionalFormatting sqref="D429:D431">
    <cfRule type="containsText" dxfId="1862" priority="1861" operator="containsText" text="Dec">
      <formula>NOT(ISERROR(SEARCH("Dec",D429)))</formula>
    </cfRule>
    <cfRule type="containsText" dxfId="1861" priority="1862" operator="containsText" text="Inc">
      <formula>NOT(ISERROR(SEARCH("Inc",D429)))</formula>
    </cfRule>
  </conditionalFormatting>
  <conditionalFormatting sqref="F429:F431">
    <cfRule type="cellIs" dxfId="1860" priority="1859" operator="equal">
      <formula>"Unlocked"</formula>
    </cfRule>
    <cfRule type="cellIs" dxfId="1859" priority="1860" operator="equal">
      <formula>"Locked"</formula>
    </cfRule>
  </conditionalFormatting>
  <conditionalFormatting sqref="G429:G431">
    <cfRule type="containsText" dxfId="1858" priority="1858" operator="containsText" text="Param">
      <formula>NOT(ISERROR(SEARCH("Param",G429)))</formula>
    </cfRule>
  </conditionalFormatting>
  <conditionalFormatting sqref="I429:I431">
    <cfRule type="cellIs" dxfId="1857" priority="1857" operator="lessThan">
      <formula>0</formula>
    </cfRule>
  </conditionalFormatting>
  <conditionalFormatting sqref="D429:D431">
    <cfRule type="containsText" dxfId="1856" priority="1855" operator="containsText" text="Dec">
      <formula>NOT(ISERROR(SEARCH("Dec",D429)))</formula>
    </cfRule>
    <cfRule type="containsText" dxfId="1855" priority="1856" operator="containsText" text="Inc">
      <formula>NOT(ISERROR(SEARCH("Inc",D429)))</formula>
    </cfRule>
  </conditionalFormatting>
  <conditionalFormatting sqref="F429:F431">
    <cfRule type="cellIs" dxfId="1854" priority="1853" operator="equal">
      <formula>"Unlocked"</formula>
    </cfRule>
    <cfRule type="cellIs" dxfId="1853" priority="1854" operator="equal">
      <formula>"Locked"</formula>
    </cfRule>
  </conditionalFormatting>
  <conditionalFormatting sqref="G429:G431">
    <cfRule type="containsText" dxfId="1852" priority="1852" operator="containsText" text="Param">
      <formula>NOT(ISERROR(SEARCH("Param",G429)))</formula>
    </cfRule>
  </conditionalFormatting>
  <conditionalFormatting sqref="I429:I431">
    <cfRule type="cellIs" dxfId="1851" priority="1851" operator="lessThan">
      <formula>0</formula>
    </cfRule>
  </conditionalFormatting>
  <conditionalFormatting sqref="D429:D431">
    <cfRule type="containsText" dxfId="1850" priority="1849" operator="containsText" text="Dec">
      <formula>NOT(ISERROR(SEARCH("Dec",D429)))</formula>
    </cfRule>
    <cfRule type="containsText" dxfId="1849" priority="1850" operator="containsText" text="Inc">
      <formula>NOT(ISERROR(SEARCH("Inc",D429)))</formula>
    </cfRule>
  </conditionalFormatting>
  <conditionalFormatting sqref="F429:F431">
    <cfRule type="cellIs" dxfId="1848" priority="1847" operator="equal">
      <formula>"Unlocked"</formula>
    </cfRule>
    <cfRule type="cellIs" dxfId="1847" priority="1848" operator="equal">
      <formula>"Locked"</formula>
    </cfRule>
  </conditionalFormatting>
  <conditionalFormatting sqref="G429:G431">
    <cfRule type="containsText" dxfId="1846" priority="1846" operator="containsText" text="Param">
      <formula>NOT(ISERROR(SEARCH("Param",G429)))</formula>
    </cfRule>
  </conditionalFormatting>
  <conditionalFormatting sqref="I429:I431">
    <cfRule type="cellIs" dxfId="1845" priority="1845" operator="lessThan">
      <formula>0</formula>
    </cfRule>
  </conditionalFormatting>
  <conditionalFormatting sqref="D429:D431">
    <cfRule type="containsText" dxfId="1844" priority="1843" operator="containsText" text="Dec">
      <formula>NOT(ISERROR(SEARCH("Dec",D429)))</formula>
    </cfRule>
    <cfRule type="containsText" dxfId="1843" priority="1844" operator="containsText" text="Inc">
      <formula>NOT(ISERROR(SEARCH("Inc",D429)))</formula>
    </cfRule>
  </conditionalFormatting>
  <conditionalFormatting sqref="F429">
    <cfRule type="cellIs" dxfId="1842" priority="1841" operator="equal">
      <formula>"Unlocked"</formula>
    </cfRule>
    <cfRule type="cellIs" dxfId="1841" priority="1842" operator="equal">
      <formula>"Locked"</formula>
    </cfRule>
  </conditionalFormatting>
  <conditionalFormatting sqref="G429">
    <cfRule type="containsText" dxfId="1840" priority="1840" operator="containsText" text="Param">
      <formula>NOT(ISERROR(SEARCH("Param",G429)))</formula>
    </cfRule>
  </conditionalFormatting>
  <conditionalFormatting sqref="I429">
    <cfRule type="cellIs" dxfId="1839" priority="1839" operator="lessThan">
      <formula>0</formula>
    </cfRule>
  </conditionalFormatting>
  <conditionalFormatting sqref="D429">
    <cfRule type="containsText" dxfId="1838" priority="1837" operator="containsText" text="Dec">
      <formula>NOT(ISERROR(SEARCH("Dec",D429)))</formula>
    </cfRule>
    <cfRule type="containsText" dxfId="1837" priority="1838" operator="containsText" text="Inc">
      <formula>NOT(ISERROR(SEARCH("Inc",D429)))</formula>
    </cfRule>
  </conditionalFormatting>
  <conditionalFormatting sqref="F430:F431">
    <cfRule type="cellIs" dxfId="1836" priority="1835" operator="equal">
      <formula>"Unlocked"</formula>
    </cfRule>
    <cfRule type="cellIs" dxfId="1835" priority="1836" operator="equal">
      <formula>"Locked"</formula>
    </cfRule>
  </conditionalFormatting>
  <conditionalFormatting sqref="G430:G431">
    <cfRule type="containsText" dxfId="1834" priority="1834" operator="containsText" text="Param">
      <formula>NOT(ISERROR(SEARCH("Param",G430)))</formula>
    </cfRule>
  </conditionalFormatting>
  <conditionalFormatting sqref="I430:I431">
    <cfRule type="cellIs" dxfId="1833" priority="1833" operator="lessThan">
      <formula>0</formula>
    </cfRule>
  </conditionalFormatting>
  <conditionalFormatting sqref="D430:D431">
    <cfRule type="containsText" dxfId="1832" priority="1831" operator="containsText" text="Dec">
      <formula>NOT(ISERROR(SEARCH("Dec",D430)))</formula>
    </cfRule>
    <cfRule type="containsText" dxfId="1831" priority="1832" operator="containsText" text="Inc">
      <formula>NOT(ISERROR(SEARCH("Inc",D430)))</formula>
    </cfRule>
  </conditionalFormatting>
  <conditionalFormatting sqref="F432:F437">
    <cfRule type="cellIs" dxfId="1830" priority="1829" operator="equal">
      <formula>"Unlocked"</formula>
    </cfRule>
    <cfRule type="cellIs" dxfId="1829" priority="1830" operator="equal">
      <formula>"Locked"</formula>
    </cfRule>
  </conditionalFormatting>
  <conditionalFormatting sqref="G432:G437">
    <cfRule type="containsText" dxfId="1828" priority="1828" operator="containsText" text="Param">
      <formula>NOT(ISERROR(SEARCH("Param",G432)))</formula>
    </cfRule>
  </conditionalFormatting>
  <conditionalFormatting sqref="I432:I437">
    <cfRule type="cellIs" dxfId="1827" priority="1827" operator="lessThan">
      <formula>0</formula>
    </cfRule>
  </conditionalFormatting>
  <conditionalFormatting sqref="D432:D437">
    <cfRule type="containsText" dxfId="1826" priority="1825" operator="containsText" text="Dec">
      <formula>NOT(ISERROR(SEARCH("Dec",D432)))</formula>
    </cfRule>
    <cfRule type="containsText" dxfId="1825" priority="1826" operator="containsText" text="Inc">
      <formula>NOT(ISERROR(SEARCH("Inc",D432)))</formula>
    </cfRule>
  </conditionalFormatting>
  <conditionalFormatting sqref="F432:F437">
    <cfRule type="cellIs" dxfId="1824" priority="1823" operator="equal">
      <formula>"Unlocked"</formula>
    </cfRule>
    <cfRule type="cellIs" dxfId="1823" priority="1824" operator="equal">
      <formula>"Locked"</formula>
    </cfRule>
  </conditionalFormatting>
  <conditionalFormatting sqref="G432:G437">
    <cfRule type="containsText" dxfId="1822" priority="1822" operator="containsText" text="Param">
      <formula>NOT(ISERROR(SEARCH("Param",G432)))</formula>
    </cfRule>
  </conditionalFormatting>
  <conditionalFormatting sqref="I432:I437">
    <cfRule type="cellIs" dxfId="1821" priority="1821" operator="lessThan">
      <formula>0</formula>
    </cfRule>
  </conditionalFormatting>
  <conditionalFormatting sqref="D432:D437">
    <cfRule type="containsText" dxfId="1820" priority="1819" operator="containsText" text="Dec">
      <formula>NOT(ISERROR(SEARCH("Dec",D432)))</formula>
    </cfRule>
    <cfRule type="containsText" dxfId="1819" priority="1820" operator="containsText" text="Inc">
      <formula>NOT(ISERROR(SEARCH("Inc",D432)))</formula>
    </cfRule>
  </conditionalFormatting>
  <conditionalFormatting sqref="F432:F437">
    <cfRule type="cellIs" dxfId="1818" priority="1817" operator="equal">
      <formula>"Unlocked"</formula>
    </cfRule>
    <cfRule type="cellIs" dxfId="1817" priority="1818" operator="equal">
      <formula>"Locked"</formula>
    </cfRule>
  </conditionalFormatting>
  <conditionalFormatting sqref="G432:G437">
    <cfRule type="containsText" dxfId="1816" priority="1816" operator="containsText" text="Param">
      <formula>NOT(ISERROR(SEARCH("Param",G432)))</formula>
    </cfRule>
  </conditionalFormatting>
  <conditionalFormatting sqref="I432:I437">
    <cfRule type="cellIs" dxfId="1815" priority="1815" operator="lessThan">
      <formula>0</formula>
    </cfRule>
  </conditionalFormatting>
  <conditionalFormatting sqref="D432:D437">
    <cfRule type="containsText" dxfId="1814" priority="1813" operator="containsText" text="Dec">
      <formula>NOT(ISERROR(SEARCH("Dec",D432)))</formula>
    </cfRule>
    <cfRule type="containsText" dxfId="1813" priority="1814" operator="containsText" text="Inc">
      <formula>NOT(ISERROR(SEARCH("Inc",D432)))</formula>
    </cfRule>
  </conditionalFormatting>
  <conditionalFormatting sqref="F432:F437">
    <cfRule type="cellIs" dxfId="1812" priority="1811" operator="equal">
      <formula>"Unlocked"</formula>
    </cfRule>
    <cfRule type="cellIs" dxfId="1811" priority="1812" operator="equal">
      <formula>"Locked"</formula>
    </cfRule>
  </conditionalFormatting>
  <conditionalFormatting sqref="G432:G437">
    <cfRule type="containsText" dxfId="1810" priority="1810" operator="containsText" text="Param">
      <formula>NOT(ISERROR(SEARCH("Param",G432)))</formula>
    </cfRule>
  </conditionalFormatting>
  <conditionalFormatting sqref="I432:I437">
    <cfRule type="cellIs" dxfId="1809" priority="1809" operator="lessThan">
      <formula>0</formula>
    </cfRule>
  </conditionalFormatting>
  <conditionalFormatting sqref="D432:D437">
    <cfRule type="containsText" dxfId="1808" priority="1807" operator="containsText" text="Dec">
      <formula>NOT(ISERROR(SEARCH("Dec",D432)))</formula>
    </cfRule>
    <cfRule type="containsText" dxfId="1807" priority="1808" operator="containsText" text="Inc">
      <formula>NOT(ISERROR(SEARCH("Inc",D432)))</formula>
    </cfRule>
  </conditionalFormatting>
  <conditionalFormatting sqref="F432:F437">
    <cfRule type="cellIs" dxfId="1806" priority="1805" operator="equal">
      <formula>"Unlocked"</formula>
    </cfRule>
    <cfRule type="cellIs" dxfId="1805" priority="1806" operator="equal">
      <formula>"Locked"</formula>
    </cfRule>
  </conditionalFormatting>
  <conditionalFormatting sqref="G432:G437">
    <cfRule type="containsText" dxfId="1804" priority="1804" operator="containsText" text="Param">
      <formula>NOT(ISERROR(SEARCH("Param",G432)))</formula>
    </cfRule>
  </conditionalFormatting>
  <conditionalFormatting sqref="I432:I437">
    <cfRule type="cellIs" dxfId="1803" priority="1803" operator="lessThan">
      <formula>0</formula>
    </cfRule>
  </conditionalFormatting>
  <conditionalFormatting sqref="D432:D437">
    <cfRule type="containsText" dxfId="1802" priority="1801" operator="containsText" text="Dec">
      <formula>NOT(ISERROR(SEARCH("Dec",D432)))</formula>
    </cfRule>
    <cfRule type="containsText" dxfId="1801" priority="1802" operator="containsText" text="Inc">
      <formula>NOT(ISERROR(SEARCH("Inc",D432)))</formula>
    </cfRule>
  </conditionalFormatting>
  <conditionalFormatting sqref="F432:F434">
    <cfRule type="cellIs" dxfId="1800" priority="1799" operator="equal">
      <formula>"Unlocked"</formula>
    </cfRule>
    <cfRule type="cellIs" dxfId="1799" priority="1800" operator="equal">
      <formula>"Locked"</formula>
    </cfRule>
  </conditionalFormatting>
  <conditionalFormatting sqref="G432:G434">
    <cfRule type="containsText" dxfId="1798" priority="1798" operator="containsText" text="Param">
      <formula>NOT(ISERROR(SEARCH("Param",G432)))</formula>
    </cfRule>
  </conditionalFormatting>
  <conditionalFormatting sqref="I432:I434">
    <cfRule type="cellIs" dxfId="1797" priority="1797" operator="lessThan">
      <formula>0</formula>
    </cfRule>
  </conditionalFormatting>
  <conditionalFormatting sqref="D432:D434">
    <cfRule type="containsText" dxfId="1796" priority="1795" operator="containsText" text="Dec">
      <formula>NOT(ISERROR(SEARCH("Dec",D432)))</formula>
    </cfRule>
    <cfRule type="containsText" dxfId="1795" priority="1796" operator="containsText" text="Inc">
      <formula>NOT(ISERROR(SEARCH("Inc",D432)))</formula>
    </cfRule>
  </conditionalFormatting>
  <conditionalFormatting sqref="F432:F434">
    <cfRule type="cellIs" dxfId="1794" priority="1793" operator="equal">
      <formula>"Unlocked"</formula>
    </cfRule>
    <cfRule type="cellIs" dxfId="1793" priority="1794" operator="equal">
      <formula>"Locked"</formula>
    </cfRule>
  </conditionalFormatting>
  <conditionalFormatting sqref="G432:G434">
    <cfRule type="containsText" dxfId="1792" priority="1792" operator="containsText" text="Param">
      <formula>NOT(ISERROR(SEARCH("Param",G432)))</formula>
    </cfRule>
  </conditionalFormatting>
  <conditionalFormatting sqref="I432:I434">
    <cfRule type="cellIs" dxfId="1791" priority="1791" operator="lessThan">
      <formula>0</formula>
    </cfRule>
  </conditionalFormatting>
  <conditionalFormatting sqref="D432:D434">
    <cfRule type="containsText" dxfId="1790" priority="1789" operator="containsText" text="Dec">
      <formula>NOT(ISERROR(SEARCH("Dec",D432)))</formula>
    </cfRule>
    <cfRule type="containsText" dxfId="1789" priority="1790" operator="containsText" text="Inc">
      <formula>NOT(ISERROR(SEARCH("Inc",D432)))</formula>
    </cfRule>
  </conditionalFormatting>
  <conditionalFormatting sqref="F432:F434">
    <cfRule type="cellIs" dxfId="1788" priority="1787" operator="equal">
      <formula>"Unlocked"</formula>
    </cfRule>
    <cfRule type="cellIs" dxfId="1787" priority="1788" operator="equal">
      <formula>"Locked"</formula>
    </cfRule>
  </conditionalFormatting>
  <conditionalFormatting sqref="G432:G434">
    <cfRule type="containsText" dxfId="1786" priority="1786" operator="containsText" text="Param">
      <formula>NOT(ISERROR(SEARCH("Param",G432)))</formula>
    </cfRule>
  </conditionalFormatting>
  <conditionalFormatting sqref="I432:I434">
    <cfRule type="cellIs" dxfId="1785" priority="1785" operator="lessThan">
      <formula>0</formula>
    </cfRule>
  </conditionalFormatting>
  <conditionalFormatting sqref="D432:D434">
    <cfRule type="containsText" dxfId="1784" priority="1783" operator="containsText" text="Dec">
      <formula>NOT(ISERROR(SEARCH("Dec",D432)))</formula>
    </cfRule>
    <cfRule type="containsText" dxfId="1783" priority="1784" operator="containsText" text="Inc">
      <formula>NOT(ISERROR(SEARCH("Inc",D432)))</formula>
    </cfRule>
  </conditionalFormatting>
  <conditionalFormatting sqref="F432:F434">
    <cfRule type="cellIs" dxfId="1782" priority="1781" operator="equal">
      <formula>"Unlocked"</formula>
    </cfRule>
    <cfRule type="cellIs" dxfId="1781" priority="1782" operator="equal">
      <formula>"Locked"</formula>
    </cfRule>
  </conditionalFormatting>
  <conditionalFormatting sqref="G432:G434">
    <cfRule type="containsText" dxfId="1780" priority="1780" operator="containsText" text="Param">
      <formula>NOT(ISERROR(SEARCH("Param",G432)))</formula>
    </cfRule>
  </conditionalFormatting>
  <conditionalFormatting sqref="I432:I434">
    <cfRule type="cellIs" dxfId="1779" priority="1779" operator="lessThan">
      <formula>0</formula>
    </cfRule>
  </conditionalFormatting>
  <conditionalFormatting sqref="D432:D434">
    <cfRule type="containsText" dxfId="1778" priority="1777" operator="containsText" text="Dec">
      <formula>NOT(ISERROR(SEARCH("Dec",D432)))</formula>
    </cfRule>
    <cfRule type="containsText" dxfId="1777" priority="1778" operator="containsText" text="Inc">
      <formula>NOT(ISERROR(SEARCH("Inc",D432)))</formula>
    </cfRule>
  </conditionalFormatting>
  <conditionalFormatting sqref="F432:F434">
    <cfRule type="cellIs" dxfId="1776" priority="1775" operator="equal">
      <formula>"Unlocked"</formula>
    </cfRule>
    <cfRule type="cellIs" dxfId="1775" priority="1776" operator="equal">
      <formula>"Locked"</formula>
    </cfRule>
  </conditionalFormatting>
  <conditionalFormatting sqref="G432:G434">
    <cfRule type="containsText" dxfId="1774" priority="1774" operator="containsText" text="Param">
      <formula>NOT(ISERROR(SEARCH("Param",G432)))</formula>
    </cfRule>
  </conditionalFormatting>
  <conditionalFormatting sqref="I432:I434">
    <cfRule type="cellIs" dxfId="1773" priority="1773" operator="lessThan">
      <formula>0</formula>
    </cfRule>
  </conditionalFormatting>
  <conditionalFormatting sqref="D432:D434">
    <cfRule type="containsText" dxfId="1772" priority="1771" operator="containsText" text="Dec">
      <formula>NOT(ISERROR(SEARCH("Dec",D432)))</formula>
    </cfRule>
    <cfRule type="containsText" dxfId="1771" priority="1772" operator="containsText" text="Inc">
      <formula>NOT(ISERROR(SEARCH("Inc",D432)))</formula>
    </cfRule>
  </conditionalFormatting>
  <conditionalFormatting sqref="F432:F434">
    <cfRule type="cellIs" dxfId="1770" priority="1769" operator="equal">
      <formula>"Unlocked"</formula>
    </cfRule>
    <cfRule type="cellIs" dxfId="1769" priority="1770" operator="equal">
      <formula>"Locked"</formula>
    </cfRule>
  </conditionalFormatting>
  <conditionalFormatting sqref="G432:G434">
    <cfRule type="containsText" dxfId="1768" priority="1768" operator="containsText" text="Param">
      <formula>NOT(ISERROR(SEARCH("Param",G432)))</formula>
    </cfRule>
  </conditionalFormatting>
  <conditionalFormatting sqref="I432:I434">
    <cfRule type="cellIs" dxfId="1767" priority="1767" operator="lessThan">
      <formula>0</formula>
    </cfRule>
  </conditionalFormatting>
  <conditionalFormatting sqref="D432:D434">
    <cfRule type="containsText" dxfId="1766" priority="1765" operator="containsText" text="Dec">
      <formula>NOT(ISERROR(SEARCH("Dec",D432)))</formula>
    </cfRule>
    <cfRule type="containsText" dxfId="1765" priority="1766" operator="containsText" text="Inc">
      <formula>NOT(ISERROR(SEARCH("Inc",D432)))</formula>
    </cfRule>
  </conditionalFormatting>
  <conditionalFormatting sqref="F432:F434">
    <cfRule type="cellIs" dxfId="1764" priority="1763" operator="equal">
      <formula>"Unlocked"</formula>
    </cfRule>
    <cfRule type="cellIs" dxfId="1763" priority="1764" operator="equal">
      <formula>"Locked"</formula>
    </cfRule>
  </conditionalFormatting>
  <conditionalFormatting sqref="G432:G434">
    <cfRule type="containsText" dxfId="1762" priority="1762" operator="containsText" text="Param">
      <formula>NOT(ISERROR(SEARCH("Param",G432)))</formula>
    </cfRule>
  </conditionalFormatting>
  <conditionalFormatting sqref="I432:I434">
    <cfRule type="cellIs" dxfId="1761" priority="1761" operator="lessThan">
      <formula>0</formula>
    </cfRule>
  </conditionalFormatting>
  <conditionalFormatting sqref="D432:D434">
    <cfRule type="containsText" dxfId="1760" priority="1759" operator="containsText" text="Dec">
      <formula>NOT(ISERROR(SEARCH("Dec",D432)))</formula>
    </cfRule>
    <cfRule type="containsText" dxfId="1759" priority="1760" operator="containsText" text="Inc">
      <formula>NOT(ISERROR(SEARCH("Inc",D432)))</formula>
    </cfRule>
  </conditionalFormatting>
  <conditionalFormatting sqref="F432:F433">
    <cfRule type="cellIs" dxfId="1758" priority="1757" operator="equal">
      <formula>"Unlocked"</formula>
    </cfRule>
    <cfRule type="cellIs" dxfId="1757" priority="1758" operator="equal">
      <formula>"Locked"</formula>
    </cfRule>
  </conditionalFormatting>
  <conditionalFormatting sqref="G432:G433">
    <cfRule type="containsText" dxfId="1756" priority="1756" operator="containsText" text="Param">
      <formula>NOT(ISERROR(SEARCH("Param",G432)))</formula>
    </cfRule>
  </conditionalFormatting>
  <conditionalFormatting sqref="I432:I433">
    <cfRule type="cellIs" dxfId="1755" priority="1755" operator="lessThan">
      <formula>0</formula>
    </cfRule>
  </conditionalFormatting>
  <conditionalFormatting sqref="D432:D433">
    <cfRule type="containsText" dxfId="1754" priority="1753" operator="containsText" text="Dec">
      <formula>NOT(ISERROR(SEARCH("Dec",D432)))</formula>
    </cfRule>
    <cfRule type="containsText" dxfId="1753" priority="1754" operator="containsText" text="Inc">
      <formula>NOT(ISERROR(SEARCH("Inc",D432)))</formula>
    </cfRule>
  </conditionalFormatting>
  <conditionalFormatting sqref="F432:F433">
    <cfRule type="cellIs" dxfId="1752" priority="1751" operator="equal">
      <formula>"Unlocked"</formula>
    </cfRule>
    <cfRule type="cellIs" dxfId="1751" priority="1752" operator="equal">
      <formula>"Locked"</formula>
    </cfRule>
  </conditionalFormatting>
  <conditionalFormatting sqref="G432:G433">
    <cfRule type="containsText" dxfId="1750" priority="1750" operator="containsText" text="Param">
      <formula>NOT(ISERROR(SEARCH("Param",G432)))</formula>
    </cfRule>
  </conditionalFormatting>
  <conditionalFormatting sqref="I432:I433">
    <cfRule type="cellIs" dxfId="1749" priority="1749" operator="lessThan">
      <formula>0</formula>
    </cfRule>
  </conditionalFormatting>
  <conditionalFormatting sqref="D432:D433">
    <cfRule type="containsText" dxfId="1748" priority="1747" operator="containsText" text="Dec">
      <formula>NOT(ISERROR(SEARCH("Dec",D432)))</formula>
    </cfRule>
    <cfRule type="containsText" dxfId="1747" priority="1748" operator="containsText" text="Inc">
      <formula>NOT(ISERROR(SEARCH("Inc",D432)))</formula>
    </cfRule>
  </conditionalFormatting>
  <conditionalFormatting sqref="F432:F433">
    <cfRule type="cellIs" dxfId="1746" priority="1745" operator="equal">
      <formula>"Unlocked"</formula>
    </cfRule>
    <cfRule type="cellIs" dxfId="1745" priority="1746" operator="equal">
      <formula>"Locked"</formula>
    </cfRule>
  </conditionalFormatting>
  <conditionalFormatting sqref="G432:G433">
    <cfRule type="containsText" dxfId="1744" priority="1744" operator="containsText" text="Param">
      <formula>NOT(ISERROR(SEARCH("Param",G432)))</formula>
    </cfRule>
  </conditionalFormatting>
  <conditionalFormatting sqref="I432:I433">
    <cfRule type="cellIs" dxfId="1743" priority="1743" operator="lessThan">
      <formula>0</formula>
    </cfRule>
  </conditionalFormatting>
  <conditionalFormatting sqref="D432:D433">
    <cfRule type="containsText" dxfId="1742" priority="1741" operator="containsText" text="Dec">
      <formula>NOT(ISERROR(SEARCH("Dec",D432)))</formula>
    </cfRule>
    <cfRule type="containsText" dxfId="1741" priority="1742" operator="containsText" text="Inc">
      <formula>NOT(ISERROR(SEARCH("Inc",D432)))</formula>
    </cfRule>
  </conditionalFormatting>
  <conditionalFormatting sqref="F432:F433">
    <cfRule type="cellIs" dxfId="1740" priority="1739" operator="equal">
      <formula>"Unlocked"</formula>
    </cfRule>
    <cfRule type="cellIs" dxfId="1739" priority="1740" operator="equal">
      <formula>"Locked"</formula>
    </cfRule>
  </conditionalFormatting>
  <conditionalFormatting sqref="G432:G433">
    <cfRule type="containsText" dxfId="1738" priority="1738" operator="containsText" text="Param">
      <formula>NOT(ISERROR(SEARCH("Param",G432)))</formula>
    </cfRule>
  </conditionalFormatting>
  <conditionalFormatting sqref="I432:I433">
    <cfRule type="cellIs" dxfId="1737" priority="1737" operator="lessThan">
      <formula>0</formula>
    </cfRule>
  </conditionalFormatting>
  <conditionalFormatting sqref="D432:D433">
    <cfRule type="containsText" dxfId="1736" priority="1735" operator="containsText" text="Dec">
      <formula>NOT(ISERROR(SEARCH("Dec",D432)))</formula>
    </cfRule>
    <cfRule type="containsText" dxfId="1735" priority="1736" operator="containsText" text="Inc">
      <formula>NOT(ISERROR(SEARCH("Inc",D432)))</formula>
    </cfRule>
  </conditionalFormatting>
  <conditionalFormatting sqref="F432:F433">
    <cfRule type="cellIs" dxfId="1734" priority="1733" operator="equal">
      <formula>"Unlocked"</formula>
    </cfRule>
    <cfRule type="cellIs" dxfId="1733" priority="1734" operator="equal">
      <formula>"Locked"</formula>
    </cfRule>
  </conditionalFormatting>
  <conditionalFormatting sqref="G432:G433">
    <cfRule type="containsText" dxfId="1732" priority="1732" operator="containsText" text="Param">
      <formula>NOT(ISERROR(SEARCH("Param",G432)))</formula>
    </cfRule>
  </conditionalFormatting>
  <conditionalFormatting sqref="I432:I433">
    <cfRule type="cellIs" dxfId="1731" priority="1731" operator="lessThan">
      <formula>0</formula>
    </cfRule>
  </conditionalFormatting>
  <conditionalFormatting sqref="D432:D433">
    <cfRule type="containsText" dxfId="1730" priority="1729" operator="containsText" text="Dec">
      <formula>NOT(ISERROR(SEARCH("Dec",D432)))</formula>
    </cfRule>
    <cfRule type="containsText" dxfId="1729" priority="1730" operator="containsText" text="Inc">
      <formula>NOT(ISERROR(SEARCH("Inc",D432)))</formula>
    </cfRule>
  </conditionalFormatting>
  <conditionalFormatting sqref="F432:F433">
    <cfRule type="cellIs" dxfId="1728" priority="1727" operator="equal">
      <formula>"Unlocked"</formula>
    </cfRule>
    <cfRule type="cellIs" dxfId="1727" priority="1728" operator="equal">
      <formula>"Locked"</formula>
    </cfRule>
  </conditionalFormatting>
  <conditionalFormatting sqref="G432:G433">
    <cfRule type="containsText" dxfId="1726" priority="1726" operator="containsText" text="Param">
      <formula>NOT(ISERROR(SEARCH("Param",G432)))</formula>
    </cfRule>
  </conditionalFormatting>
  <conditionalFormatting sqref="I432:I433">
    <cfRule type="cellIs" dxfId="1725" priority="1725" operator="lessThan">
      <formula>0</formula>
    </cfRule>
  </conditionalFormatting>
  <conditionalFormatting sqref="D432:D433">
    <cfRule type="containsText" dxfId="1724" priority="1723" operator="containsText" text="Dec">
      <formula>NOT(ISERROR(SEARCH("Dec",D432)))</formula>
    </cfRule>
    <cfRule type="containsText" dxfId="1723" priority="1724" operator="containsText" text="Inc">
      <formula>NOT(ISERROR(SEARCH("Inc",D432)))</formula>
    </cfRule>
  </conditionalFormatting>
  <conditionalFormatting sqref="F432:F433">
    <cfRule type="cellIs" dxfId="1722" priority="1721" operator="equal">
      <formula>"Unlocked"</formula>
    </cfRule>
    <cfRule type="cellIs" dxfId="1721" priority="1722" operator="equal">
      <formula>"Locked"</formula>
    </cfRule>
  </conditionalFormatting>
  <conditionalFormatting sqref="G432:G433">
    <cfRule type="containsText" dxfId="1720" priority="1720" operator="containsText" text="Param">
      <formula>NOT(ISERROR(SEARCH("Param",G432)))</formula>
    </cfRule>
  </conditionalFormatting>
  <conditionalFormatting sqref="I432:I433">
    <cfRule type="cellIs" dxfId="1719" priority="1719" operator="lessThan">
      <formula>0</formula>
    </cfRule>
  </conditionalFormatting>
  <conditionalFormatting sqref="D432:D433">
    <cfRule type="containsText" dxfId="1718" priority="1717" operator="containsText" text="Dec">
      <formula>NOT(ISERROR(SEARCH("Dec",D432)))</formula>
    </cfRule>
    <cfRule type="containsText" dxfId="1717" priority="1718" operator="containsText" text="Inc">
      <formula>NOT(ISERROR(SEARCH("Inc",D432)))</formula>
    </cfRule>
  </conditionalFormatting>
  <conditionalFormatting sqref="F432:F433">
    <cfRule type="cellIs" dxfId="1716" priority="1715" operator="equal">
      <formula>"Unlocked"</formula>
    </cfRule>
    <cfRule type="cellIs" dxfId="1715" priority="1716" operator="equal">
      <formula>"Locked"</formula>
    </cfRule>
  </conditionalFormatting>
  <conditionalFormatting sqref="G432:G433">
    <cfRule type="containsText" dxfId="1714" priority="1714" operator="containsText" text="Param">
      <formula>NOT(ISERROR(SEARCH("Param",G432)))</formula>
    </cfRule>
  </conditionalFormatting>
  <conditionalFormatting sqref="I432:I433">
    <cfRule type="cellIs" dxfId="1713" priority="1713" operator="lessThan">
      <formula>0</formula>
    </cfRule>
  </conditionalFormatting>
  <conditionalFormatting sqref="D432:D433">
    <cfRule type="containsText" dxfId="1712" priority="1711" operator="containsText" text="Dec">
      <formula>NOT(ISERROR(SEARCH("Dec",D432)))</formula>
    </cfRule>
    <cfRule type="containsText" dxfId="1711" priority="1712" operator="containsText" text="Inc">
      <formula>NOT(ISERROR(SEARCH("Inc",D432)))</formula>
    </cfRule>
  </conditionalFormatting>
  <conditionalFormatting sqref="F432:F433">
    <cfRule type="cellIs" dxfId="1710" priority="1709" operator="equal">
      <formula>"Unlocked"</formula>
    </cfRule>
    <cfRule type="cellIs" dxfId="1709" priority="1710" operator="equal">
      <formula>"Locked"</formula>
    </cfRule>
  </conditionalFormatting>
  <conditionalFormatting sqref="G432:G433">
    <cfRule type="containsText" dxfId="1708" priority="1708" operator="containsText" text="Param">
      <formula>NOT(ISERROR(SEARCH("Param",G432)))</formula>
    </cfRule>
  </conditionalFormatting>
  <conditionalFormatting sqref="I432:I433">
    <cfRule type="cellIs" dxfId="1707" priority="1707" operator="lessThan">
      <formula>0</formula>
    </cfRule>
  </conditionalFormatting>
  <conditionalFormatting sqref="D432:D433">
    <cfRule type="containsText" dxfId="1706" priority="1705" operator="containsText" text="Dec">
      <formula>NOT(ISERROR(SEARCH("Dec",D432)))</formula>
    </cfRule>
    <cfRule type="containsText" dxfId="1705" priority="1706" operator="containsText" text="Inc">
      <formula>NOT(ISERROR(SEARCH("Inc",D432)))</formula>
    </cfRule>
  </conditionalFormatting>
  <conditionalFormatting sqref="F432:F433">
    <cfRule type="cellIs" dxfId="1704" priority="1703" operator="equal">
      <formula>"Unlocked"</formula>
    </cfRule>
    <cfRule type="cellIs" dxfId="1703" priority="1704" operator="equal">
      <formula>"Locked"</formula>
    </cfRule>
  </conditionalFormatting>
  <conditionalFormatting sqref="G432:G433">
    <cfRule type="containsText" dxfId="1702" priority="1702" operator="containsText" text="Param">
      <formula>NOT(ISERROR(SEARCH("Param",G432)))</formula>
    </cfRule>
  </conditionalFormatting>
  <conditionalFormatting sqref="I432:I433">
    <cfRule type="cellIs" dxfId="1701" priority="1701" operator="lessThan">
      <formula>0</formula>
    </cfRule>
  </conditionalFormatting>
  <conditionalFormatting sqref="D432:D433">
    <cfRule type="containsText" dxfId="1700" priority="1699" operator="containsText" text="Dec">
      <formula>NOT(ISERROR(SEARCH("Dec",D432)))</formula>
    </cfRule>
    <cfRule type="containsText" dxfId="1699" priority="1700" operator="containsText" text="Inc">
      <formula>NOT(ISERROR(SEARCH("Inc",D432)))</formula>
    </cfRule>
  </conditionalFormatting>
  <conditionalFormatting sqref="F432:F433">
    <cfRule type="cellIs" dxfId="1698" priority="1697" operator="equal">
      <formula>"Unlocked"</formula>
    </cfRule>
    <cfRule type="cellIs" dxfId="1697" priority="1698" operator="equal">
      <formula>"Locked"</formula>
    </cfRule>
  </conditionalFormatting>
  <conditionalFormatting sqref="G432:G433">
    <cfRule type="containsText" dxfId="1696" priority="1696" operator="containsText" text="Param">
      <formula>NOT(ISERROR(SEARCH("Param",G432)))</formula>
    </cfRule>
  </conditionalFormatting>
  <conditionalFormatting sqref="I432:I433">
    <cfRule type="cellIs" dxfId="1695" priority="1695" operator="lessThan">
      <formula>0</formula>
    </cfRule>
  </conditionalFormatting>
  <conditionalFormatting sqref="D432:D433">
    <cfRule type="containsText" dxfId="1694" priority="1693" operator="containsText" text="Dec">
      <formula>NOT(ISERROR(SEARCH("Dec",D432)))</formula>
    </cfRule>
    <cfRule type="containsText" dxfId="1693" priority="1694" operator="containsText" text="Inc">
      <formula>NOT(ISERROR(SEARCH("Inc",D432)))</formula>
    </cfRule>
  </conditionalFormatting>
  <conditionalFormatting sqref="F432:F433">
    <cfRule type="cellIs" dxfId="1692" priority="1691" operator="equal">
      <formula>"Unlocked"</formula>
    </cfRule>
    <cfRule type="cellIs" dxfId="1691" priority="1692" operator="equal">
      <formula>"Locked"</formula>
    </cfRule>
  </conditionalFormatting>
  <conditionalFormatting sqref="G432:G433">
    <cfRule type="containsText" dxfId="1690" priority="1690" operator="containsText" text="Param">
      <formula>NOT(ISERROR(SEARCH("Param",G432)))</formula>
    </cfRule>
  </conditionalFormatting>
  <conditionalFormatting sqref="I432:I433">
    <cfRule type="cellIs" dxfId="1689" priority="1689" operator="lessThan">
      <formula>0</formula>
    </cfRule>
  </conditionalFormatting>
  <conditionalFormatting sqref="D432:D433">
    <cfRule type="containsText" dxfId="1688" priority="1687" operator="containsText" text="Dec">
      <formula>NOT(ISERROR(SEARCH("Dec",D432)))</formula>
    </cfRule>
    <cfRule type="containsText" dxfId="1687" priority="1688" operator="containsText" text="Inc">
      <formula>NOT(ISERROR(SEARCH("Inc",D432)))</formula>
    </cfRule>
  </conditionalFormatting>
  <conditionalFormatting sqref="F432:F433">
    <cfRule type="cellIs" dxfId="1686" priority="1685" operator="equal">
      <formula>"Unlocked"</formula>
    </cfRule>
    <cfRule type="cellIs" dxfId="1685" priority="1686" operator="equal">
      <formula>"Locked"</formula>
    </cfRule>
  </conditionalFormatting>
  <conditionalFormatting sqref="G432:G433">
    <cfRule type="containsText" dxfId="1684" priority="1684" operator="containsText" text="Param">
      <formula>NOT(ISERROR(SEARCH("Param",G432)))</formula>
    </cfRule>
  </conditionalFormatting>
  <conditionalFormatting sqref="I432:I433">
    <cfRule type="cellIs" dxfId="1683" priority="1683" operator="lessThan">
      <formula>0</formula>
    </cfRule>
  </conditionalFormatting>
  <conditionalFormatting sqref="D432:D433">
    <cfRule type="containsText" dxfId="1682" priority="1681" operator="containsText" text="Dec">
      <formula>NOT(ISERROR(SEARCH("Dec",D432)))</formula>
    </cfRule>
    <cfRule type="containsText" dxfId="1681" priority="1682" operator="containsText" text="Inc">
      <formula>NOT(ISERROR(SEARCH("Inc",D432)))</formula>
    </cfRule>
  </conditionalFormatting>
  <conditionalFormatting sqref="F432:F433">
    <cfRule type="cellIs" dxfId="1680" priority="1679" operator="equal">
      <formula>"Unlocked"</formula>
    </cfRule>
    <cfRule type="cellIs" dxfId="1679" priority="1680" operator="equal">
      <formula>"Locked"</formula>
    </cfRule>
  </conditionalFormatting>
  <conditionalFormatting sqref="G432:G433">
    <cfRule type="containsText" dxfId="1678" priority="1678" operator="containsText" text="Param">
      <formula>NOT(ISERROR(SEARCH("Param",G432)))</formula>
    </cfRule>
  </conditionalFormatting>
  <conditionalFormatting sqref="I432:I433">
    <cfRule type="cellIs" dxfId="1677" priority="1677" operator="lessThan">
      <formula>0</formula>
    </cfRule>
  </conditionalFormatting>
  <conditionalFormatting sqref="D432:D433">
    <cfRule type="containsText" dxfId="1676" priority="1675" operator="containsText" text="Dec">
      <formula>NOT(ISERROR(SEARCH("Dec",D432)))</formula>
    </cfRule>
    <cfRule type="containsText" dxfId="1675" priority="1676" operator="containsText" text="Inc">
      <formula>NOT(ISERROR(SEARCH("Inc",D432)))</formula>
    </cfRule>
  </conditionalFormatting>
  <conditionalFormatting sqref="F432:F433">
    <cfRule type="cellIs" dxfId="1674" priority="1673" operator="equal">
      <formula>"Unlocked"</formula>
    </cfRule>
    <cfRule type="cellIs" dxfId="1673" priority="1674" operator="equal">
      <formula>"Locked"</formula>
    </cfRule>
  </conditionalFormatting>
  <conditionalFormatting sqref="G432:G433">
    <cfRule type="containsText" dxfId="1672" priority="1672" operator="containsText" text="Param">
      <formula>NOT(ISERROR(SEARCH("Param",G432)))</formula>
    </cfRule>
  </conditionalFormatting>
  <conditionalFormatting sqref="I432:I433">
    <cfRule type="cellIs" dxfId="1671" priority="1671" operator="lessThan">
      <formula>0</formula>
    </cfRule>
  </conditionalFormatting>
  <conditionalFormatting sqref="D432:D433">
    <cfRule type="containsText" dxfId="1670" priority="1669" operator="containsText" text="Dec">
      <formula>NOT(ISERROR(SEARCH("Dec",D432)))</formula>
    </cfRule>
    <cfRule type="containsText" dxfId="1669" priority="1670" operator="containsText" text="Inc">
      <formula>NOT(ISERROR(SEARCH("Inc",D432)))</formula>
    </cfRule>
  </conditionalFormatting>
  <conditionalFormatting sqref="F432:F433">
    <cfRule type="cellIs" dxfId="1668" priority="1667" operator="equal">
      <formula>"Unlocked"</formula>
    </cfRule>
    <cfRule type="cellIs" dxfId="1667" priority="1668" operator="equal">
      <formula>"Locked"</formula>
    </cfRule>
  </conditionalFormatting>
  <conditionalFormatting sqref="G432:G433">
    <cfRule type="containsText" dxfId="1666" priority="1666" operator="containsText" text="Param">
      <formula>NOT(ISERROR(SEARCH("Param",G432)))</formula>
    </cfRule>
  </conditionalFormatting>
  <conditionalFormatting sqref="I432:I433">
    <cfRule type="cellIs" dxfId="1665" priority="1665" operator="lessThan">
      <formula>0</formula>
    </cfRule>
  </conditionalFormatting>
  <conditionalFormatting sqref="D432:D433">
    <cfRule type="containsText" dxfId="1664" priority="1663" operator="containsText" text="Dec">
      <formula>NOT(ISERROR(SEARCH("Dec",D432)))</formula>
    </cfRule>
    <cfRule type="containsText" dxfId="1663" priority="1664" operator="containsText" text="Inc">
      <formula>NOT(ISERROR(SEARCH("Inc",D432)))</formula>
    </cfRule>
  </conditionalFormatting>
  <conditionalFormatting sqref="F432:F433">
    <cfRule type="cellIs" dxfId="1662" priority="1661" operator="equal">
      <formula>"Unlocked"</formula>
    </cfRule>
    <cfRule type="cellIs" dxfId="1661" priority="1662" operator="equal">
      <formula>"Locked"</formula>
    </cfRule>
  </conditionalFormatting>
  <conditionalFormatting sqref="G432:G433">
    <cfRule type="containsText" dxfId="1660" priority="1660" operator="containsText" text="Param">
      <formula>NOT(ISERROR(SEARCH("Param",G432)))</formula>
    </cfRule>
  </conditionalFormatting>
  <conditionalFormatting sqref="I432:I433">
    <cfRule type="cellIs" dxfId="1659" priority="1659" operator="lessThan">
      <formula>0</formula>
    </cfRule>
  </conditionalFormatting>
  <conditionalFormatting sqref="D432:D433">
    <cfRule type="containsText" dxfId="1658" priority="1657" operator="containsText" text="Dec">
      <formula>NOT(ISERROR(SEARCH("Dec",D432)))</formula>
    </cfRule>
    <cfRule type="containsText" dxfId="1657" priority="1658" operator="containsText" text="Inc">
      <formula>NOT(ISERROR(SEARCH("Inc",D432)))</formula>
    </cfRule>
  </conditionalFormatting>
  <conditionalFormatting sqref="F432:F433">
    <cfRule type="cellIs" dxfId="1656" priority="1655" operator="equal">
      <formula>"Unlocked"</formula>
    </cfRule>
    <cfRule type="cellIs" dxfId="1655" priority="1656" operator="equal">
      <formula>"Locked"</formula>
    </cfRule>
  </conditionalFormatting>
  <conditionalFormatting sqref="G432:G433">
    <cfRule type="containsText" dxfId="1654" priority="1654" operator="containsText" text="Param">
      <formula>NOT(ISERROR(SEARCH("Param",G432)))</formula>
    </cfRule>
  </conditionalFormatting>
  <conditionalFormatting sqref="I432:I433">
    <cfRule type="cellIs" dxfId="1653" priority="1653" operator="lessThan">
      <formula>0</formula>
    </cfRule>
  </conditionalFormatting>
  <conditionalFormatting sqref="D432:D433">
    <cfRule type="containsText" dxfId="1652" priority="1651" operator="containsText" text="Dec">
      <formula>NOT(ISERROR(SEARCH("Dec",D432)))</formula>
    </cfRule>
    <cfRule type="containsText" dxfId="1651" priority="1652" operator="containsText" text="Inc">
      <formula>NOT(ISERROR(SEARCH("Inc",D432)))</formula>
    </cfRule>
  </conditionalFormatting>
  <conditionalFormatting sqref="F432:F433">
    <cfRule type="cellIs" dxfId="1650" priority="1649" operator="equal">
      <formula>"Unlocked"</formula>
    </cfRule>
    <cfRule type="cellIs" dxfId="1649" priority="1650" operator="equal">
      <formula>"Locked"</formula>
    </cfRule>
  </conditionalFormatting>
  <conditionalFormatting sqref="G432:G433">
    <cfRule type="containsText" dxfId="1648" priority="1648" operator="containsText" text="Param">
      <formula>NOT(ISERROR(SEARCH("Param",G432)))</formula>
    </cfRule>
  </conditionalFormatting>
  <conditionalFormatting sqref="I432:I433">
    <cfRule type="cellIs" dxfId="1647" priority="1647" operator="lessThan">
      <formula>0</formula>
    </cfRule>
  </conditionalFormatting>
  <conditionalFormatting sqref="D432:D433">
    <cfRule type="containsText" dxfId="1646" priority="1645" operator="containsText" text="Dec">
      <formula>NOT(ISERROR(SEARCH("Dec",D432)))</formula>
    </cfRule>
    <cfRule type="containsText" dxfId="1645" priority="1646" operator="containsText" text="Inc">
      <formula>NOT(ISERROR(SEARCH("Inc",D432)))</formula>
    </cfRule>
  </conditionalFormatting>
  <conditionalFormatting sqref="F434">
    <cfRule type="cellIs" dxfId="1644" priority="1643" operator="equal">
      <formula>"Unlocked"</formula>
    </cfRule>
    <cfRule type="cellIs" dxfId="1643" priority="1644" operator="equal">
      <formula>"Locked"</formula>
    </cfRule>
  </conditionalFormatting>
  <conditionalFormatting sqref="G434">
    <cfRule type="containsText" dxfId="1642" priority="1642" operator="containsText" text="Param">
      <formula>NOT(ISERROR(SEARCH("Param",G434)))</formula>
    </cfRule>
  </conditionalFormatting>
  <conditionalFormatting sqref="I434">
    <cfRule type="cellIs" dxfId="1641" priority="1641" operator="lessThan">
      <formula>0</formula>
    </cfRule>
  </conditionalFormatting>
  <conditionalFormatting sqref="D434">
    <cfRule type="containsText" dxfId="1640" priority="1639" operator="containsText" text="Dec">
      <formula>NOT(ISERROR(SEARCH("Dec",D434)))</formula>
    </cfRule>
    <cfRule type="containsText" dxfId="1639" priority="1640" operator="containsText" text="Inc">
      <formula>NOT(ISERROR(SEARCH("Inc",D434)))</formula>
    </cfRule>
  </conditionalFormatting>
  <conditionalFormatting sqref="F434">
    <cfRule type="cellIs" dxfId="1638" priority="1637" operator="equal">
      <formula>"Unlocked"</formula>
    </cfRule>
    <cfRule type="cellIs" dxfId="1637" priority="1638" operator="equal">
      <formula>"Locked"</formula>
    </cfRule>
  </conditionalFormatting>
  <conditionalFormatting sqref="G434">
    <cfRule type="containsText" dxfId="1636" priority="1636" operator="containsText" text="Param">
      <formula>NOT(ISERROR(SEARCH("Param",G434)))</formula>
    </cfRule>
  </conditionalFormatting>
  <conditionalFormatting sqref="I434">
    <cfRule type="cellIs" dxfId="1635" priority="1635" operator="lessThan">
      <formula>0</formula>
    </cfRule>
  </conditionalFormatting>
  <conditionalFormatting sqref="D434">
    <cfRule type="containsText" dxfId="1634" priority="1633" operator="containsText" text="Dec">
      <formula>NOT(ISERROR(SEARCH("Dec",D434)))</formula>
    </cfRule>
    <cfRule type="containsText" dxfId="1633" priority="1634" operator="containsText" text="Inc">
      <formula>NOT(ISERROR(SEARCH("Inc",D434)))</formula>
    </cfRule>
  </conditionalFormatting>
  <conditionalFormatting sqref="F434">
    <cfRule type="cellIs" dxfId="1632" priority="1631" operator="equal">
      <formula>"Unlocked"</formula>
    </cfRule>
    <cfRule type="cellIs" dxfId="1631" priority="1632" operator="equal">
      <formula>"Locked"</formula>
    </cfRule>
  </conditionalFormatting>
  <conditionalFormatting sqref="G434">
    <cfRule type="containsText" dxfId="1630" priority="1630" operator="containsText" text="Param">
      <formula>NOT(ISERROR(SEARCH("Param",G434)))</formula>
    </cfRule>
  </conditionalFormatting>
  <conditionalFormatting sqref="I434">
    <cfRule type="cellIs" dxfId="1629" priority="1629" operator="lessThan">
      <formula>0</formula>
    </cfRule>
  </conditionalFormatting>
  <conditionalFormatting sqref="D434">
    <cfRule type="containsText" dxfId="1628" priority="1627" operator="containsText" text="Dec">
      <formula>NOT(ISERROR(SEARCH("Dec",D434)))</formula>
    </cfRule>
    <cfRule type="containsText" dxfId="1627" priority="1628" operator="containsText" text="Inc">
      <formula>NOT(ISERROR(SEARCH("Inc",D434)))</formula>
    </cfRule>
  </conditionalFormatting>
  <conditionalFormatting sqref="F434">
    <cfRule type="cellIs" dxfId="1626" priority="1625" operator="equal">
      <formula>"Unlocked"</formula>
    </cfRule>
    <cfRule type="cellIs" dxfId="1625" priority="1626" operator="equal">
      <formula>"Locked"</formula>
    </cfRule>
  </conditionalFormatting>
  <conditionalFormatting sqref="G434">
    <cfRule type="containsText" dxfId="1624" priority="1624" operator="containsText" text="Param">
      <formula>NOT(ISERROR(SEARCH("Param",G434)))</formula>
    </cfRule>
  </conditionalFormatting>
  <conditionalFormatting sqref="I434">
    <cfRule type="cellIs" dxfId="1623" priority="1623" operator="lessThan">
      <formula>0</formula>
    </cfRule>
  </conditionalFormatting>
  <conditionalFormatting sqref="D434">
    <cfRule type="containsText" dxfId="1622" priority="1621" operator="containsText" text="Dec">
      <formula>NOT(ISERROR(SEARCH("Dec",D434)))</formula>
    </cfRule>
    <cfRule type="containsText" dxfId="1621" priority="1622" operator="containsText" text="Inc">
      <formula>NOT(ISERROR(SEARCH("Inc",D434)))</formula>
    </cfRule>
  </conditionalFormatting>
  <conditionalFormatting sqref="F434">
    <cfRule type="cellIs" dxfId="1620" priority="1619" operator="equal">
      <formula>"Unlocked"</formula>
    </cfRule>
    <cfRule type="cellIs" dxfId="1619" priority="1620" operator="equal">
      <formula>"Locked"</formula>
    </cfRule>
  </conditionalFormatting>
  <conditionalFormatting sqref="G434">
    <cfRule type="containsText" dxfId="1618" priority="1618" operator="containsText" text="Param">
      <formula>NOT(ISERROR(SEARCH("Param",G434)))</formula>
    </cfRule>
  </conditionalFormatting>
  <conditionalFormatting sqref="I434">
    <cfRule type="cellIs" dxfId="1617" priority="1617" operator="lessThan">
      <formula>0</formula>
    </cfRule>
  </conditionalFormatting>
  <conditionalFormatting sqref="D434">
    <cfRule type="containsText" dxfId="1616" priority="1615" operator="containsText" text="Dec">
      <formula>NOT(ISERROR(SEARCH("Dec",D434)))</formula>
    </cfRule>
    <cfRule type="containsText" dxfId="1615" priority="1616" operator="containsText" text="Inc">
      <formula>NOT(ISERROR(SEARCH("Inc",D434)))</formula>
    </cfRule>
  </conditionalFormatting>
  <conditionalFormatting sqref="F434">
    <cfRule type="cellIs" dxfId="1614" priority="1613" operator="equal">
      <formula>"Unlocked"</formula>
    </cfRule>
    <cfRule type="cellIs" dxfId="1613" priority="1614" operator="equal">
      <formula>"Locked"</formula>
    </cfRule>
  </conditionalFormatting>
  <conditionalFormatting sqref="G434">
    <cfRule type="containsText" dxfId="1612" priority="1612" operator="containsText" text="Param">
      <formula>NOT(ISERROR(SEARCH("Param",G434)))</formula>
    </cfRule>
  </conditionalFormatting>
  <conditionalFormatting sqref="I434">
    <cfRule type="cellIs" dxfId="1611" priority="1611" operator="lessThan">
      <formula>0</formula>
    </cfRule>
  </conditionalFormatting>
  <conditionalFormatting sqref="D434">
    <cfRule type="containsText" dxfId="1610" priority="1609" operator="containsText" text="Dec">
      <formula>NOT(ISERROR(SEARCH("Dec",D434)))</formula>
    </cfRule>
    <cfRule type="containsText" dxfId="1609" priority="1610" operator="containsText" text="Inc">
      <formula>NOT(ISERROR(SEARCH("Inc",D434)))</formula>
    </cfRule>
  </conditionalFormatting>
  <conditionalFormatting sqref="F434">
    <cfRule type="cellIs" dxfId="1608" priority="1607" operator="equal">
      <formula>"Unlocked"</formula>
    </cfRule>
    <cfRule type="cellIs" dxfId="1607" priority="1608" operator="equal">
      <formula>"Locked"</formula>
    </cfRule>
  </conditionalFormatting>
  <conditionalFormatting sqref="G434">
    <cfRule type="containsText" dxfId="1606" priority="1606" operator="containsText" text="Param">
      <formula>NOT(ISERROR(SEARCH("Param",G434)))</formula>
    </cfRule>
  </conditionalFormatting>
  <conditionalFormatting sqref="I434">
    <cfRule type="cellIs" dxfId="1605" priority="1605" operator="lessThan">
      <formula>0</formula>
    </cfRule>
  </conditionalFormatting>
  <conditionalFormatting sqref="D434">
    <cfRule type="containsText" dxfId="1604" priority="1603" operator="containsText" text="Dec">
      <formula>NOT(ISERROR(SEARCH("Dec",D434)))</formula>
    </cfRule>
    <cfRule type="containsText" dxfId="1603" priority="1604" operator="containsText" text="Inc">
      <formula>NOT(ISERROR(SEARCH("Inc",D434)))</formula>
    </cfRule>
  </conditionalFormatting>
  <conditionalFormatting sqref="F434">
    <cfRule type="cellIs" dxfId="1602" priority="1601" operator="equal">
      <formula>"Unlocked"</formula>
    </cfRule>
    <cfRule type="cellIs" dxfId="1601" priority="1602" operator="equal">
      <formula>"Locked"</formula>
    </cfRule>
  </conditionalFormatting>
  <conditionalFormatting sqref="G434">
    <cfRule type="containsText" dxfId="1600" priority="1600" operator="containsText" text="Param">
      <formula>NOT(ISERROR(SEARCH("Param",G434)))</formula>
    </cfRule>
  </conditionalFormatting>
  <conditionalFormatting sqref="I434">
    <cfRule type="cellIs" dxfId="1599" priority="1599" operator="lessThan">
      <formula>0</formula>
    </cfRule>
  </conditionalFormatting>
  <conditionalFormatting sqref="D434">
    <cfRule type="containsText" dxfId="1598" priority="1597" operator="containsText" text="Dec">
      <formula>NOT(ISERROR(SEARCH("Dec",D434)))</formula>
    </cfRule>
    <cfRule type="containsText" dxfId="1597" priority="1598" operator="containsText" text="Inc">
      <formula>NOT(ISERROR(SEARCH("Inc",D434)))</formula>
    </cfRule>
  </conditionalFormatting>
  <conditionalFormatting sqref="F434">
    <cfRule type="cellIs" dxfId="1596" priority="1595" operator="equal">
      <formula>"Unlocked"</formula>
    </cfRule>
    <cfRule type="cellIs" dxfId="1595" priority="1596" operator="equal">
      <formula>"Locked"</formula>
    </cfRule>
  </conditionalFormatting>
  <conditionalFormatting sqref="G434">
    <cfRule type="containsText" dxfId="1594" priority="1594" operator="containsText" text="Param">
      <formula>NOT(ISERROR(SEARCH("Param",G434)))</formula>
    </cfRule>
  </conditionalFormatting>
  <conditionalFormatting sqref="I434">
    <cfRule type="cellIs" dxfId="1593" priority="1593" operator="lessThan">
      <formula>0</formula>
    </cfRule>
  </conditionalFormatting>
  <conditionalFormatting sqref="D434">
    <cfRule type="containsText" dxfId="1592" priority="1591" operator="containsText" text="Dec">
      <formula>NOT(ISERROR(SEARCH("Dec",D434)))</formula>
    </cfRule>
    <cfRule type="containsText" dxfId="1591" priority="1592" operator="containsText" text="Inc">
      <formula>NOT(ISERROR(SEARCH("Inc",D434)))</formula>
    </cfRule>
  </conditionalFormatting>
  <conditionalFormatting sqref="F434">
    <cfRule type="cellIs" dxfId="1590" priority="1589" operator="equal">
      <formula>"Unlocked"</formula>
    </cfRule>
    <cfRule type="cellIs" dxfId="1589" priority="1590" operator="equal">
      <formula>"Locked"</formula>
    </cfRule>
  </conditionalFormatting>
  <conditionalFormatting sqref="G434">
    <cfRule type="containsText" dxfId="1588" priority="1588" operator="containsText" text="Param">
      <formula>NOT(ISERROR(SEARCH("Param",G434)))</formula>
    </cfRule>
  </conditionalFormatting>
  <conditionalFormatting sqref="I434">
    <cfRule type="cellIs" dxfId="1587" priority="1587" operator="lessThan">
      <formula>0</formula>
    </cfRule>
  </conditionalFormatting>
  <conditionalFormatting sqref="D434">
    <cfRule type="containsText" dxfId="1586" priority="1585" operator="containsText" text="Dec">
      <formula>NOT(ISERROR(SEARCH("Dec",D434)))</formula>
    </cfRule>
    <cfRule type="containsText" dxfId="1585" priority="1586" operator="containsText" text="Inc">
      <formula>NOT(ISERROR(SEARCH("Inc",D434)))</formula>
    </cfRule>
  </conditionalFormatting>
  <conditionalFormatting sqref="F434">
    <cfRule type="cellIs" dxfId="1584" priority="1583" operator="equal">
      <formula>"Unlocked"</formula>
    </cfRule>
    <cfRule type="cellIs" dxfId="1583" priority="1584" operator="equal">
      <formula>"Locked"</formula>
    </cfRule>
  </conditionalFormatting>
  <conditionalFormatting sqref="G434">
    <cfRule type="containsText" dxfId="1582" priority="1582" operator="containsText" text="Param">
      <formula>NOT(ISERROR(SEARCH("Param",G434)))</formula>
    </cfRule>
  </conditionalFormatting>
  <conditionalFormatting sqref="I434">
    <cfRule type="cellIs" dxfId="1581" priority="1581" operator="lessThan">
      <formula>0</formula>
    </cfRule>
  </conditionalFormatting>
  <conditionalFormatting sqref="D434">
    <cfRule type="containsText" dxfId="1580" priority="1579" operator="containsText" text="Dec">
      <formula>NOT(ISERROR(SEARCH("Dec",D434)))</formula>
    </cfRule>
    <cfRule type="containsText" dxfId="1579" priority="1580" operator="containsText" text="Inc">
      <formula>NOT(ISERROR(SEARCH("Inc",D434)))</formula>
    </cfRule>
  </conditionalFormatting>
  <conditionalFormatting sqref="F434">
    <cfRule type="cellIs" dxfId="1578" priority="1577" operator="equal">
      <formula>"Unlocked"</formula>
    </cfRule>
    <cfRule type="cellIs" dxfId="1577" priority="1578" operator="equal">
      <formula>"Locked"</formula>
    </cfRule>
  </conditionalFormatting>
  <conditionalFormatting sqref="G434">
    <cfRule type="containsText" dxfId="1576" priority="1576" operator="containsText" text="Param">
      <formula>NOT(ISERROR(SEARCH("Param",G434)))</formula>
    </cfRule>
  </conditionalFormatting>
  <conditionalFormatting sqref="I434">
    <cfRule type="cellIs" dxfId="1575" priority="1575" operator="lessThan">
      <formula>0</formula>
    </cfRule>
  </conditionalFormatting>
  <conditionalFormatting sqref="D434">
    <cfRule type="containsText" dxfId="1574" priority="1573" operator="containsText" text="Dec">
      <formula>NOT(ISERROR(SEARCH("Dec",D434)))</formula>
    </cfRule>
    <cfRule type="containsText" dxfId="1573" priority="1574" operator="containsText" text="Inc">
      <formula>NOT(ISERROR(SEARCH("Inc",D434)))</formula>
    </cfRule>
  </conditionalFormatting>
  <conditionalFormatting sqref="F434">
    <cfRule type="cellIs" dxfId="1572" priority="1571" operator="equal">
      <formula>"Unlocked"</formula>
    </cfRule>
    <cfRule type="cellIs" dxfId="1571" priority="1572" operator="equal">
      <formula>"Locked"</formula>
    </cfRule>
  </conditionalFormatting>
  <conditionalFormatting sqref="G434">
    <cfRule type="containsText" dxfId="1570" priority="1570" operator="containsText" text="Param">
      <formula>NOT(ISERROR(SEARCH("Param",G434)))</formula>
    </cfRule>
  </conditionalFormatting>
  <conditionalFormatting sqref="I434">
    <cfRule type="cellIs" dxfId="1569" priority="1569" operator="lessThan">
      <formula>0</formula>
    </cfRule>
  </conditionalFormatting>
  <conditionalFormatting sqref="D434">
    <cfRule type="containsText" dxfId="1568" priority="1567" operator="containsText" text="Dec">
      <formula>NOT(ISERROR(SEARCH("Dec",D434)))</formula>
    </cfRule>
    <cfRule type="containsText" dxfId="1567" priority="1568" operator="containsText" text="Inc">
      <formula>NOT(ISERROR(SEARCH("Inc",D434)))</formula>
    </cfRule>
  </conditionalFormatting>
  <conditionalFormatting sqref="F434">
    <cfRule type="cellIs" dxfId="1566" priority="1565" operator="equal">
      <formula>"Unlocked"</formula>
    </cfRule>
    <cfRule type="cellIs" dxfId="1565" priority="1566" operator="equal">
      <formula>"Locked"</formula>
    </cfRule>
  </conditionalFormatting>
  <conditionalFormatting sqref="G434">
    <cfRule type="containsText" dxfId="1564" priority="1564" operator="containsText" text="Param">
      <formula>NOT(ISERROR(SEARCH("Param",G434)))</formula>
    </cfRule>
  </conditionalFormatting>
  <conditionalFormatting sqref="I434">
    <cfRule type="cellIs" dxfId="1563" priority="1563" operator="lessThan">
      <formula>0</formula>
    </cfRule>
  </conditionalFormatting>
  <conditionalFormatting sqref="D434">
    <cfRule type="containsText" dxfId="1562" priority="1561" operator="containsText" text="Dec">
      <formula>NOT(ISERROR(SEARCH("Dec",D434)))</formula>
    </cfRule>
    <cfRule type="containsText" dxfId="1561" priority="1562" operator="containsText" text="Inc">
      <formula>NOT(ISERROR(SEARCH("Inc",D434)))</formula>
    </cfRule>
  </conditionalFormatting>
  <conditionalFormatting sqref="F434">
    <cfRule type="cellIs" dxfId="1560" priority="1559" operator="equal">
      <formula>"Unlocked"</formula>
    </cfRule>
    <cfRule type="cellIs" dxfId="1559" priority="1560" operator="equal">
      <formula>"Locked"</formula>
    </cfRule>
  </conditionalFormatting>
  <conditionalFormatting sqref="G434">
    <cfRule type="containsText" dxfId="1558" priority="1558" operator="containsText" text="Param">
      <formula>NOT(ISERROR(SEARCH("Param",G434)))</formula>
    </cfRule>
  </conditionalFormatting>
  <conditionalFormatting sqref="I434">
    <cfRule type="cellIs" dxfId="1557" priority="1557" operator="lessThan">
      <formula>0</formula>
    </cfRule>
  </conditionalFormatting>
  <conditionalFormatting sqref="D434">
    <cfRule type="containsText" dxfId="1556" priority="1555" operator="containsText" text="Dec">
      <formula>NOT(ISERROR(SEARCH("Dec",D434)))</formula>
    </cfRule>
    <cfRule type="containsText" dxfId="1555" priority="1556" operator="containsText" text="Inc">
      <formula>NOT(ISERROR(SEARCH("Inc",D434)))</formula>
    </cfRule>
  </conditionalFormatting>
  <conditionalFormatting sqref="F434">
    <cfRule type="cellIs" dxfId="1554" priority="1553" operator="equal">
      <formula>"Unlocked"</formula>
    </cfRule>
    <cfRule type="cellIs" dxfId="1553" priority="1554" operator="equal">
      <formula>"Locked"</formula>
    </cfRule>
  </conditionalFormatting>
  <conditionalFormatting sqref="G434">
    <cfRule type="containsText" dxfId="1552" priority="1552" operator="containsText" text="Param">
      <formula>NOT(ISERROR(SEARCH("Param",G434)))</formula>
    </cfRule>
  </conditionalFormatting>
  <conditionalFormatting sqref="I434">
    <cfRule type="cellIs" dxfId="1551" priority="1551" operator="lessThan">
      <formula>0</formula>
    </cfRule>
  </conditionalFormatting>
  <conditionalFormatting sqref="D434">
    <cfRule type="containsText" dxfId="1550" priority="1549" operator="containsText" text="Dec">
      <formula>NOT(ISERROR(SEARCH("Dec",D434)))</formula>
    </cfRule>
    <cfRule type="containsText" dxfId="1549" priority="1550" operator="containsText" text="Inc">
      <formula>NOT(ISERROR(SEARCH("Inc",D434)))</formula>
    </cfRule>
  </conditionalFormatting>
  <conditionalFormatting sqref="F434">
    <cfRule type="cellIs" dxfId="1548" priority="1547" operator="equal">
      <formula>"Unlocked"</formula>
    </cfRule>
    <cfRule type="cellIs" dxfId="1547" priority="1548" operator="equal">
      <formula>"Locked"</formula>
    </cfRule>
  </conditionalFormatting>
  <conditionalFormatting sqref="G434">
    <cfRule type="containsText" dxfId="1546" priority="1546" operator="containsText" text="Param">
      <formula>NOT(ISERROR(SEARCH("Param",G434)))</formula>
    </cfRule>
  </conditionalFormatting>
  <conditionalFormatting sqref="I434">
    <cfRule type="cellIs" dxfId="1545" priority="1545" operator="lessThan">
      <formula>0</formula>
    </cfRule>
  </conditionalFormatting>
  <conditionalFormatting sqref="D434">
    <cfRule type="containsText" dxfId="1544" priority="1543" operator="containsText" text="Dec">
      <formula>NOT(ISERROR(SEARCH("Dec",D434)))</formula>
    </cfRule>
    <cfRule type="containsText" dxfId="1543" priority="1544" operator="containsText" text="Inc">
      <formula>NOT(ISERROR(SEARCH("Inc",D434)))</formula>
    </cfRule>
  </conditionalFormatting>
  <conditionalFormatting sqref="F434">
    <cfRule type="cellIs" dxfId="1542" priority="1541" operator="equal">
      <formula>"Unlocked"</formula>
    </cfRule>
    <cfRule type="cellIs" dxfId="1541" priority="1542" operator="equal">
      <formula>"Locked"</formula>
    </cfRule>
  </conditionalFormatting>
  <conditionalFormatting sqref="G434">
    <cfRule type="containsText" dxfId="1540" priority="1540" operator="containsText" text="Param">
      <formula>NOT(ISERROR(SEARCH("Param",G434)))</formula>
    </cfRule>
  </conditionalFormatting>
  <conditionalFormatting sqref="I434">
    <cfRule type="cellIs" dxfId="1539" priority="1539" operator="lessThan">
      <formula>0</formula>
    </cfRule>
  </conditionalFormatting>
  <conditionalFormatting sqref="D434">
    <cfRule type="containsText" dxfId="1538" priority="1537" operator="containsText" text="Dec">
      <formula>NOT(ISERROR(SEARCH("Dec",D434)))</formula>
    </cfRule>
    <cfRule type="containsText" dxfId="1537" priority="1538" operator="containsText" text="Inc">
      <formula>NOT(ISERROR(SEARCH("Inc",D434)))</formula>
    </cfRule>
  </conditionalFormatting>
  <conditionalFormatting sqref="F434">
    <cfRule type="cellIs" dxfId="1536" priority="1535" operator="equal">
      <formula>"Unlocked"</formula>
    </cfRule>
    <cfRule type="cellIs" dxfId="1535" priority="1536" operator="equal">
      <formula>"Locked"</formula>
    </cfRule>
  </conditionalFormatting>
  <conditionalFormatting sqref="G434">
    <cfRule type="containsText" dxfId="1534" priority="1534" operator="containsText" text="Param">
      <formula>NOT(ISERROR(SEARCH("Param",G434)))</formula>
    </cfRule>
  </conditionalFormatting>
  <conditionalFormatting sqref="I434">
    <cfRule type="cellIs" dxfId="1533" priority="1533" operator="lessThan">
      <formula>0</formula>
    </cfRule>
  </conditionalFormatting>
  <conditionalFormatting sqref="D434">
    <cfRule type="containsText" dxfId="1532" priority="1531" operator="containsText" text="Dec">
      <formula>NOT(ISERROR(SEARCH("Dec",D434)))</formula>
    </cfRule>
    <cfRule type="containsText" dxfId="1531" priority="1532" operator="containsText" text="Inc">
      <formula>NOT(ISERROR(SEARCH("Inc",D434)))</formula>
    </cfRule>
  </conditionalFormatting>
  <conditionalFormatting sqref="F435:F437">
    <cfRule type="cellIs" dxfId="1530" priority="1529" operator="equal">
      <formula>"Unlocked"</formula>
    </cfRule>
    <cfRule type="cellIs" dxfId="1529" priority="1530" operator="equal">
      <formula>"Locked"</formula>
    </cfRule>
  </conditionalFormatting>
  <conditionalFormatting sqref="G435:G437">
    <cfRule type="containsText" dxfId="1528" priority="1528" operator="containsText" text="Param">
      <formula>NOT(ISERROR(SEARCH("Param",G435)))</formula>
    </cfRule>
  </conditionalFormatting>
  <conditionalFormatting sqref="I435:I437">
    <cfRule type="cellIs" dxfId="1527" priority="1527" operator="lessThan">
      <formula>0</formula>
    </cfRule>
  </conditionalFormatting>
  <conditionalFormatting sqref="D435:D437">
    <cfRule type="containsText" dxfId="1526" priority="1525" operator="containsText" text="Dec">
      <formula>NOT(ISERROR(SEARCH("Dec",D435)))</formula>
    </cfRule>
    <cfRule type="containsText" dxfId="1525" priority="1526" operator="containsText" text="Inc">
      <formula>NOT(ISERROR(SEARCH("Inc",D435)))</formula>
    </cfRule>
  </conditionalFormatting>
  <conditionalFormatting sqref="F435:F437">
    <cfRule type="cellIs" dxfId="1524" priority="1523" operator="equal">
      <formula>"Unlocked"</formula>
    </cfRule>
    <cfRule type="cellIs" dxfId="1523" priority="1524" operator="equal">
      <formula>"Locked"</formula>
    </cfRule>
  </conditionalFormatting>
  <conditionalFormatting sqref="G435:G437">
    <cfRule type="containsText" dxfId="1522" priority="1522" operator="containsText" text="Param">
      <formula>NOT(ISERROR(SEARCH("Param",G435)))</formula>
    </cfRule>
  </conditionalFormatting>
  <conditionalFormatting sqref="I435:I437">
    <cfRule type="cellIs" dxfId="1521" priority="1521" operator="lessThan">
      <formula>0</formula>
    </cfRule>
  </conditionalFormatting>
  <conditionalFormatting sqref="D435:D437">
    <cfRule type="containsText" dxfId="1520" priority="1519" operator="containsText" text="Dec">
      <formula>NOT(ISERROR(SEARCH("Dec",D435)))</formula>
    </cfRule>
    <cfRule type="containsText" dxfId="1519" priority="1520" operator="containsText" text="Inc">
      <formula>NOT(ISERROR(SEARCH("Inc",D435)))</formula>
    </cfRule>
  </conditionalFormatting>
  <conditionalFormatting sqref="F435:F437">
    <cfRule type="cellIs" dxfId="1518" priority="1517" operator="equal">
      <formula>"Unlocked"</formula>
    </cfRule>
    <cfRule type="cellIs" dxfId="1517" priority="1518" operator="equal">
      <formula>"Locked"</formula>
    </cfRule>
  </conditionalFormatting>
  <conditionalFormatting sqref="G435:G437">
    <cfRule type="containsText" dxfId="1516" priority="1516" operator="containsText" text="Param">
      <formula>NOT(ISERROR(SEARCH("Param",G435)))</formula>
    </cfRule>
  </conditionalFormatting>
  <conditionalFormatting sqref="I435:I437">
    <cfRule type="cellIs" dxfId="1515" priority="1515" operator="lessThan">
      <formula>0</formula>
    </cfRule>
  </conditionalFormatting>
  <conditionalFormatting sqref="D435:D437">
    <cfRule type="containsText" dxfId="1514" priority="1513" operator="containsText" text="Dec">
      <formula>NOT(ISERROR(SEARCH("Dec",D435)))</formula>
    </cfRule>
    <cfRule type="containsText" dxfId="1513" priority="1514" operator="containsText" text="Inc">
      <formula>NOT(ISERROR(SEARCH("Inc",D435)))</formula>
    </cfRule>
  </conditionalFormatting>
  <conditionalFormatting sqref="F435:F437">
    <cfRule type="cellIs" dxfId="1512" priority="1511" operator="equal">
      <formula>"Unlocked"</formula>
    </cfRule>
    <cfRule type="cellIs" dxfId="1511" priority="1512" operator="equal">
      <formula>"Locked"</formula>
    </cfRule>
  </conditionalFormatting>
  <conditionalFormatting sqref="G435:G437">
    <cfRule type="containsText" dxfId="1510" priority="1510" operator="containsText" text="Param">
      <formula>NOT(ISERROR(SEARCH("Param",G435)))</formula>
    </cfRule>
  </conditionalFormatting>
  <conditionalFormatting sqref="I435:I437">
    <cfRule type="cellIs" dxfId="1509" priority="1509" operator="lessThan">
      <formula>0</formula>
    </cfRule>
  </conditionalFormatting>
  <conditionalFormatting sqref="D435:D437">
    <cfRule type="containsText" dxfId="1508" priority="1507" operator="containsText" text="Dec">
      <formula>NOT(ISERROR(SEARCH("Dec",D435)))</formula>
    </cfRule>
    <cfRule type="containsText" dxfId="1507" priority="1508" operator="containsText" text="Inc">
      <formula>NOT(ISERROR(SEARCH("Inc",D435)))</formula>
    </cfRule>
  </conditionalFormatting>
  <conditionalFormatting sqref="F435:F437">
    <cfRule type="cellIs" dxfId="1506" priority="1505" operator="equal">
      <formula>"Unlocked"</formula>
    </cfRule>
    <cfRule type="cellIs" dxfId="1505" priority="1506" operator="equal">
      <formula>"Locked"</formula>
    </cfRule>
  </conditionalFormatting>
  <conditionalFormatting sqref="G435:G437">
    <cfRule type="containsText" dxfId="1504" priority="1504" operator="containsText" text="Param">
      <formula>NOT(ISERROR(SEARCH("Param",G435)))</formula>
    </cfRule>
  </conditionalFormatting>
  <conditionalFormatting sqref="I435:I437">
    <cfRule type="cellIs" dxfId="1503" priority="1503" operator="lessThan">
      <formula>0</formula>
    </cfRule>
  </conditionalFormatting>
  <conditionalFormatting sqref="D435:D437">
    <cfRule type="containsText" dxfId="1502" priority="1501" operator="containsText" text="Dec">
      <formula>NOT(ISERROR(SEARCH("Dec",D435)))</formula>
    </cfRule>
    <cfRule type="containsText" dxfId="1501" priority="1502" operator="containsText" text="Inc">
      <formula>NOT(ISERROR(SEARCH("Inc",D435)))</formula>
    </cfRule>
  </conditionalFormatting>
  <conditionalFormatting sqref="F435:F437">
    <cfRule type="cellIs" dxfId="1500" priority="1499" operator="equal">
      <formula>"Unlocked"</formula>
    </cfRule>
    <cfRule type="cellIs" dxfId="1499" priority="1500" operator="equal">
      <formula>"Locked"</formula>
    </cfRule>
  </conditionalFormatting>
  <conditionalFormatting sqref="G435:G437">
    <cfRule type="containsText" dxfId="1498" priority="1498" operator="containsText" text="Param">
      <formula>NOT(ISERROR(SEARCH("Param",G435)))</formula>
    </cfRule>
  </conditionalFormatting>
  <conditionalFormatting sqref="I435:I437">
    <cfRule type="cellIs" dxfId="1497" priority="1497" operator="lessThan">
      <formula>0</formula>
    </cfRule>
  </conditionalFormatting>
  <conditionalFormatting sqref="D435:D437">
    <cfRule type="containsText" dxfId="1496" priority="1495" operator="containsText" text="Dec">
      <formula>NOT(ISERROR(SEARCH("Dec",D435)))</formula>
    </cfRule>
    <cfRule type="containsText" dxfId="1495" priority="1496" operator="containsText" text="Inc">
      <formula>NOT(ISERROR(SEARCH("Inc",D435)))</formula>
    </cfRule>
  </conditionalFormatting>
  <conditionalFormatting sqref="F435:F437">
    <cfRule type="cellIs" dxfId="1494" priority="1493" operator="equal">
      <formula>"Unlocked"</formula>
    </cfRule>
    <cfRule type="cellIs" dxfId="1493" priority="1494" operator="equal">
      <formula>"Locked"</formula>
    </cfRule>
  </conditionalFormatting>
  <conditionalFormatting sqref="G435:G437">
    <cfRule type="containsText" dxfId="1492" priority="1492" operator="containsText" text="Param">
      <formula>NOT(ISERROR(SEARCH("Param",G435)))</formula>
    </cfRule>
  </conditionalFormatting>
  <conditionalFormatting sqref="I435:I437">
    <cfRule type="cellIs" dxfId="1491" priority="1491" operator="lessThan">
      <formula>0</formula>
    </cfRule>
  </conditionalFormatting>
  <conditionalFormatting sqref="D435:D437">
    <cfRule type="containsText" dxfId="1490" priority="1489" operator="containsText" text="Dec">
      <formula>NOT(ISERROR(SEARCH("Dec",D435)))</formula>
    </cfRule>
    <cfRule type="containsText" dxfId="1489" priority="1490" operator="containsText" text="Inc">
      <formula>NOT(ISERROR(SEARCH("Inc",D435)))</formula>
    </cfRule>
  </conditionalFormatting>
  <conditionalFormatting sqref="F435">
    <cfRule type="cellIs" dxfId="1488" priority="1487" operator="equal">
      <formula>"Unlocked"</formula>
    </cfRule>
    <cfRule type="cellIs" dxfId="1487" priority="1488" operator="equal">
      <formula>"Locked"</formula>
    </cfRule>
  </conditionalFormatting>
  <conditionalFormatting sqref="G435">
    <cfRule type="containsText" dxfId="1486" priority="1486" operator="containsText" text="Param">
      <formula>NOT(ISERROR(SEARCH("Param",G435)))</formula>
    </cfRule>
  </conditionalFormatting>
  <conditionalFormatting sqref="I435">
    <cfRule type="cellIs" dxfId="1485" priority="1485" operator="lessThan">
      <formula>0</formula>
    </cfRule>
  </conditionalFormatting>
  <conditionalFormatting sqref="D435">
    <cfRule type="containsText" dxfId="1484" priority="1483" operator="containsText" text="Dec">
      <formula>NOT(ISERROR(SEARCH("Dec",D435)))</formula>
    </cfRule>
    <cfRule type="containsText" dxfId="1483" priority="1484" operator="containsText" text="Inc">
      <formula>NOT(ISERROR(SEARCH("Inc",D435)))</formula>
    </cfRule>
  </conditionalFormatting>
  <conditionalFormatting sqref="F436:F437">
    <cfRule type="cellIs" dxfId="1482" priority="1481" operator="equal">
      <formula>"Unlocked"</formula>
    </cfRule>
    <cfRule type="cellIs" dxfId="1481" priority="1482" operator="equal">
      <formula>"Locked"</formula>
    </cfRule>
  </conditionalFormatting>
  <conditionalFormatting sqref="G436:G437">
    <cfRule type="containsText" dxfId="1480" priority="1480" operator="containsText" text="Param">
      <formula>NOT(ISERROR(SEARCH("Param",G436)))</formula>
    </cfRule>
  </conditionalFormatting>
  <conditionalFormatting sqref="I436:I437">
    <cfRule type="cellIs" dxfId="1479" priority="1479" operator="lessThan">
      <formula>0</formula>
    </cfRule>
  </conditionalFormatting>
  <conditionalFormatting sqref="D436:D437">
    <cfRule type="containsText" dxfId="1478" priority="1477" operator="containsText" text="Dec">
      <formula>NOT(ISERROR(SEARCH("Dec",D436)))</formula>
    </cfRule>
    <cfRule type="containsText" dxfId="1477" priority="1478" operator="containsText" text="Inc">
      <formula>NOT(ISERROR(SEARCH("Inc",D436)))</formula>
    </cfRule>
  </conditionalFormatting>
  <conditionalFormatting sqref="F438:F443">
    <cfRule type="cellIs" dxfId="1476" priority="1475" operator="equal">
      <formula>"Unlocked"</formula>
    </cfRule>
    <cfRule type="cellIs" dxfId="1475" priority="1476" operator="equal">
      <formula>"Locked"</formula>
    </cfRule>
  </conditionalFormatting>
  <conditionalFormatting sqref="G438:G443">
    <cfRule type="containsText" dxfId="1474" priority="1474" operator="containsText" text="Param">
      <formula>NOT(ISERROR(SEARCH("Param",G438)))</formula>
    </cfRule>
  </conditionalFormatting>
  <conditionalFormatting sqref="I438:I443">
    <cfRule type="cellIs" dxfId="1473" priority="1473" operator="lessThan">
      <formula>0</formula>
    </cfRule>
  </conditionalFormatting>
  <conditionalFormatting sqref="D438:D443">
    <cfRule type="containsText" dxfId="1472" priority="1471" operator="containsText" text="Dec">
      <formula>NOT(ISERROR(SEARCH("Dec",D438)))</formula>
    </cfRule>
    <cfRule type="containsText" dxfId="1471" priority="1472" operator="containsText" text="Inc">
      <formula>NOT(ISERROR(SEARCH("Inc",D438)))</formula>
    </cfRule>
  </conditionalFormatting>
  <conditionalFormatting sqref="F438:F443">
    <cfRule type="cellIs" dxfId="1470" priority="1469" operator="equal">
      <formula>"Unlocked"</formula>
    </cfRule>
    <cfRule type="cellIs" dxfId="1469" priority="1470" operator="equal">
      <formula>"Locked"</formula>
    </cfRule>
  </conditionalFormatting>
  <conditionalFormatting sqref="G438:G443">
    <cfRule type="containsText" dxfId="1468" priority="1468" operator="containsText" text="Param">
      <formula>NOT(ISERROR(SEARCH("Param",G438)))</formula>
    </cfRule>
  </conditionalFormatting>
  <conditionalFormatting sqref="I438:I443">
    <cfRule type="cellIs" dxfId="1467" priority="1467" operator="lessThan">
      <formula>0</formula>
    </cfRule>
  </conditionalFormatting>
  <conditionalFormatting sqref="D438:D443">
    <cfRule type="containsText" dxfId="1466" priority="1465" operator="containsText" text="Dec">
      <formula>NOT(ISERROR(SEARCH("Dec",D438)))</formula>
    </cfRule>
    <cfRule type="containsText" dxfId="1465" priority="1466" operator="containsText" text="Inc">
      <formula>NOT(ISERROR(SEARCH("Inc",D438)))</formula>
    </cfRule>
  </conditionalFormatting>
  <conditionalFormatting sqref="F438:F443">
    <cfRule type="cellIs" dxfId="1464" priority="1463" operator="equal">
      <formula>"Unlocked"</formula>
    </cfRule>
    <cfRule type="cellIs" dxfId="1463" priority="1464" operator="equal">
      <formula>"Locked"</formula>
    </cfRule>
  </conditionalFormatting>
  <conditionalFormatting sqref="G438:G443">
    <cfRule type="containsText" dxfId="1462" priority="1462" operator="containsText" text="Param">
      <formula>NOT(ISERROR(SEARCH("Param",G438)))</formula>
    </cfRule>
  </conditionalFormatting>
  <conditionalFormatting sqref="I438:I443">
    <cfRule type="cellIs" dxfId="1461" priority="1461" operator="lessThan">
      <formula>0</formula>
    </cfRule>
  </conditionalFormatting>
  <conditionalFormatting sqref="D438:D443">
    <cfRule type="containsText" dxfId="1460" priority="1459" operator="containsText" text="Dec">
      <formula>NOT(ISERROR(SEARCH("Dec",D438)))</formula>
    </cfRule>
    <cfRule type="containsText" dxfId="1459" priority="1460" operator="containsText" text="Inc">
      <formula>NOT(ISERROR(SEARCH("Inc",D438)))</formula>
    </cfRule>
  </conditionalFormatting>
  <conditionalFormatting sqref="F438:F443">
    <cfRule type="cellIs" dxfId="1458" priority="1457" operator="equal">
      <formula>"Unlocked"</formula>
    </cfRule>
    <cfRule type="cellIs" dxfId="1457" priority="1458" operator="equal">
      <formula>"Locked"</formula>
    </cfRule>
  </conditionalFormatting>
  <conditionalFormatting sqref="G438:G443">
    <cfRule type="containsText" dxfId="1456" priority="1456" operator="containsText" text="Param">
      <formula>NOT(ISERROR(SEARCH("Param",G438)))</formula>
    </cfRule>
  </conditionalFormatting>
  <conditionalFormatting sqref="I438:I443">
    <cfRule type="cellIs" dxfId="1455" priority="1455" operator="lessThan">
      <formula>0</formula>
    </cfRule>
  </conditionalFormatting>
  <conditionalFormatting sqref="D438:D443">
    <cfRule type="containsText" dxfId="1454" priority="1453" operator="containsText" text="Dec">
      <formula>NOT(ISERROR(SEARCH("Dec",D438)))</formula>
    </cfRule>
    <cfRule type="containsText" dxfId="1453" priority="1454" operator="containsText" text="Inc">
      <formula>NOT(ISERROR(SEARCH("Inc",D438)))</formula>
    </cfRule>
  </conditionalFormatting>
  <conditionalFormatting sqref="F438:F443">
    <cfRule type="cellIs" dxfId="1452" priority="1451" operator="equal">
      <formula>"Unlocked"</formula>
    </cfRule>
    <cfRule type="cellIs" dxfId="1451" priority="1452" operator="equal">
      <formula>"Locked"</formula>
    </cfRule>
  </conditionalFormatting>
  <conditionalFormatting sqref="G438:G443">
    <cfRule type="containsText" dxfId="1450" priority="1450" operator="containsText" text="Param">
      <formula>NOT(ISERROR(SEARCH("Param",G438)))</formula>
    </cfRule>
  </conditionalFormatting>
  <conditionalFormatting sqref="I438:I443">
    <cfRule type="cellIs" dxfId="1449" priority="1449" operator="lessThan">
      <formula>0</formula>
    </cfRule>
  </conditionalFormatting>
  <conditionalFormatting sqref="D438:D443">
    <cfRule type="containsText" dxfId="1448" priority="1447" operator="containsText" text="Dec">
      <formula>NOT(ISERROR(SEARCH("Dec",D438)))</formula>
    </cfRule>
    <cfRule type="containsText" dxfId="1447" priority="1448" operator="containsText" text="Inc">
      <formula>NOT(ISERROR(SEARCH("Inc",D438)))</formula>
    </cfRule>
  </conditionalFormatting>
  <conditionalFormatting sqref="F438:F443">
    <cfRule type="cellIs" dxfId="1446" priority="1445" operator="equal">
      <formula>"Unlocked"</formula>
    </cfRule>
    <cfRule type="cellIs" dxfId="1445" priority="1446" operator="equal">
      <formula>"Locked"</formula>
    </cfRule>
  </conditionalFormatting>
  <conditionalFormatting sqref="G438:G443">
    <cfRule type="containsText" dxfId="1444" priority="1444" operator="containsText" text="Param">
      <formula>NOT(ISERROR(SEARCH("Param",G438)))</formula>
    </cfRule>
  </conditionalFormatting>
  <conditionalFormatting sqref="I438:I443">
    <cfRule type="cellIs" dxfId="1443" priority="1443" operator="lessThan">
      <formula>0</formula>
    </cfRule>
  </conditionalFormatting>
  <conditionalFormatting sqref="D438:D443">
    <cfRule type="containsText" dxfId="1442" priority="1441" operator="containsText" text="Dec">
      <formula>NOT(ISERROR(SEARCH("Dec",D438)))</formula>
    </cfRule>
    <cfRule type="containsText" dxfId="1441" priority="1442" operator="containsText" text="Inc">
      <formula>NOT(ISERROR(SEARCH("Inc",D438)))</formula>
    </cfRule>
  </conditionalFormatting>
  <conditionalFormatting sqref="F438:F440">
    <cfRule type="cellIs" dxfId="1440" priority="1439" operator="equal">
      <formula>"Unlocked"</formula>
    </cfRule>
    <cfRule type="cellIs" dxfId="1439" priority="1440" operator="equal">
      <formula>"Locked"</formula>
    </cfRule>
  </conditionalFormatting>
  <conditionalFormatting sqref="G438:G440">
    <cfRule type="containsText" dxfId="1438" priority="1438" operator="containsText" text="Param">
      <formula>NOT(ISERROR(SEARCH("Param",G438)))</formula>
    </cfRule>
  </conditionalFormatting>
  <conditionalFormatting sqref="I438:I440">
    <cfRule type="cellIs" dxfId="1437" priority="1437" operator="lessThan">
      <formula>0</formula>
    </cfRule>
  </conditionalFormatting>
  <conditionalFormatting sqref="D438:D440">
    <cfRule type="containsText" dxfId="1436" priority="1435" operator="containsText" text="Dec">
      <formula>NOT(ISERROR(SEARCH("Dec",D438)))</formula>
    </cfRule>
    <cfRule type="containsText" dxfId="1435" priority="1436" operator="containsText" text="Inc">
      <formula>NOT(ISERROR(SEARCH("Inc",D438)))</formula>
    </cfRule>
  </conditionalFormatting>
  <conditionalFormatting sqref="F438:F440">
    <cfRule type="cellIs" dxfId="1434" priority="1433" operator="equal">
      <formula>"Unlocked"</formula>
    </cfRule>
    <cfRule type="cellIs" dxfId="1433" priority="1434" operator="equal">
      <formula>"Locked"</formula>
    </cfRule>
  </conditionalFormatting>
  <conditionalFormatting sqref="G438:G440">
    <cfRule type="containsText" dxfId="1432" priority="1432" operator="containsText" text="Param">
      <formula>NOT(ISERROR(SEARCH("Param",G438)))</formula>
    </cfRule>
  </conditionalFormatting>
  <conditionalFormatting sqref="I438:I440">
    <cfRule type="cellIs" dxfId="1431" priority="1431" operator="lessThan">
      <formula>0</formula>
    </cfRule>
  </conditionalFormatting>
  <conditionalFormatting sqref="D438:D440">
    <cfRule type="containsText" dxfId="1430" priority="1429" operator="containsText" text="Dec">
      <formula>NOT(ISERROR(SEARCH("Dec",D438)))</formula>
    </cfRule>
    <cfRule type="containsText" dxfId="1429" priority="1430" operator="containsText" text="Inc">
      <formula>NOT(ISERROR(SEARCH("Inc",D438)))</formula>
    </cfRule>
  </conditionalFormatting>
  <conditionalFormatting sqref="F438:F440">
    <cfRule type="cellIs" dxfId="1428" priority="1427" operator="equal">
      <formula>"Unlocked"</formula>
    </cfRule>
    <cfRule type="cellIs" dxfId="1427" priority="1428" operator="equal">
      <formula>"Locked"</formula>
    </cfRule>
  </conditionalFormatting>
  <conditionalFormatting sqref="G438:G440">
    <cfRule type="containsText" dxfId="1426" priority="1426" operator="containsText" text="Param">
      <formula>NOT(ISERROR(SEARCH("Param",G438)))</formula>
    </cfRule>
  </conditionalFormatting>
  <conditionalFormatting sqref="I438:I440">
    <cfRule type="cellIs" dxfId="1425" priority="1425" operator="lessThan">
      <formula>0</formula>
    </cfRule>
  </conditionalFormatting>
  <conditionalFormatting sqref="D438:D440">
    <cfRule type="containsText" dxfId="1424" priority="1423" operator="containsText" text="Dec">
      <formula>NOT(ISERROR(SEARCH("Dec",D438)))</formula>
    </cfRule>
    <cfRule type="containsText" dxfId="1423" priority="1424" operator="containsText" text="Inc">
      <formula>NOT(ISERROR(SEARCH("Inc",D438)))</formula>
    </cfRule>
  </conditionalFormatting>
  <conditionalFormatting sqref="F438:F440">
    <cfRule type="cellIs" dxfId="1422" priority="1421" operator="equal">
      <formula>"Unlocked"</formula>
    </cfRule>
    <cfRule type="cellIs" dxfId="1421" priority="1422" operator="equal">
      <formula>"Locked"</formula>
    </cfRule>
  </conditionalFormatting>
  <conditionalFormatting sqref="G438:G440">
    <cfRule type="containsText" dxfId="1420" priority="1420" operator="containsText" text="Param">
      <formula>NOT(ISERROR(SEARCH("Param",G438)))</formula>
    </cfRule>
  </conditionalFormatting>
  <conditionalFormatting sqref="I438:I440">
    <cfRule type="cellIs" dxfId="1419" priority="1419" operator="lessThan">
      <formula>0</formula>
    </cfRule>
  </conditionalFormatting>
  <conditionalFormatting sqref="D438:D440">
    <cfRule type="containsText" dxfId="1418" priority="1417" operator="containsText" text="Dec">
      <formula>NOT(ISERROR(SEARCH("Dec",D438)))</formula>
    </cfRule>
    <cfRule type="containsText" dxfId="1417" priority="1418" operator="containsText" text="Inc">
      <formula>NOT(ISERROR(SEARCH("Inc",D438)))</formula>
    </cfRule>
  </conditionalFormatting>
  <conditionalFormatting sqref="F438:F440">
    <cfRule type="cellIs" dxfId="1416" priority="1415" operator="equal">
      <formula>"Unlocked"</formula>
    </cfRule>
    <cfRule type="cellIs" dxfId="1415" priority="1416" operator="equal">
      <formula>"Locked"</formula>
    </cfRule>
  </conditionalFormatting>
  <conditionalFormatting sqref="G438:G440">
    <cfRule type="containsText" dxfId="1414" priority="1414" operator="containsText" text="Param">
      <formula>NOT(ISERROR(SEARCH("Param",G438)))</formula>
    </cfRule>
  </conditionalFormatting>
  <conditionalFormatting sqref="I438:I440">
    <cfRule type="cellIs" dxfId="1413" priority="1413" operator="lessThan">
      <formula>0</formula>
    </cfRule>
  </conditionalFormatting>
  <conditionalFormatting sqref="D438:D440">
    <cfRule type="containsText" dxfId="1412" priority="1411" operator="containsText" text="Dec">
      <formula>NOT(ISERROR(SEARCH("Dec",D438)))</formula>
    </cfRule>
    <cfRule type="containsText" dxfId="1411" priority="1412" operator="containsText" text="Inc">
      <formula>NOT(ISERROR(SEARCH("Inc",D438)))</formula>
    </cfRule>
  </conditionalFormatting>
  <conditionalFormatting sqref="F438:F440">
    <cfRule type="cellIs" dxfId="1410" priority="1409" operator="equal">
      <formula>"Unlocked"</formula>
    </cfRule>
    <cfRule type="cellIs" dxfId="1409" priority="1410" operator="equal">
      <formula>"Locked"</formula>
    </cfRule>
  </conditionalFormatting>
  <conditionalFormatting sqref="G438:G440">
    <cfRule type="containsText" dxfId="1408" priority="1408" operator="containsText" text="Param">
      <formula>NOT(ISERROR(SEARCH("Param",G438)))</formula>
    </cfRule>
  </conditionalFormatting>
  <conditionalFormatting sqref="I438:I440">
    <cfRule type="cellIs" dxfId="1407" priority="1407" operator="lessThan">
      <formula>0</formula>
    </cfRule>
  </conditionalFormatting>
  <conditionalFormatting sqref="D438:D440">
    <cfRule type="containsText" dxfId="1406" priority="1405" operator="containsText" text="Dec">
      <formula>NOT(ISERROR(SEARCH("Dec",D438)))</formula>
    </cfRule>
    <cfRule type="containsText" dxfId="1405" priority="1406" operator="containsText" text="Inc">
      <formula>NOT(ISERROR(SEARCH("Inc",D438)))</formula>
    </cfRule>
  </conditionalFormatting>
  <conditionalFormatting sqref="F438:F440">
    <cfRule type="cellIs" dxfId="1404" priority="1403" operator="equal">
      <formula>"Unlocked"</formula>
    </cfRule>
    <cfRule type="cellIs" dxfId="1403" priority="1404" operator="equal">
      <formula>"Locked"</formula>
    </cfRule>
  </conditionalFormatting>
  <conditionalFormatting sqref="G438:G440">
    <cfRule type="containsText" dxfId="1402" priority="1402" operator="containsText" text="Param">
      <formula>NOT(ISERROR(SEARCH("Param",G438)))</formula>
    </cfRule>
  </conditionalFormatting>
  <conditionalFormatting sqref="I438:I440">
    <cfRule type="cellIs" dxfId="1401" priority="1401" operator="lessThan">
      <formula>0</formula>
    </cfRule>
  </conditionalFormatting>
  <conditionalFormatting sqref="D438:D440">
    <cfRule type="containsText" dxfId="1400" priority="1399" operator="containsText" text="Dec">
      <formula>NOT(ISERROR(SEARCH("Dec",D438)))</formula>
    </cfRule>
    <cfRule type="containsText" dxfId="1399" priority="1400" operator="containsText" text="Inc">
      <formula>NOT(ISERROR(SEARCH("Inc",D438)))</formula>
    </cfRule>
  </conditionalFormatting>
  <conditionalFormatting sqref="F438:F439">
    <cfRule type="cellIs" dxfId="1398" priority="1397" operator="equal">
      <formula>"Unlocked"</formula>
    </cfRule>
    <cfRule type="cellIs" dxfId="1397" priority="1398" operator="equal">
      <formula>"Locked"</formula>
    </cfRule>
  </conditionalFormatting>
  <conditionalFormatting sqref="G438:G439">
    <cfRule type="containsText" dxfId="1396" priority="1396" operator="containsText" text="Param">
      <formula>NOT(ISERROR(SEARCH("Param",G438)))</formula>
    </cfRule>
  </conditionalFormatting>
  <conditionalFormatting sqref="I438:I439">
    <cfRule type="cellIs" dxfId="1395" priority="1395" operator="lessThan">
      <formula>0</formula>
    </cfRule>
  </conditionalFormatting>
  <conditionalFormatting sqref="D438:D439">
    <cfRule type="containsText" dxfId="1394" priority="1393" operator="containsText" text="Dec">
      <formula>NOT(ISERROR(SEARCH("Dec",D438)))</formula>
    </cfRule>
    <cfRule type="containsText" dxfId="1393" priority="1394" operator="containsText" text="Inc">
      <formula>NOT(ISERROR(SEARCH("Inc",D438)))</formula>
    </cfRule>
  </conditionalFormatting>
  <conditionalFormatting sqref="F438:F439">
    <cfRule type="cellIs" dxfId="1392" priority="1391" operator="equal">
      <formula>"Unlocked"</formula>
    </cfRule>
    <cfRule type="cellIs" dxfId="1391" priority="1392" operator="equal">
      <formula>"Locked"</formula>
    </cfRule>
  </conditionalFormatting>
  <conditionalFormatting sqref="G438:G439">
    <cfRule type="containsText" dxfId="1390" priority="1390" operator="containsText" text="Param">
      <formula>NOT(ISERROR(SEARCH("Param",G438)))</formula>
    </cfRule>
  </conditionalFormatting>
  <conditionalFormatting sqref="I438:I439">
    <cfRule type="cellIs" dxfId="1389" priority="1389" operator="lessThan">
      <formula>0</formula>
    </cfRule>
  </conditionalFormatting>
  <conditionalFormatting sqref="D438:D439">
    <cfRule type="containsText" dxfId="1388" priority="1387" operator="containsText" text="Dec">
      <formula>NOT(ISERROR(SEARCH("Dec",D438)))</formula>
    </cfRule>
    <cfRule type="containsText" dxfId="1387" priority="1388" operator="containsText" text="Inc">
      <formula>NOT(ISERROR(SEARCH("Inc",D438)))</formula>
    </cfRule>
  </conditionalFormatting>
  <conditionalFormatting sqref="F438:F439">
    <cfRule type="cellIs" dxfId="1386" priority="1385" operator="equal">
      <formula>"Unlocked"</formula>
    </cfRule>
    <cfRule type="cellIs" dxfId="1385" priority="1386" operator="equal">
      <formula>"Locked"</formula>
    </cfRule>
  </conditionalFormatting>
  <conditionalFormatting sqref="G438:G439">
    <cfRule type="containsText" dxfId="1384" priority="1384" operator="containsText" text="Param">
      <formula>NOT(ISERROR(SEARCH("Param",G438)))</formula>
    </cfRule>
  </conditionalFormatting>
  <conditionalFormatting sqref="I438:I439">
    <cfRule type="cellIs" dxfId="1383" priority="1383" operator="lessThan">
      <formula>0</formula>
    </cfRule>
  </conditionalFormatting>
  <conditionalFormatting sqref="D438:D439">
    <cfRule type="containsText" dxfId="1382" priority="1381" operator="containsText" text="Dec">
      <formula>NOT(ISERROR(SEARCH("Dec",D438)))</formula>
    </cfRule>
    <cfRule type="containsText" dxfId="1381" priority="1382" operator="containsText" text="Inc">
      <formula>NOT(ISERROR(SEARCH("Inc",D438)))</formula>
    </cfRule>
  </conditionalFormatting>
  <conditionalFormatting sqref="F438:F439">
    <cfRule type="cellIs" dxfId="1380" priority="1379" operator="equal">
      <formula>"Unlocked"</formula>
    </cfRule>
    <cfRule type="cellIs" dxfId="1379" priority="1380" operator="equal">
      <formula>"Locked"</formula>
    </cfRule>
  </conditionalFormatting>
  <conditionalFormatting sqref="G438:G439">
    <cfRule type="containsText" dxfId="1378" priority="1378" operator="containsText" text="Param">
      <formula>NOT(ISERROR(SEARCH("Param",G438)))</formula>
    </cfRule>
  </conditionalFormatting>
  <conditionalFormatting sqref="I438:I439">
    <cfRule type="cellIs" dxfId="1377" priority="1377" operator="lessThan">
      <formula>0</formula>
    </cfRule>
  </conditionalFormatting>
  <conditionalFormatting sqref="D438:D439">
    <cfRule type="containsText" dxfId="1376" priority="1375" operator="containsText" text="Dec">
      <formula>NOT(ISERROR(SEARCH("Dec",D438)))</formula>
    </cfRule>
    <cfRule type="containsText" dxfId="1375" priority="1376" operator="containsText" text="Inc">
      <formula>NOT(ISERROR(SEARCH("Inc",D438)))</formula>
    </cfRule>
  </conditionalFormatting>
  <conditionalFormatting sqref="F438:F439">
    <cfRule type="cellIs" dxfId="1374" priority="1373" operator="equal">
      <formula>"Unlocked"</formula>
    </cfRule>
    <cfRule type="cellIs" dxfId="1373" priority="1374" operator="equal">
      <formula>"Locked"</formula>
    </cfRule>
  </conditionalFormatting>
  <conditionalFormatting sqref="G438:G439">
    <cfRule type="containsText" dxfId="1372" priority="1372" operator="containsText" text="Param">
      <formula>NOT(ISERROR(SEARCH("Param",G438)))</formula>
    </cfRule>
  </conditionalFormatting>
  <conditionalFormatting sqref="I438:I439">
    <cfRule type="cellIs" dxfId="1371" priority="1371" operator="lessThan">
      <formula>0</formula>
    </cfRule>
  </conditionalFormatting>
  <conditionalFormatting sqref="D438:D439">
    <cfRule type="containsText" dxfId="1370" priority="1369" operator="containsText" text="Dec">
      <formula>NOT(ISERROR(SEARCH("Dec",D438)))</formula>
    </cfRule>
    <cfRule type="containsText" dxfId="1369" priority="1370" operator="containsText" text="Inc">
      <formula>NOT(ISERROR(SEARCH("Inc",D438)))</formula>
    </cfRule>
  </conditionalFormatting>
  <conditionalFormatting sqref="F438:F439">
    <cfRule type="cellIs" dxfId="1368" priority="1367" operator="equal">
      <formula>"Unlocked"</formula>
    </cfRule>
    <cfRule type="cellIs" dxfId="1367" priority="1368" operator="equal">
      <formula>"Locked"</formula>
    </cfRule>
  </conditionalFormatting>
  <conditionalFormatting sqref="G438:G439">
    <cfRule type="containsText" dxfId="1366" priority="1366" operator="containsText" text="Param">
      <formula>NOT(ISERROR(SEARCH("Param",G438)))</formula>
    </cfRule>
  </conditionalFormatting>
  <conditionalFormatting sqref="I438:I439">
    <cfRule type="cellIs" dxfId="1365" priority="1365" operator="lessThan">
      <formula>0</formula>
    </cfRule>
  </conditionalFormatting>
  <conditionalFormatting sqref="D438:D439">
    <cfRule type="containsText" dxfId="1364" priority="1363" operator="containsText" text="Dec">
      <formula>NOT(ISERROR(SEARCH("Dec",D438)))</formula>
    </cfRule>
    <cfRule type="containsText" dxfId="1363" priority="1364" operator="containsText" text="Inc">
      <formula>NOT(ISERROR(SEARCH("Inc",D438)))</formula>
    </cfRule>
  </conditionalFormatting>
  <conditionalFormatting sqref="F438:F439">
    <cfRule type="cellIs" dxfId="1362" priority="1361" operator="equal">
      <formula>"Unlocked"</formula>
    </cfRule>
    <cfRule type="cellIs" dxfId="1361" priority="1362" operator="equal">
      <formula>"Locked"</formula>
    </cfRule>
  </conditionalFormatting>
  <conditionalFormatting sqref="G438:G439">
    <cfRule type="containsText" dxfId="1360" priority="1360" operator="containsText" text="Param">
      <formula>NOT(ISERROR(SEARCH("Param",G438)))</formula>
    </cfRule>
  </conditionalFormatting>
  <conditionalFormatting sqref="I438:I439">
    <cfRule type="cellIs" dxfId="1359" priority="1359" operator="lessThan">
      <formula>0</formula>
    </cfRule>
  </conditionalFormatting>
  <conditionalFormatting sqref="D438:D439">
    <cfRule type="containsText" dxfId="1358" priority="1357" operator="containsText" text="Dec">
      <formula>NOT(ISERROR(SEARCH("Dec",D438)))</formula>
    </cfRule>
    <cfRule type="containsText" dxfId="1357" priority="1358" operator="containsText" text="Inc">
      <formula>NOT(ISERROR(SEARCH("Inc",D438)))</formula>
    </cfRule>
  </conditionalFormatting>
  <conditionalFormatting sqref="F438:F439">
    <cfRule type="cellIs" dxfId="1356" priority="1355" operator="equal">
      <formula>"Unlocked"</formula>
    </cfRule>
    <cfRule type="cellIs" dxfId="1355" priority="1356" operator="equal">
      <formula>"Locked"</formula>
    </cfRule>
  </conditionalFormatting>
  <conditionalFormatting sqref="G438:G439">
    <cfRule type="containsText" dxfId="1354" priority="1354" operator="containsText" text="Param">
      <formula>NOT(ISERROR(SEARCH("Param",G438)))</formula>
    </cfRule>
  </conditionalFormatting>
  <conditionalFormatting sqref="I438:I439">
    <cfRule type="cellIs" dxfId="1353" priority="1353" operator="lessThan">
      <formula>0</formula>
    </cfRule>
  </conditionalFormatting>
  <conditionalFormatting sqref="D438:D439">
    <cfRule type="containsText" dxfId="1352" priority="1351" operator="containsText" text="Dec">
      <formula>NOT(ISERROR(SEARCH("Dec",D438)))</formula>
    </cfRule>
    <cfRule type="containsText" dxfId="1351" priority="1352" operator="containsText" text="Inc">
      <formula>NOT(ISERROR(SEARCH("Inc",D438)))</formula>
    </cfRule>
  </conditionalFormatting>
  <conditionalFormatting sqref="F438:F439">
    <cfRule type="cellIs" dxfId="1350" priority="1349" operator="equal">
      <formula>"Unlocked"</formula>
    </cfRule>
    <cfRule type="cellIs" dxfId="1349" priority="1350" operator="equal">
      <formula>"Locked"</formula>
    </cfRule>
  </conditionalFormatting>
  <conditionalFormatting sqref="G438:G439">
    <cfRule type="containsText" dxfId="1348" priority="1348" operator="containsText" text="Param">
      <formula>NOT(ISERROR(SEARCH("Param",G438)))</formula>
    </cfRule>
  </conditionalFormatting>
  <conditionalFormatting sqref="I438:I439">
    <cfRule type="cellIs" dxfId="1347" priority="1347" operator="lessThan">
      <formula>0</formula>
    </cfRule>
  </conditionalFormatting>
  <conditionalFormatting sqref="D438:D439">
    <cfRule type="containsText" dxfId="1346" priority="1345" operator="containsText" text="Dec">
      <formula>NOT(ISERROR(SEARCH("Dec",D438)))</formula>
    </cfRule>
    <cfRule type="containsText" dxfId="1345" priority="1346" operator="containsText" text="Inc">
      <formula>NOT(ISERROR(SEARCH("Inc",D438)))</formula>
    </cfRule>
  </conditionalFormatting>
  <conditionalFormatting sqref="F438:F439">
    <cfRule type="cellIs" dxfId="1344" priority="1343" operator="equal">
      <formula>"Unlocked"</formula>
    </cfRule>
    <cfRule type="cellIs" dxfId="1343" priority="1344" operator="equal">
      <formula>"Locked"</formula>
    </cfRule>
  </conditionalFormatting>
  <conditionalFormatting sqref="G438:G439">
    <cfRule type="containsText" dxfId="1342" priority="1342" operator="containsText" text="Param">
      <formula>NOT(ISERROR(SEARCH("Param",G438)))</formula>
    </cfRule>
  </conditionalFormatting>
  <conditionalFormatting sqref="I438:I439">
    <cfRule type="cellIs" dxfId="1341" priority="1341" operator="lessThan">
      <formula>0</formula>
    </cfRule>
  </conditionalFormatting>
  <conditionalFormatting sqref="D438:D439">
    <cfRule type="containsText" dxfId="1340" priority="1339" operator="containsText" text="Dec">
      <formula>NOT(ISERROR(SEARCH("Dec",D438)))</formula>
    </cfRule>
    <cfRule type="containsText" dxfId="1339" priority="1340" operator="containsText" text="Inc">
      <formula>NOT(ISERROR(SEARCH("Inc",D438)))</formula>
    </cfRule>
  </conditionalFormatting>
  <conditionalFormatting sqref="F438:F439">
    <cfRule type="cellIs" dxfId="1338" priority="1337" operator="equal">
      <formula>"Unlocked"</formula>
    </cfRule>
    <cfRule type="cellIs" dxfId="1337" priority="1338" operator="equal">
      <formula>"Locked"</formula>
    </cfRule>
  </conditionalFormatting>
  <conditionalFormatting sqref="G438:G439">
    <cfRule type="containsText" dxfId="1336" priority="1336" operator="containsText" text="Param">
      <formula>NOT(ISERROR(SEARCH("Param",G438)))</formula>
    </cfRule>
  </conditionalFormatting>
  <conditionalFormatting sqref="I438:I439">
    <cfRule type="cellIs" dxfId="1335" priority="1335" operator="lessThan">
      <formula>0</formula>
    </cfRule>
  </conditionalFormatting>
  <conditionalFormatting sqref="D438:D439">
    <cfRule type="containsText" dxfId="1334" priority="1333" operator="containsText" text="Dec">
      <formula>NOT(ISERROR(SEARCH("Dec",D438)))</formula>
    </cfRule>
    <cfRule type="containsText" dxfId="1333" priority="1334" operator="containsText" text="Inc">
      <formula>NOT(ISERROR(SEARCH("Inc",D438)))</formula>
    </cfRule>
  </conditionalFormatting>
  <conditionalFormatting sqref="F438:F439">
    <cfRule type="cellIs" dxfId="1332" priority="1331" operator="equal">
      <formula>"Unlocked"</formula>
    </cfRule>
    <cfRule type="cellIs" dxfId="1331" priority="1332" operator="equal">
      <formula>"Locked"</formula>
    </cfRule>
  </conditionalFormatting>
  <conditionalFormatting sqref="G438:G439">
    <cfRule type="containsText" dxfId="1330" priority="1330" operator="containsText" text="Param">
      <formula>NOT(ISERROR(SEARCH("Param",G438)))</formula>
    </cfRule>
  </conditionalFormatting>
  <conditionalFormatting sqref="I438:I439">
    <cfRule type="cellIs" dxfId="1329" priority="1329" operator="lessThan">
      <formula>0</formula>
    </cfRule>
  </conditionalFormatting>
  <conditionalFormatting sqref="D438:D439">
    <cfRule type="containsText" dxfId="1328" priority="1327" operator="containsText" text="Dec">
      <formula>NOT(ISERROR(SEARCH("Dec",D438)))</formula>
    </cfRule>
    <cfRule type="containsText" dxfId="1327" priority="1328" operator="containsText" text="Inc">
      <formula>NOT(ISERROR(SEARCH("Inc",D438)))</formula>
    </cfRule>
  </conditionalFormatting>
  <conditionalFormatting sqref="F438:F439">
    <cfRule type="cellIs" dxfId="1326" priority="1325" operator="equal">
      <formula>"Unlocked"</formula>
    </cfRule>
    <cfRule type="cellIs" dxfId="1325" priority="1326" operator="equal">
      <formula>"Locked"</formula>
    </cfRule>
  </conditionalFormatting>
  <conditionalFormatting sqref="G438:G439">
    <cfRule type="containsText" dxfId="1324" priority="1324" operator="containsText" text="Param">
      <formula>NOT(ISERROR(SEARCH("Param",G438)))</formula>
    </cfRule>
  </conditionalFormatting>
  <conditionalFormatting sqref="I438:I439">
    <cfRule type="cellIs" dxfId="1323" priority="1323" operator="lessThan">
      <formula>0</formula>
    </cfRule>
  </conditionalFormatting>
  <conditionalFormatting sqref="D438:D439">
    <cfRule type="containsText" dxfId="1322" priority="1321" operator="containsText" text="Dec">
      <formula>NOT(ISERROR(SEARCH("Dec",D438)))</formula>
    </cfRule>
    <cfRule type="containsText" dxfId="1321" priority="1322" operator="containsText" text="Inc">
      <formula>NOT(ISERROR(SEARCH("Inc",D438)))</formula>
    </cfRule>
  </conditionalFormatting>
  <conditionalFormatting sqref="F438:F439">
    <cfRule type="cellIs" dxfId="1320" priority="1319" operator="equal">
      <formula>"Unlocked"</formula>
    </cfRule>
    <cfRule type="cellIs" dxfId="1319" priority="1320" operator="equal">
      <formula>"Locked"</formula>
    </cfRule>
  </conditionalFormatting>
  <conditionalFormatting sqref="G438:G439">
    <cfRule type="containsText" dxfId="1318" priority="1318" operator="containsText" text="Param">
      <formula>NOT(ISERROR(SEARCH("Param",G438)))</formula>
    </cfRule>
  </conditionalFormatting>
  <conditionalFormatting sqref="I438:I439">
    <cfRule type="cellIs" dxfId="1317" priority="1317" operator="lessThan">
      <formula>0</formula>
    </cfRule>
  </conditionalFormatting>
  <conditionalFormatting sqref="D438:D439">
    <cfRule type="containsText" dxfId="1316" priority="1315" operator="containsText" text="Dec">
      <formula>NOT(ISERROR(SEARCH("Dec",D438)))</formula>
    </cfRule>
    <cfRule type="containsText" dxfId="1315" priority="1316" operator="containsText" text="Inc">
      <formula>NOT(ISERROR(SEARCH("Inc",D438)))</formula>
    </cfRule>
  </conditionalFormatting>
  <conditionalFormatting sqref="F438:F439">
    <cfRule type="cellIs" dxfId="1314" priority="1313" operator="equal">
      <formula>"Unlocked"</formula>
    </cfRule>
    <cfRule type="cellIs" dxfId="1313" priority="1314" operator="equal">
      <formula>"Locked"</formula>
    </cfRule>
  </conditionalFormatting>
  <conditionalFormatting sqref="G438:G439">
    <cfRule type="containsText" dxfId="1312" priority="1312" operator="containsText" text="Param">
      <formula>NOT(ISERROR(SEARCH("Param",G438)))</formula>
    </cfRule>
  </conditionalFormatting>
  <conditionalFormatting sqref="I438:I439">
    <cfRule type="cellIs" dxfId="1311" priority="1311" operator="lessThan">
      <formula>0</formula>
    </cfRule>
  </conditionalFormatting>
  <conditionalFormatting sqref="D438:D439">
    <cfRule type="containsText" dxfId="1310" priority="1309" operator="containsText" text="Dec">
      <formula>NOT(ISERROR(SEARCH("Dec",D438)))</formula>
    </cfRule>
    <cfRule type="containsText" dxfId="1309" priority="1310" operator="containsText" text="Inc">
      <formula>NOT(ISERROR(SEARCH("Inc",D438)))</formula>
    </cfRule>
  </conditionalFormatting>
  <conditionalFormatting sqref="F438:F439">
    <cfRule type="cellIs" dxfId="1308" priority="1307" operator="equal">
      <formula>"Unlocked"</formula>
    </cfRule>
    <cfRule type="cellIs" dxfId="1307" priority="1308" operator="equal">
      <formula>"Locked"</formula>
    </cfRule>
  </conditionalFormatting>
  <conditionalFormatting sqref="G438:G439">
    <cfRule type="containsText" dxfId="1306" priority="1306" operator="containsText" text="Param">
      <formula>NOT(ISERROR(SEARCH("Param",G438)))</formula>
    </cfRule>
  </conditionalFormatting>
  <conditionalFormatting sqref="I438:I439">
    <cfRule type="cellIs" dxfId="1305" priority="1305" operator="lessThan">
      <formula>0</formula>
    </cfRule>
  </conditionalFormatting>
  <conditionalFormatting sqref="D438:D439">
    <cfRule type="containsText" dxfId="1304" priority="1303" operator="containsText" text="Dec">
      <formula>NOT(ISERROR(SEARCH("Dec",D438)))</formula>
    </cfRule>
    <cfRule type="containsText" dxfId="1303" priority="1304" operator="containsText" text="Inc">
      <formula>NOT(ISERROR(SEARCH("Inc",D438)))</formula>
    </cfRule>
  </conditionalFormatting>
  <conditionalFormatting sqref="F438:F439">
    <cfRule type="cellIs" dxfId="1302" priority="1301" operator="equal">
      <formula>"Unlocked"</formula>
    </cfRule>
    <cfRule type="cellIs" dxfId="1301" priority="1302" operator="equal">
      <formula>"Locked"</formula>
    </cfRule>
  </conditionalFormatting>
  <conditionalFormatting sqref="G438:G439">
    <cfRule type="containsText" dxfId="1300" priority="1300" operator="containsText" text="Param">
      <formula>NOT(ISERROR(SEARCH("Param",G438)))</formula>
    </cfRule>
  </conditionalFormatting>
  <conditionalFormatting sqref="I438:I439">
    <cfRule type="cellIs" dxfId="1299" priority="1299" operator="lessThan">
      <formula>0</formula>
    </cfRule>
  </conditionalFormatting>
  <conditionalFormatting sqref="D438:D439">
    <cfRule type="containsText" dxfId="1298" priority="1297" operator="containsText" text="Dec">
      <formula>NOT(ISERROR(SEARCH("Dec",D438)))</formula>
    </cfRule>
    <cfRule type="containsText" dxfId="1297" priority="1298" operator="containsText" text="Inc">
      <formula>NOT(ISERROR(SEARCH("Inc",D438)))</formula>
    </cfRule>
  </conditionalFormatting>
  <conditionalFormatting sqref="F438:F439">
    <cfRule type="cellIs" dxfId="1296" priority="1295" operator="equal">
      <formula>"Unlocked"</formula>
    </cfRule>
    <cfRule type="cellIs" dxfId="1295" priority="1296" operator="equal">
      <formula>"Locked"</formula>
    </cfRule>
  </conditionalFormatting>
  <conditionalFormatting sqref="G438:G439">
    <cfRule type="containsText" dxfId="1294" priority="1294" operator="containsText" text="Param">
      <formula>NOT(ISERROR(SEARCH("Param",G438)))</formula>
    </cfRule>
  </conditionalFormatting>
  <conditionalFormatting sqref="I438:I439">
    <cfRule type="cellIs" dxfId="1293" priority="1293" operator="lessThan">
      <formula>0</formula>
    </cfRule>
  </conditionalFormatting>
  <conditionalFormatting sqref="D438:D439">
    <cfRule type="containsText" dxfId="1292" priority="1291" operator="containsText" text="Dec">
      <formula>NOT(ISERROR(SEARCH("Dec",D438)))</formula>
    </cfRule>
    <cfRule type="containsText" dxfId="1291" priority="1292" operator="containsText" text="Inc">
      <formula>NOT(ISERROR(SEARCH("Inc",D438)))</formula>
    </cfRule>
  </conditionalFormatting>
  <conditionalFormatting sqref="F438:F439">
    <cfRule type="cellIs" dxfId="1290" priority="1289" operator="equal">
      <formula>"Unlocked"</formula>
    </cfRule>
    <cfRule type="cellIs" dxfId="1289" priority="1290" operator="equal">
      <formula>"Locked"</formula>
    </cfRule>
  </conditionalFormatting>
  <conditionalFormatting sqref="G438:G439">
    <cfRule type="containsText" dxfId="1288" priority="1288" operator="containsText" text="Param">
      <formula>NOT(ISERROR(SEARCH("Param",G438)))</formula>
    </cfRule>
  </conditionalFormatting>
  <conditionalFormatting sqref="I438:I439">
    <cfRule type="cellIs" dxfId="1287" priority="1287" operator="lessThan">
      <formula>0</formula>
    </cfRule>
  </conditionalFormatting>
  <conditionalFormatting sqref="D438:D439">
    <cfRule type="containsText" dxfId="1286" priority="1285" operator="containsText" text="Dec">
      <formula>NOT(ISERROR(SEARCH("Dec",D438)))</formula>
    </cfRule>
    <cfRule type="containsText" dxfId="1285" priority="1286" operator="containsText" text="Inc">
      <formula>NOT(ISERROR(SEARCH("Inc",D438)))</formula>
    </cfRule>
  </conditionalFormatting>
  <conditionalFormatting sqref="F440">
    <cfRule type="cellIs" dxfId="1284" priority="1283" operator="equal">
      <formula>"Unlocked"</formula>
    </cfRule>
    <cfRule type="cellIs" dxfId="1283" priority="1284" operator="equal">
      <formula>"Locked"</formula>
    </cfRule>
  </conditionalFormatting>
  <conditionalFormatting sqref="G440">
    <cfRule type="containsText" dxfId="1282" priority="1282" operator="containsText" text="Param">
      <formula>NOT(ISERROR(SEARCH("Param",G440)))</formula>
    </cfRule>
  </conditionalFormatting>
  <conditionalFormatting sqref="I440">
    <cfRule type="cellIs" dxfId="1281" priority="1281" operator="lessThan">
      <formula>0</formula>
    </cfRule>
  </conditionalFormatting>
  <conditionalFormatting sqref="D440">
    <cfRule type="containsText" dxfId="1280" priority="1279" operator="containsText" text="Dec">
      <formula>NOT(ISERROR(SEARCH("Dec",D440)))</formula>
    </cfRule>
    <cfRule type="containsText" dxfId="1279" priority="1280" operator="containsText" text="Inc">
      <formula>NOT(ISERROR(SEARCH("Inc",D440)))</formula>
    </cfRule>
  </conditionalFormatting>
  <conditionalFormatting sqref="F440">
    <cfRule type="cellIs" dxfId="1278" priority="1277" operator="equal">
      <formula>"Unlocked"</formula>
    </cfRule>
    <cfRule type="cellIs" dxfId="1277" priority="1278" operator="equal">
      <formula>"Locked"</formula>
    </cfRule>
  </conditionalFormatting>
  <conditionalFormatting sqref="G440">
    <cfRule type="containsText" dxfId="1276" priority="1276" operator="containsText" text="Param">
      <formula>NOT(ISERROR(SEARCH("Param",G440)))</formula>
    </cfRule>
  </conditionalFormatting>
  <conditionalFormatting sqref="I440">
    <cfRule type="cellIs" dxfId="1275" priority="1275" operator="lessThan">
      <formula>0</formula>
    </cfRule>
  </conditionalFormatting>
  <conditionalFormatting sqref="D440">
    <cfRule type="containsText" dxfId="1274" priority="1273" operator="containsText" text="Dec">
      <formula>NOT(ISERROR(SEARCH("Dec",D440)))</formula>
    </cfRule>
    <cfRule type="containsText" dxfId="1273" priority="1274" operator="containsText" text="Inc">
      <formula>NOT(ISERROR(SEARCH("Inc",D440)))</formula>
    </cfRule>
  </conditionalFormatting>
  <conditionalFormatting sqref="F440">
    <cfRule type="cellIs" dxfId="1272" priority="1271" operator="equal">
      <formula>"Unlocked"</formula>
    </cfRule>
    <cfRule type="cellIs" dxfId="1271" priority="1272" operator="equal">
      <formula>"Locked"</formula>
    </cfRule>
  </conditionalFormatting>
  <conditionalFormatting sqref="G440">
    <cfRule type="containsText" dxfId="1270" priority="1270" operator="containsText" text="Param">
      <formula>NOT(ISERROR(SEARCH("Param",G440)))</formula>
    </cfRule>
  </conditionalFormatting>
  <conditionalFormatting sqref="I440">
    <cfRule type="cellIs" dxfId="1269" priority="1269" operator="lessThan">
      <formula>0</formula>
    </cfRule>
  </conditionalFormatting>
  <conditionalFormatting sqref="D440">
    <cfRule type="containsText" dxfId="1268" priority="1267" operator="containsText" text="Dec">
      <formula>NOT(ISERROR(SEARCH("Dec",D440)))</formula>
    </cfRule>
    <cfRule type="containsText" dxfId="1267" priority="1268" operator="containsText" text="Inc">
      <formula>NOT(ISERROR(SEARCH("Inc",D440)))</formula>
    </cfRule>
  </conditionalFormatting>
  <conditionalFormatting sqref="F440">
    <cfRule type="cellIs" dxfId="1266" priority="1265" operator="equal">
      <formula>"Unlocked"</formula>
    </cfRule>
    <cfRule type="cellIs" dxfId="1265" priority="1266" operator="equal">
      <formula>"Locked"</formula>
    </cfRule>
  </conditionalFormatting>
  <conditionalFormatting sqref="G440">
    <cfRule type="containsText" dxfId="1264" priority="1264" operator="containsText" text="Param">
      <formula>NOT(ISERROR(SEARCH("Param",G440)))</formula>
    </cfRule>
  </conditionalFormatting>
  <conditionalFormatting sqref="I440">
    <cfRule type="cellIs" dxfId="1263" priority="1263" operator="lessThan">
      <formula>0</formula>
    </cfRule>
  </conditionalFormatting>
  <conditionalFormatting sqref="D440">
    <cfRule type="containsText" dxfId="1262" priority="1261" operator="containsText" text="Dec">
      <formula>NOT(ISERROR(SEARCH("Dec",D440)))</formula>
    </cfRule>
    <cfRule type="containsText" dxfId="1261" priority="1262" operator="containsText" text="Inc">
      <formula>NOT(ISERROR(SEARCH("Inc",D440)))</formula>
    </cfRule>
  </conditionalFormatting>
  <conditionalFormatting sqref="F440">
    <cfRule type="cellIs" dxfId="1260" priority="1259" operator="equal">
      <formula>"Unlocked"</formula>
    </cfRule>
    <cfRule type="cellIs" dxfId="1259" priority="1260" operator="equal">
      <formula>"Locked"</formula>
    </cfRule>
  </conditionalFormatting>
  <conditionalFormatting sqref="G440">
    <cfRule type="containsText" dxfId="1258" priority="1258" operator="containsText" text="Param">
      <formula>NOT(ISERROR(SEARCH("Param",G440)))</formula>
    </cfRule>
  </conditionalFormatting>
  <conditionalFormatting sqref="I440">
    <cfRule type="cellIs" dxfId="1257" priority="1257" operator="lessThan">
      <formula>0</formula>
    </cfRule>
  </conditionalFormatting>
  <conditionalFormatting sqref="D440">
    <cfRule type="containsText" dxfId="1256" priority="1255" operator="containsText" text="Dec">
      <formula>NOT(ISERROR(SEARCH("Dec",D440)))</formula>
    </cfRule>
    <cfRule type="containsText" dxfId="1255" priority="1256" operator="containsText" text="Inc">
      <formula>NOT(ISERROR(SEARCH("Inc",D440)))</formula>
    </cfRule>
  </conditionalFormatting>
  <conditionalFormatting sqref="F440">
    <cfRule type="cellIs" dxfId="1254" priority="1253" operator="equal">
      <formula>"Unlocked"</formula>
    </cfRule>
    <cfRule type="cellIs" dxfId="1253" priority="1254" operator="equal">
      <formula>"Locked"</formula>
    </cfRule>
  </conditionalFormatting>
  <conditionalFormatting sqref="G440">
    <cfRule type="containsText" dxfId="1252" priority="1252" operator="containsText" text="Param">
      <formula>NOT(ISERROR(SEARCH("Param",G440)))</formula>
    </cfRule>
  </conditionalFormatting>
  <conditionalFormatting sqref="I440">
    <cfRule type="cellIs" dxfId="1251" priority="1251" operator="lessThan">
      <formula>0</formula>
    </cfRule>
  </conditionalFormatting>
  <conditionalFormatting sqref="D440">
    <cfRule type="containsText" dxfId="1250" priority="1249" operator="containsText" text="Dec">
      <formula>NOT(ISERROR(SEARCH("Dec",D440)))</formula>
    </cfRule>
    <cfRule type="containsText" dxfId="1249" priority="1250" operator="containsText" text="Inc">
      <formula>NOT(ISERROR(SEARCH("Inc",D440)))</formula>
    </cfRule>
  </conditionalFormatting>
  <conditionalFormatting sqref="F440">
    <cfRule type="cellIs" dxfId="1248" priority="1247" operator="equal">
      <formula>"Unlocked"</formula>
    </cfRule>
    <cfRule type="cellIs" dxfId="1247" priority="1248" operator="equal">
      <formula>"Locked"</formula>
    </cfRule>
  </conditionalFormatting>
  <conditionalFormatting sqref="G440">
    <cfRule type="containsText" dxfId="1246" priority="1246" operator="containsText" text="Param">
      <formula>NOT(ISERROR(SEARCH("Param",G440)))</formula>
    </cfRule>
  </conditionalFormatting>
  <conditionalFormatting sqref="I440">
    <cfRule type="cellIs" dxfId="1245" priority="1245" operator="lessThan">
      <formula>0</formula>
    </cfRule>
  </conditionalFormatting>
  <conditionalFormatting sqref="D440">
    <cfRule type="containsText" dxfId="1244" priority="1243" operator="containsText" text="Dec">
      <formula>NOT(ISERROR(SEARCH("Dec",D440)))</formula>
    </cfRule>
    <cfRule type="containsText" dxfId="1243" priority="1244" operator="containsText" text="Inc">
      <formula>NOT(ISERROR(SEARCH("Inc",D440)))</formula>
    </cfRule>
  </conditionalFormatting>
  <conditionalFormatting sqref="F440">
    <cfRule type="cellIs" dxfId="1242" priority="1241" operator="equal">
      <formula>"Unlocked"</formula>
    </cfRule>
    <cfRule type="cellIs" dxfId="1241" priority="1242" operator="equal">
      <formula>"Locked"</formula>
    </cfRule>
  </conditionalFormatting>
  <conditionalFormatting sqref="G440">
    <cfRule type="containsText" dxfId="1240" priority="1240" operator="containsText" text="Param">
      <formula>NOT(ISERROR(SEARCH("Param",G440)))</formula>
    </cfRule>
  </conditionalFormatting>
  <conditionalFormatting sqref="I440">
    <cfRule type="cellIs" dxfId="1239" priority="1239" operator="lessThan">
      <formula>0</formula>
    </cfRule>
  </conditionalFormatting>
  <conditionalFormatting sqref="D440">
    <cfRule type="containsText" dxfId="1238" priority="1237" operator="containsText" text="Dec">
      <formula>NOT(ISERROR(SEARCH("Dec",D440)))</formula>
    </cfRule>
    <cfRule type="containsText" dxfId="1237" priority="1238" operator="containsText" text="Inc">
      <formula>NOT(ISERROR(SEARCH("Inc",D440)))</formula>
    </cfRule>
  </conditionalFormatting>
  <conditionalFormatting sqref="F440">
    <cfRule type="cellIs" dxfId="1236" priority="1235" operator="equal">
      <formula>"Unlocked"</formula>
    </cfRule>
    <cfRule type="cellIs" dxfId="1235" priority="1236" operator="equal">
      <formula>"Locked"</formula>
    </cfRule>
  </conditionalFormatting>
  <conditionalFormatting sqref="G440">
    <cfRule type="containsText" dxfId="1234" priority="1234" operator="containsText" text="Param">
      <formula>NOT(ISERROR(SEARCH("Param",G440)))</formula>
    </cfRule>
  </conditionalFormatting>
  <conditionalFormatting sqref="I440">
    <cfRule type="cellIs" dxfId="1233" priority="1233" operator="lessThan">
      <formula>0</formula>
    </cfRule>
  </conditionalFormatting>
  <conditionalFormatting sqref="D440">
    <cfRule type="containsText" dxfId="1232" priority="1231" operator="containsText" text="Dec">
      <formula>NOT(ISERROR(SEARCH("Dec",D440)))</formula>
    </cfRule>
    <cfRule type="containsText" dxfId="1231" priority="1232" operator="containsText" text="Inc">
      <formula>NOT(ISERROR(SEARCH("Inc",D440)))</formula>
    </cfRule>
  </conditionalFormatting>
  <conditionalFormatting sqref="F440">
    <cfRule type="cellIs" dxfId="1230" priority="1229" operator="equal">
      <formula>"Unlocked"</formula>
    </cfRule>
    <cfRule type="cellIs" dxfId="1229" priority="1230" operator="equal">
      <formula>"Locked"</formula>
    </cfRule>
  </conditionalFormatting>
  <conditionalFormatting sqref="G440">
    <cfRule type="containsText" dxfId="1228" priority="1228" operator="containsText" text="Param">
      <formula>NOT(ISERROR(SEARCH("Param",G440)))</formula>
    </cfRule>
  </conditionalFormatting>
  <conditionalFormatting sqref="I440">
    <cfRule type="cellIs" dxfId="1227" priority="1227" operator="lessThan">
      <formula>0</formula>
    </cfRule>
  </conditionalFormatting>
  <conditionalFormatting sqref="D440">
    <cfRule type="containsText" dxfId="1226" priority="1225" operator="containsText" text="Dec">
      <formula>NOT(ISERROR(SEARCH("Dec",D440)))</formula>
    </cfRule>
    <cfRule type="containsText" dxfId="1225" priority="1226" operator="containsText" text="Inc">
      <formula>NOT(ISERROR(SEARCH("Inc",D440)))</formula>
    </cfRule>
  </conditionalFormatting>
  <conditionalFormatting sqref="F440">
    <cfRule type="cellIs" dxfId="1224" priority="1223" operator="equal">
      <formula>"Unlocked"</formula>
    </cfRule>
    <cfRule type="cellIs" dxfId="1223" priority="1224" operator="equal">
      <formula>"Locked"</formula>
    </cfRule>
  </conditionalFormatting>
  <conditionalFormatting sqref="G440">
    <cfRule type="containsText" dxfId="1222" priority="1222" operator="containsText" text="Param">
      <formula>NOT(ISERROR(SEARCH("Param",G440)))</formula>
    </cfRule>
  </conditionalFormatting>
  <conditionalFormatting sqref="I440">
    <cfRule type="cellIs" dxfId="1221" priority="1221" operator="lessThan">
      <formula>0</formula>
    </cfRule>
  </conditionalFormatting>
  <conditionalFormatting sqref="D440">
    <cfRule type="containsText" dxfId="1220" priority="1219" operator="containsText" text="Dec">
      <formula>NOT(ISERROR(SEARCH("Dec",D440)))</formula>
    </cfRule>
    <cfRule type="containsText" dxfId="1219" priority="1220" operator="containsText" text="Inc">
      <formula>NOT(ISERROR(SEARCH("Inc",D440)))</formula>
    </cfRule>
  </conditionalFormatting>
  <conditionalFormatting sqref="F440">
    <cfRule type="cellIs" dxfId="1218" priority="1217" operator="equal">
      <formula>"Unlocked"</formula>
    </cfRule>
    <cfRule type="cellIs" dxfId="1217" priority="1218" operator="equal">
      <formula>"Locked"</formula>
    </cfRule>
  </conditionalFormatting>
  <conditionalFormatting sqref="G440">
    <cfRule type="containsText" dxfId="1216" priority="1216" operator="containsText" text="Param">
      <formula>NOT(ISERROR(SEARCH("Param",G440)))</formula>
    </cfRule>
  </conditionalFormatting>
  <conditionalFormatting sqref="I440">
    <cfRule type="cellIs" dxfId="1215" priority="1215" operator="lessThan">
      <formula>0</formula>
    </cfRule>
  </conditionalFormatting>
  <conditionalFormatting sqref="D440">
    <cfRule type="containsText" dxfId="1214" priority="1213" operator="containsText" text="Dec">
      <formula>NOT(ISERROR(SEARCH("Dec",D440)))</formula>
    </cfRule>
    <cfRule type="containsText" dxfId="1213" priority="1214" operator="containsText" text="Inc">
      <formula>NOT(ISERROR(SEARCH("Inc",D440)))</formula>
    </cfRule>
  </conditionalFormatting>
  <conditionalFormatting sqref="F440">
    <cfRule type="cellIs" dxfId="1212" priority="1211" operator="equal">
      <formula>"Unlocked"</formula>
    </cfRule>
    <cfRule type="cellIs" dxfId="1211" priority="1212" operator="equal">
      <formula>"Locked"</formula>
    </cfRule>
  </conditionalFormatting>
  <conditionalFormatting sqref="G440">
    <cfRule type="containsText" dxfId="1210" priority="1210" operator="containsText" text="Param">
      <formula>NOT(ISERROR(SEARCH("Param",G440)))</formula>
    </cfRule>
  </conditionalFormatting>
  <conditionalFormatting sqref="I440">
    <cfRule type="cellIs" dxfId="1209" priority="1209" operator="lessThan">
      <formula>0</formula>
    </cfRule>
  </conditionalFormatting>
  <conditionalFormatting sqref="D440">
    <cfRule type="containsText" dxfId="1208" priority="1207" operator="containsText" text="Dec">
      <formula>NOT(ISERROR(SEARCH("Dec",D440)))</formula>
    </cfRule>
    <cfRule type="containsText" dxfId="1207" priority="1208" operator="containsText" text="Inc">
      <formula>NOT(ISERROR(SEARCH("Inc",D440)))</formula>
    </cfRule>
  </conditionalFormatting>
  <conditionalFormatting sqref="F440">
    <cfRule type="cellIs" dxfId="1206" priority="1205" operator="equal">
      <formula>"Unlocked"</formula>
    </cfRule>
    <cfRule type="cellIs" dxfId="1205" priority="1206" operator="equal">
      <formula>"Locked"</formula>
    </cfRule>
  </conditionalFormatting>
  <conditionalFormatting sqref="G440">
    <cfRule type="containsText" dxfId="1204" priority="1204" operator="containsText" text="Param">
      <formula>NOT(ISERROR(SEARCH("Param",G440)))</formula>
    </cfRule>
  </conditionalFormatting>
  <conditionalFormatting sqref="I440">
    <cfRule type="cellIs" dxfId="1203" priority="1203" operator="lessThan">
      <formula>0</formula>
    </cfRule>
  </conditionalFormatting>
  <conditionalFormatting sqref="D440">
    <cfRule type="containsText" dxfId="1202" priority="1201" operator="containsText" text="Dec">
      <formula>NOT(ISERROR(SEARCH("Dec",D440)))</formula>
    </cfRule>
    <cfRule type="containsText" dxfId="1201" priority="1202" operator="containsText" text="Inc">
      <formula>NOT(ISERROR(SEARCH("Inc",D440)))</formula>
    </cfRule>
  </conditionalFormatting>
  <conditionalFormatting sqref="F440">
    <cfRule type="cellIs" dxfId="1200" priority="1199" operator="equal">
      <formula>"Unlocked"</formula>
    </cfRule>
    <cfRule type="cellIs" dxfId="1199" priority="1200" operator="equal">
      <formula>"Locked"</formula>
    </cfRule>
  </conditionalFormatting>
  <conditionalFormatting sqref="G440">
    <cfRule type="containsText" dxfId="1198" priority="1198" operator="containsText" text="Param">
      <formula>NOT(ISERROR(SEARCH("Param",G440)))</formula>
    </cfRule>
  </conditionalFormatting>
  <conditionalFormatting sqref="I440">
    <cfRule type="cellIs" dxfId="1197" priority="1197" operator="lessThan">
      <formula>0</formula>
    </cfRule>
  </conditionalFormatting>
  <conditionalFormatting sqref="D440">
    <cfRule type="containsText" dxfId="1196" priority="1195" operator="containsText" text="Dec">
      <formula>NOT(ISERROR(SEARCH("Dec",D440)))</formula>
    </cfRule>
    <cfRule type="containsText" dxfId="1195" priority="1196" operator="containsText" text="Inc">
      <formula>NOT(ISERROR(SEARCH("Inc",D440)))</formula>
    </cfRule>
  </conditionalFormatting>
  <conditionalFormatting sqref="F440">
    <cfRule type="cellIs" dxfId="1194" priority="1193" operator="equal">
      <formula>"Unlocked"</formula>
    </cfRule>
    <cfRule type="cellIs" dxfId="1193" priority="1194" operator="equal">
      <formula>"Locked"</formula>
    </cfRule>
  </conditionalFormatting>
  <conditionalFormatting sqref="G440">
    <cfRule type="containsText" dxfId="1192" priority="1192" operator="containsText" text="Param">
      <formula>NOT(ISERROR(SEARCH("Param",G440)))</formula>
    </cfRule>
  </conditionalFormatting>
  <conditionalFormatting sqref="I440">
    <cfRule type="cellIs" dxfId="1191" priority="1191" operator="lessThan">
      <formula>0</formula>
    </cfRule>
  </conditionalFormatting>
  <conditionalFormatting sqref="D440">
    <cfRule type="containsText" dxfId="1190" priority="1189" operator="containsText" text="Dec">
      <formula>NOT(ISERROR(SEARCH("Dec",D440)))</formula>
    </cfRule>
    <cfRule type="containsText" dxfId="1189" priority="1190" operator="containsText" text="Inc">
      <formula>NOT(ISERROR(SEARCH("Inc",D440)))</formula>
    </cfRule>
  </conditionalFormatting>
  <conditionalFormatting sqref="F440">
    <cfRule type="cellIs" dxfId="1188" priority="1187" operator="equal">
      <formula>"Unlocked"</formula>
    </cfRule>
    <cfRule type="cellIs" dxfId="1187" priority="1188" operator="equal">
      <formula>"Locked"</formula>
    </cfRule>
  </conditionalFormatting>
  <conditionalFormatting sqref="G440">
    <cfRule type="containsText" dxfId="1186" priority="1186" operator="containsText" text="Param">
      <formula>NOT(ISERROR(SEARCH("Param",G440)))</formula>
    </cfRule>
  </conditionalFormatting>
  <conditionalFormatting sqref="I440">
    <cfRule type="cellIs" dxfId="1185" priority="1185" operator="lessThan">
      <formula>0</formula>
    </cfRule>
  </conditionalFormatting>
  <conditionalFormatting sqref="D440">
    <cfRule type="containsText" dxfId="1184" priority="1183" operator="containsText" text="Dec">
      <formula>NOT(ISERROR(SEARCH("Dec",D440)))</formula>
    </cfRule>
    <cfRule type="containsText" dxfId="1183" priority="1184" operator="containsText" text="Inc">
      <formula>NOT(ISERROR(SEARCH("Inc",D440)))</formula>
    </cfRule>
  </conditionalFormatting>
  <conditionalFormatting sqref="F440">
    <cfRule type="cellIs" dxfId="1182" priority="1181" operator="equal">
      <formula>"Unlocked"</formula>
    </cfRule>
    <cfRule type="cellIs" dxfId="1181" priority="1182" operator="equal">
      <formula>"Locked"</formula>
    </cfRule>
  </conditionalFormatting>
  <conditionalFormatting sqref="G440">
    <cfRule type="containsText" dxfId="1180" priority="1180" operator="containsText" text="Param">
      <formula>NOT(ISERROR(SEARCH("Param",G440)))</formula>
    </cfRule>
  </conditionalFormatting>
  <conditionalFormatting sqref="I440">
    <cfRule type="cellIs" dxfId="1179" priority="1179" operator="lessThan">
      <formula>0</formula>
    </cfRule>
  </conditionalFormatting>
  <conditionalFormatting sqref="D440">
    <cfRule type="containsText" dxfId="1178" priority="1177" operator="containsText" text="Dec">
      <formula>NOT(ISERROR(SEARCH("Dec",D440)))</formula>
    </cfRule>
    <cfRule type="containsText" dxfId="1177" priority="1178" operator="containsText" text="Inc">
      <formula>NOT(ISERROR(SEARCH("Inc",D440)))</formula>
    </cfRule>
  </conditionalFormatting>
  <conditionalFormatting sqref="F440">
    <cfRule type="cellIs" dxfId="1176" priority="1175" operator="equal">
      <formula>"Unlocked"</formula>
    </cfRule>
    <cfRule type="cellIs" dxfId="1175" priority="1176" operator="equal">
      <formula>"Locked"</formula>
    </cfRule>
  </conditionalFormatting>
  <conditionalFormatting sqref="G440">
    <cfRule type="containsText" dxfId="1174" priority="1174" operator="containsText" text="Param">
      <formula>NOT(ISERROR(SEARCH("Param",G440)))</formula>
    </cfRule>
  </conditionalFormatting>
  <conditionalFormatting sqref="I440">
    <cfRule type="cellIs" dxfId="1173" priority="1173" operator="lessThan">
      <formula>0</formula>
    </cfRule>
  </conditionalFormatting>
  <conditionalFormatting sqref="D440">
    <cfRule type="containsText" dxfId="1172" priority="1171" operator="containsText" text="Dec">
      <formula>NOT(ISERROR(SEARCH("Dec",D440)))</formula>
    </cfRule>
    <cfRule type="containsText" dxfId="1171" priority="1172" operator="containsText" text="Inc">
      <formula>NOT(ISERROR(SEARCH("Inc",D440)))</formula>
    </cfRule>
  </conditionalFormatting>
  <conditionalFormatting sqref="F441:F443">
    <cfRule type="cellIs" dxfId="1170" priority="1169" operator="equal">
      <formula>"Unlocked"</formula>
    </cfRule>
    <cfRule type="cellIs" dxfId="1169" priority="1170" operator="equal">
      <formula>"Locked"</formula>
    </cfRule>
  </conditionalFormatting>
  <conditionalFormatting sqref="G441:G443">
    <cfRule type="containsText" dxfId="1168" priority="1168" operator="containsText" text="Param">
      <formula>NOT(ISERROR(SEARCH("Param",G441)))</formula>
    </cfRule>
  </conditionalFormatting>
  <conditionalFormatting sqref="I441:I443">
    <cfRule type="cellIs" dxfId="1167" priority="1167" operator="lessThan">
      <formula>0</formula>
    </cfRule>
  </conditionalFormatting>
  <conditionalFormatting sqref="D441:D443">
    <cfRule type="containsText" dxfId="1166" priority="1165" operator="containsText" text="Dec">
      <formula>NOT(ISERROR(SEARCH("Dec",D441)))</formula>
    </cfRule>
    <cfRule type="containsText" dxfId="1165" priority="1166" operator="containsText" text="Inc">
      <formula>NOT(ISERROR(SEARCH("Inc",D441)))</formula>
    </cfRule>
  </conditionalFormatting>
  <conditionalFormatting sqref="F441:F443">
    <cfRule type="cellIs" dxfId="1164" priority="1163" operator="equal">
      <formula>"Unlocked"</formula>
    </cfRule>
    <cfRule type="cellIs" dxfId="1163" priority="1164" operator="equal">
      <formula>"Locked"</formula>
    </cfRule>
  </conditionalFormatting>
  <conditionalFormatting sqref="G441:G443">
    <cfRule type="containsText" dxfId="1162" priority="1162" operator="containsText" text="Param">
      <formula>NOT(ISERROR(SEARCH("Param",G441)))</formula>
    </cfRule>
  </conditionalFormatting>
  <conditionalFormatting sqref="I441:I443">
    <cfRule type="cellIs" dxfId="1161" priority="1161" operator="lessThan">
      <formula>0</formula>
    </cfRule>
  </conditionalFormatting>
  <conditionalFormatting sqref="D441:D443">
    <cfRule type="containsText" dxfId="1160" priority="1159" operator="containsText" text="Dec">
      <formula>NOT(ISERROR(SEARCH("Dec",D441)))</formula>
    </cfRule>
    <cfRule type="containsText" dxfId="1159" priority="1160" operator="containsText" text="Inc">
      <formula>NOT(ISERROR(SEARCH("Inc",D441)))</formula>
    </cfRule>
  </conditionalFormatting>
  <conditionalFormatting sqref="F441:F443">
    <cfRule type="cellIs" dxfId="1158" priority="1157" operator="equal">
      <formula>"Unlocked"</formula>
    </cfRule>
    <cfRule type="cellIs" dxfId="1157" priority="1158" operator="equal">
      <formula>"Locked"</formula>
    </cfRule>
  </conditionalFormatting>
  <conditionalFormatting sqref="G441:G443">
    <cfRule type="containsText" dxfId="1156" priority="1156" operator="containsText" text="Param">
      <formula>NOT(ISERROR(SEARCH("Param",G441)))</formula>
    </cfRule>
  </conditionalFormatting>
  <conditionalFormatting sqref="I441:I443">
    <cfRule type="cellIs" dxfId="1155" priority="1155" operator="lessThan">
      <formula>0</formula>
    </cfRule>
  </conditionalFormatting>
  <conditionalFormatting sqref="D441:D443">
    <cfRule type="containsText" dxfId="1154" priority="1153" operator="containsText" text="Dec">
      <formula>NOT(ISERROR(SEARCH("Dec",D441)))</formula>
    </cfRule>
    <cfRule type="containsText" dxfId="1153" priority="1154" operator="containsText" text="Inc">
      <formula>NOT(ISERROR(SEARCH("Inc",D441)))</formula>
    </cfRule>
  </conditionalFormatting>
  <conditionalFormatting sqref="F441:F443">
    <cfRule type="cellIs" dxfId="1152" priority="1151" operator="equal">
      <formula>"Unlocked"</formula>
    </cfRule>
    <cfRule type="cellIs" dxfId="1151" priority="1152" operator="equal">
      <formula>"Locked"</formula>
    </cfRule>
  </conditionalFormatting>
  <conditionalFormatting sqref="G441:G443">
    <cfRule type="containsText" dxfId="1150" priority="1150" operator="containsText" text="Param">
      <formula>NOT(ISERROR(SEARCH("Param",G441)))</formula>
    </cfRule>
  </conditionalFormatting>
  <conditionalFormatting sqref="I441:I443">
    <cfRule type="cellIs" dxfId="1149" priority="1149" operator="lessThan">
      <formula>0</formula>
    </cfRule>
  </conditionalFormatting>
  <conditionalFormatting sqref="D441:D443">
    <cfRule type="containsText" dxfId="1148" priority="1147" operator="containsText" text="Dec">
      <formula>NOT(ISERROR(SEARCH("Dec",D441)))</formula>
    </cfRule>
    <cfRule type="containsText" dxfId="1147" priority="1148" operator="containsText" text="Inc">
      <formula>NOT(ISERROR(SEARCH("Inc",D441)))</formula>
    </cfRule>
  </conditionalFormatting>
  <conditionalFormatting sqref="F441:F443">
    <cfRule type="cellIs" dxfId="1146" priority="1145" operator="equal">
      <formula>"Unlocked"</formula>
    </cfRule>
    <cfRule type="cellIs" dxfId="1145" priority="1146" operator="equal">
      <formula>"Locked"</formula>
    </cfRule>
  </conditionalFormatting>
  <conditionalFormatting sqref="G441:G443">
    <cfRule type="containsText" dxfId="1144" priority="1144" operator="containsText" text="Param">
      <formula>NOT(ISERROR(SEARCH("Param",G441)))</formula>
    </cfRule>
  </conditionalFormatting>
  <conditionalFormatting sqref="I441:I443">
    <cfRule type="cellIs" dxfId="1143" priority="1143" operator="lessThan">
      <formula>0</formula>
    </cfRule>
  </conditionalFormatting>
  <conditionalFormatting sqref="D441:D443">
    <cfRule type="containsText" dxfId="1142" priority="1141" operator="containsText" text="Dec">
      <formula>NOT(ISERROR(SEARCH("Dec",D441)))</formula>
    </cfRule>
    <cfRule type="containsText" dxfId="1141" priority="1142" operator="containsText" text="Inc">
      <formula>NOT(ISERROR(SEARCH("Inc",D441)))</formula>
    </cfRule>
  </conditionalFormatting>
  <conditionalFormatting sqref="F441:F443">
    <cfRule type="cellIs" dxfId="1140" priority="1139" operator="equal">
      <formula>"Unlocked"</formula>
    </cfRule>
    <cfRule type="cellIs" dxfId="1139" priority="1140" operator="equal">
      <formula>"Locked"</formula>
    </cfRule>
  </conditionalFormatting>
  <conditionalFormatting sqref="G441:G443">
    <cfRule type="containsText" dxfId="1138" priority="1138" operator="containsText" text="Param">
      <formula>NOT(ISERROR(SEARCH("Param",G441)))</formula>
    </cfRule>
  </conditionalFormatting>
  <conditionalFormatting sqref="I441:I443">
    <cfRule type="cellIs" dxfId="1137" priority="1137" operator="lessThan">
      <formula>0</formula>
    </cfRule>
  </conditionalFormatting>
  <conditionalFormatting sqref="D441:D443">
    <cfRule type="containsText" dxfId="1136" priority="1135" operator="containsText" text="Dec">
      <formula>NOT(ISERROR(SEARCH("Dec",D441)))</formula>
    </cfRule>
    <cfRule type="containsText" dxfId="1135" priority="1136" operator="containsText" text="Inc">
      <formula>NOT(ISERROR(SEARCH("Inc",D441)))</formula>
    </cfRule>
  </conditionalFormatting>
  <conditionalFormatting sqref="F441:F443">
    <cfRule type="cellIs" dxfId="1134" priority="1133" operator="equal">
      <formula>"Unlocked"</formula>
    </cfRule>
    <cfRule type="cellIs" dxfId="1133" priority="1134" operator="equal">
      <formula>"Locked"</formula>
    </cfRule>
  </conditionalFormatting>
  <conditionalFormatting sqref="G441:G443">
    <cfRule type="containsText" dxfId="1132" priority="1132" operator="containsText" text="Param">
      <formula>NOT(ISERROR(SEARCH("Param",G441)))</formula>
    </cfRule>
  </conditionalFormatting>
  <conditionalFormatting sqref="I441:I443">
    <cfRule type="cellIs" dxfId="1131" priority="1131" operator="lessThan">
      <formula>0</formula>
    </cfRule>
  </conditionalFormatting>
  <conditionalFormatting sqref="D441:D443">
    <cfRule type="containsText" dxfId="1130" priority="1129" operator="containsText" text="Dec">
      <formula>NOT(ISERROR(SEARCH("Dec",D441)))</formula>
    </cfRule>
    <cfRule type="containsText" dxfId="1129" priority="1130" operator="containsText" text="Inc">
      <formula>NOT(ISERROR(SEARCH("Inc",D441)))</formula>
    </cfRule>
  </conditionalFormatting>
  <conditionalFormatting sqref="F441">
    <cfRule type="cellIs" dxfId="1128" priority="1127" operator="equal">
      <formula>"Unlocked"</formula>
    </cfRule>
    <cfRule type="cellIs" dxfId="1127" priority="1128" operator="equal">
      <formula>"Locked"</formula>
    </cfRule>
  </conditionalFormatting>
  <conditionalFormatting sqref="G441">
    <cfRule type="containsText" dxfId="1126" priority="1126" operator="containsText" text="Param">
      <formula>NOT(ISERROR(SEARCH("Param",G441)))</formula>
    </cfRule>
  </conditionalFormatting>
  <conditionalFormatting sqref="I441">
    <cfRule type="cellIs" dxfId="1125" priority="1125" operator="lessThan">
      <formula>0</formula>
    </cfRule>
  </conditionalFormatting>
  <conditionalFormatting sqref="D441">
    <cfRule type="containsText" dxfId="1124" priority="1123" operator="containsText" text="Dec">
      <formula>NOT(ISERROR(SEARCH("Dec",D441)))</formula>
    </cfRule>
    <cfRule type="containsText" dxfId="1123" priority="1124" operator="containsText" text="Inc">
      <formula>NOT(ISERROR(SEARCH("Inc",D441)))</formula>
    </cfRule>
  </conditionalFormatting>
  <conditionalFormatting sqref="F442:F443">
    <cfRule type="cellIs" dxfId="1122" priority="1121" operator="equal">
      <formula>"Unlocked"</formula>
    </cfRule>
    <cfRule type="cellIs" dxfId="1121" priority="1122" operator="equal">
      <formula>"Locked"</formula>
    </cfRule>
  </conditionalFormatting>
  <conditionalFormatting sqref="G442:G443">
    <cfRule type="containsText" dxfId="1120" priority="1120" operator="containsText" text="Param">
      <formula>NOT(ISERROR(SEARCH("Param",G442)))</formula>
    </cfRule>
  </conditionalFormatting>
  <conditionalFormatting sqref="I442:I443">
    <cfRule type="cellIs" dxfId="1119" priority="1119" operator="lessThan">
      <formula>0</formula>
    </cfRule>
  </conditionalFormatting>
  <conditionalFormatting sqref="D442:D443">
    <cfRule type="containsText" dxfId="1118" priority="1117" operator="containsText" text="Dec">
      <formula>NOT(ISERROR(SEARCH("Dec",D442)))</formula>
    </cfRule>
    <cfRule type="containsText" dxfId="1117" priority="1118" operator="containsText" text="Inc">
      <formula>NOT(ISERROR(SEARCH("Inc",D442)))</formula>
    </cfRule>
  </conditionalFormatting>
  <conditionalFormatting sqref="F444:F449">
    <cfRule type="cellIs" dxfId="1116" priority="1115" operator="equal">
      <formula>"Unlocked"</formula>
    </cfRule>
    <cfRule type="cellIs" dxfId="1115" priority="1116" operator="equal">
      <formula>"Locked"</formula>
    </cfRule>
  </conditionalFormatting>
  <conditionalFormatting sqref="G444:G449">
    <cfRule type="containsText" dxfId="1114" priority="1114" operator="containsText" text="Param">
      <formula>NOT(ISERROR(SEARCH("Param",G444)))</formula>
    </cfRule>
  </conditionalFormatting>
  <conditionalFormatting sqref="I444:I449">
    <cfRule type="cellIs" dxfId="1113" priority="1113" operator="lessThan">
      <formula>0</formula>
    </cfRule>
  </conditionalFormatting>
  <conditionalFormatting sqref="D444:D449">
    <cfRule type="containsText" dxfId="1112" priority="1111" operator="containsText" text="Dec">
      <formula>NOT(ISERROR(SEARCH("Dec",D444)))</formula>
    </cfRule>
    <cfRule type="containsText" dxfId="1111" priority="1112" operator="containsText" text="Inc">
      <formula>NOT(ISERROR(SEARCH("Inc",D444)))</formula>
    </cfRule>
  </conditionalFormatting>
  <conditionalFormatting sqref="F444:F449">
    <cfRule type="cellIs" dxfId="1110" priority="1109" operator="equal">
      <formula>"Unlocked"</formula>
    </cfRule>
    <cfRule type="cellIs" dxfId="1109" priority="1110" operator="equal">
      <formula>"Locked"</formula>
    </cfRule>
  </conditionalFormatting>
  <conditionalFormatting sqref="G444:G449">
    <cfRule type="containsText" dxfId="1108" priority="1108" operator="containsText" text="Param">
      <formula>NOT(ISERROR(SEARCH("Param",G444)))</formula>
    </cfRule>
  </conditionalFormatting>
  <conditionalFormatting sqref="I444:I449">
    <cfRule type="cellIs" dxfId="1107" priority="1107" operator="lessThan">
      <formula>0</formula>
    </cfRule>
  </conditionalFormatting>
  <conditionalFormatting sqref="D444:D449">
    <cfRule type="containsText" dxfId="1106" priority="1105" operator="containsText" text="Dec">
      <formula>NOT(ISERROR(SEARCH("Dec",D444)))</formula>
    </cfRule>
    <cfRule type="containsText" dxfId="1105" priority="1106" operator="containsText" text="Inc">
      <formula>NOT(ISERROR(SEARCH("Inc",D444)))</formula>
    </cfRule>
  </conditionalFormatting>
  <conditionalFormatting sqref="F444:F449">
    <cfRule type="cellIs" dxfId="1104" priority="1103" operator="equal">
      <formula>"Unlocked"</formula>
    </cfRule>
    <cfRule type="cellIs" dxfId="1103" priority="1104" operator="equal">
      <formula>"Locked"</formula>
    </cfRule>
  </conditionalFormatting>
  <conditionalFormatting sqref="G444:G449">
    <cfRule type="containsText" dxfId="1102" priority="1102" operator="containsText" text="Param">
      <formula>NOT(ISERROR(SEARCH("Param",G444)))</formula>
    </cfRule>
  </conditionalFormatting>
  <conditionalFormatting sqref="I444:I449">
    <cfRule type="cellIs" dxfId="1101" priority="1101" operator="lessThan">
      <formula>0</formula>
    </cfRule>
  </conditionalFormatting>
  <conditionalFormatting sqref="D444:D449">
    <cfRule type="containsText" dxfId="1100" priority="1099" operator="containsText" text="Dec">
      <formula>NOT(ISERROR(SEARCH("Dec",D444)))</formula>
    </cfRule>
    <cfRule type="containsText" dxfId="1099" priority="1100" operator="containsText" text="Inc">
      <formula>NOT(ISERROR(SEARCH("Inc",D444)))</formula>
    </cfRule>
  </conditionalFormatting>
  <conditionalFormatting sqref="F444:F449">
    <cfRule type="cellIs" dxfId="1098" priority="1097" operator="equal">
      <formula>"Unlocked"</formula>
    </cfRule>
    <cfRule type="cellIs" dxfId="1097" priority="1098" operator="equal">
      <formula>"Locked"</formula>
    </cfRule>
  </conditionalFormatting>
  <conditionalFormatting sqref="G444:G449">
    <cfRule type="containsText" dxfId="1096" priority="1096" operator="containsText" text="Param">
      <formula>NOT(ISERROR(SEARCH("Param",G444)))</formula>
    </cfRule>
  </conditionalFormatting>
  <conditionalFormatting sqref="I444:I449">
    <cfRule type="cellIs" dxfId="1095" priority="1095" operator="lessThan">
      <formula>0</formula>
    </cfRule>
  </conditionalFormatting>
  <conditionalFormatting sqref="D444:D449">
    <cfRule type="containsText" dxfId="1094" priority="1093" operator="containsText" text="Dec">
      <formula>NOT(ISERROR(SEARCH("Dec",D444)))</formula>
    </cfRule>
    <cfRule type="containsText" dxfId="1093" priority="1094" operator="containsText" text="Inc">
      <formula>NOT(ISERROR(SEARCH("Inc",D444)))</formula>
    </cfRule>
  </conditionalFormatting>
  <conditionalFormatting sqref="F444:F449">
    <cfRule type="cellIs" dxfId="1092" priority="1091" operator="equal">
      <formula>"Unlocked"</formula>
    </cfRule>
    <cfRule type="cellIs" dxfId="1091" priority="1092" operator="equal">
      <formula>"Locked"</formula>
    </cfRule>
  </conditionalFormatting>
  <conditionalFormatting sqref="G444:G449">
    <cfRule type="containsText" dxfId="1090" priority="1090" operator="containsText" text="Param">
      <formula>NOT(ISERROR(SEARCH("Param",G444)))</formula>
    </cfRule>
  </conditionalFormatting>
  <conditionalFormatting sqref="I444:I449">
    <cfRule type="cellIs" dxfId="1089" priority="1089" operator="lessThan">
      <formula>0</formula>
    </cfRule>
  </conditionalFormatting>
  <conditionalFormatting sqref="D444:D449">
    <cfRule type="containsText" dxfId="1088" priority="1087" operator="containsText" text="Dec">
      <formula>NOT(ISERROR(SEARCH("Dec",D444)))</formula>
    </cfRule>
    <cfRule type="containsText" dxfId="1087" priority="1088" operator="containsText" text="Inc">
      <formula>NOT(ISERROR(SEARCH("Inc",D444)))</formula>
    </cfRule>
  </conditionalFormatting>
  <conditionalFormatting sqref="F444:F449">
    <cfRule type="cellIs" dxfId="1086" priority="1085" operator="equal">
      <formula>"Unlocked"</formula>
    </cfRule>
    <cfRule type="cellIs" dxfId="1085" priority="1086" operator="equal">
      <formula>"Locked"</formula>
    </cfRule>
  </conditionalFormatting>
  <conditionalFormatting sqref="G444:G449">
    <cfRule type="containsText" dxfId="1084" priority="1084" operator="containsText" text="Param">
      <formula>NOT(ISERROR(SEARCH("Param",G444)))</formula>
    </cfRule>
  </conditionalFormatting>
  <conditionalFormatting sqref="I444:I449">
    <cfRule type="cellIs" dxfId="1083" priority="1083" operator="lessThan">
      <formula>0</formula>
    </cfRule>
  </conditionalFormatting>
  <conditionalFormatting sqref="D444:D449">
    <cfRule type="containsText" dxfId="1082" priority="1081" operator="containsText" text="Dec">
      <formula>NOT(ISERROR(SEARCH("Dec",D444)))</formula>
    </cfRule>
    <cfRule type="containsText" dxfId="1081" priority="1082" operator="containsText" text="Inc">
      <formula>NOT(ISERROR(SEARCH("Inc",D444)))</formula>
    </cfRule>
  </conditionalFormatting>
  <conditionalFormatting sqref="F444:F449">
    <cfRule type="cellIs" dxfId="1080" priority="1079" operator="equal">
      <formula>"Unlocked"</formula>
    </cfRule>
    <cfRule type="cellIs" dxfId="1079" priority="1080" operator="equal">
      <formula>"Locked"</formula>
    </cfRule>
  </conditionalFormatting>
  <conditionalFormatting sqref="G444:G449">
    <cfRule type="containsText" dxfId="1078" priority="1078" operator="containsText" text="Param">
      <formula>NOT(ISERROR(SEARCH("Param",G444)))</formula>
    </cfRule>
  </conditionalFormatting>
  <conditionalFormatting sqref="I444:I449">
    <cfRule type="cellIs" dxfId="1077" priority="1077" operator="lessThan">
      <formula>0</formula>
    </cfRule>
  </conditionalFormatting>
  <conditionalFormatting sqref="D444:D449">
    <cfRule type="containsText" dxfId="1076" priority="1075" operator="containsText" text="Dec">
      <formula>NOT(ISERROR(SEARCH("Dec",D444)))</formula>
    </cfRule>
    <cfRule type="containsText" dxfId="1075" priority="1076" operator="containsText" text="Inc">
      <formula>NOT(ISERROR(SEARCH("Inc",D444)))</formula>
    </cfRule>
  </conditionalFormatting>
  <conditionalFormatting sqref="F444:F446">
    <cfRule type="cellIs" dxfId="1074" priority="1073" operator="equal">
      <formula>"Unlocked"</formula>
    </cfRule>
    <cfRule type="cellIs" dxfId="1073" priority="1074" operator="equal">
      <formula>"Locked"</formula>
    </cfRule>
  </conditionalFormatting>
  <conditionalFormatting sqref="G444:G446">
    <cfRule type="containsText" dxfId="1072" priority="1072" operator="containsText" text="Param">
      <formula>NOT(ISERROR(SEARCH("Param",G444)))</formula>
    </cfRule>
  </conditionalFormatting>
  <conditionalFormatting sqref="I444:I446">
    <cfRule type="cellIs" dxfId="1071" priority="1071" operator="lessThan">
      <formula>0</formula>
    </cfRule>
  </conditionalFormatting>
  <conditionalFormatting sqref="D444:D446">
    <cfRule type="containsText" dxfId="1070" priority="1069" operator="containsText" text="Dec">
      <formula>NOT(ISERROR(SEARCH("Dec",D444)))</formula>
    </cfRule>
    <cfRule type="containsText" dxfId="1069" priority="1070" operator="containsText" text="Inc">
      <formula>NOT(ISERROR(SEARCH("Inc",D444)))</formula>
    </cfRule>
  </conditionalFormatting>
  <conditionalFormatting sqref="F444:F446">
    <cfRule type="cellIs" dxfId="1068" priority="1067" operator="equal">
      <formula>"Unlocked"</formula>
    </cfRule>
    <cfRule type="cellIs" dxfId="1067" priority="1068" operator="equal">
      <formula>"Locked"</formula>
    </cfRule>
  </conditionalFormatting>
  <conditionalFormatting sqref="G444:G446">
    <cfRule type="containsText" dxfId="1066" priority="1066" operator="containsText" text="Param">
      <formula>NOT(ISERROR(SEARCH("Param",G444)))</formula>
    </cfRule>
  </conditionalFormatting>
  <conditionalFormatting sqref="I444:I446">
    <cfRule type="cellIs" dxfId="1065" priority="1065" operator="lessThan">
      <formula>0</formula>
    </cfRule>
  </conditionalFormatting>
  <conditionalFormatting sqref="D444:D446">
    <cfRule type="containsText" dxfId="1064" priority="1063" operator="containsText" text="Dec">
      <formula>NOT(ISERROR(SEARCH("Dec",D444)))</formula>
    </cfRule>
    <cfRule type="containsText" dxfId="1063" priority="1064" operator="containsText" text="Inc">
      <formula>NOT(ISERROR(SEARCH("Inc",D444)))</formula>
    </cfRule>
  </conditionalFormatting>
  <conditionalFormatting sqref="F444:F446">
    <cfRule type="cellIs" dxfId="1062" priority="1061" operator="equal">
      <formula>"Unlocked"</formula>
    </cfRule>
    <cfRule type="cellIs" dxfId="1061" priority="1062" operator="equal">
      <formula>"Locked"</formula>
    </cfRule>
  </conditionalFormatting>
  <conditionalFormatting sqref="G444:G446">
    <cfRule type="containsText" dxfId="1060" priority="1060" operator="containsText" text="Param">
      <formula>NOT(ISERROR(SEARCH("Param",G444)))</formula>
    </cfRule>
  </conditionalFormatting>
  <conditionalFormatting sqref="I444:I446">
    <cfRule type="cellIs" dxfId="1059" priority="1059" operator="lessThan">
      <formula>0</formula>
    </cfRule>
  </conditionalFormatting>
  <conditionalFormatting sqref="D444:D446">
    <cfRule type="containsText" dxfId="1058" priority="1057" operator="containsText" text="Dec">
      <formula>NOT(ISERROR(SEARCH("Dec",D444)))</formula>
    </cfRule>
    <cfRule type="containsText" dxfId="1057" priority="1058" operator="containsText" text="Inc">
      <formula>NOT(ISERROR(SEARCH("Inc",D444)))</formula>
    </cfRule>
  </conditionalFormatting>
  <conditionalFormatting sqref="F444:F446">
    <cfRule type="cellIs" dxfId="1056" priority="1055" operator="equal">
      <formula>"Unlocked"</formula>
    </cfRule>
    <cfRule type="cellIs" dxfId="1055" priority="1056" operator="equal">
      <formula>"Locked"</formula>
    </cfRule>
  </conditionalFormatting>
  <conditionalFormatting sqref="G444:G446">
    <cfRule type="containsText" dxfId="1054" priority="1054" operator="containsText" text="Param">
      <formula>NOT(ISERROR(SEARCH("Param",G444)))</formula>
    </cfRule>
  </conditionalFormatting>
  <conditionalFormatting sqref="I444:I446">
    <cfRule type="cellIs" dxfId="1053" priority="1053" operator="lessThan">
      <formula>0</formula>
    </cfRule>
  </conditionalFormatting>
  <conditionalFormatting sqref="D444:D446">
    <cfRule type="containsText" dxfId="1052" priority="1051" operator="containsText" text="Dec">
      <formula>NOT(ISERROR(SEARCH("Dec",D444)))</formula>
    </cfRule>
    <cfRule type="containsText" dxfId="1051" priority="1052" operator="containsText" text="Inc">
      <formula>NOT(ISERROR(SEARCH("Inc",D444)))</formula>
    </cfRule>
  </conditionalFormatting>
  <conditionalFormatting sqref="F444:F446">
    <cfRule type="cellIs" dxfId="1050" priority="1049" operator="equal">
      <formula>"Unlocked"</formula>
    </cfRule>
    <cfRule type="cellIs" dxfId="1049" priority="1050" operator="equal">
      <formula>"Locked"</formula>
    </cfRule>
  </conditionalFormatting>
  <conditionalFormatting sqref="G444:G446">
    <cfRule type="containsText" dxfId="1048" priority="1048" operator="containsText" text="Param">
      <formula>NOT(ISERROR(SEARCH("Param",G444)))</formula>
    </cfRule>
  </conditionalFormatting>
  <conditionalFormatting sqref="I444:I446">
    <cfRule type="cellIs" dxfId="1047" priority="1047" operator="lessThan">
      <formula>0</formula>
    </cfRule>
  </conditionalFormatting>
  <conditionalFormatting sqref="D444:D446">
    <cfRule type="containsText" dxfId="1046" priority="1045" operator="containsText" text="Dec">
      <formula>NOT(ISERROR(SEARCH("Dec",D444)))</formula>
    </cfRule>
    <cfRule type="containsText" dxfId="1045" priority="1046" operator="containsText" text="Inc">
      <formula>NOT(ISERROR(SEARCH("Inc",D444)))</formula>
    </cfRule>
  </conditionalFormatting>
  <conditionalFormatting sqref="F444:F446">
    <cfRule type="cellIs" dxfId="1044" priority="1043" operator="equal">
      <formula>"Unlocked"</formula>
    </cfRule>
    <cfRule type="cellIs" dxfId="1043" priority="1044" operator="equal">
      <formula>"Locked"</formula>
    </cfRule>
  </conditionalFormatting>
  <conditionalFormatting sqref="G444:G446">
    <cfRule type="containsText" dxfId="1042" priority="1042" operator="containsText" text="Param">
      <formula>NOT(ISERROR(SEARCH("Param",G444)))</formula>
    </cfRule>
  </conditionalFormatting>
  <conditionalFormatting sqref="I444:I446">
    <cfRule type="cellIs" dxfId="1041" priority="1041" operator="lessThan">
      <formula>0</formula>
    </cfRule>
  </conditionalFormatting>
  <conditionalFormatting sqref="D444:D446">
    <cfRule type="containsText" dxfId="1040" priority="1039" operator="containsText" text="Dec">
      <formula>NOT(ISERROR(SEARCH("Dec",D444)))</formula>
    </cfRule>
    <cfRule type="containsText" dxfId="1039" priority="1040" operator="containsText" text="Inc">
      <formula>NOT(ISERROR(SEARCH("Inc",D444)))</formula>
    </cfRule>
  </conditionalFormatting>
  <conditionalFormatting sqref="F444:F446">
    <cfRule type="cellIs" dxfId="1038" priority="1037" operator="equal">
      <formula>"Unlocked"</formula>
    </cfRule>
    <cfRule type="cellIs" dxfId="1037" priority="1038" operator="equal">
      <formula>"Locked"</formula>
    </cfRule>
  </conditionalFormatting>
  <conditionalFormatting sqref="G444:G446">
    <cfRule type="containsText" dxfId="1036" priority="1036" operator="containsText" text="Param">
      <formula>NOT(ISERROR(SEARCH("Param",G444)))</formula>
    </cfRule>
  </conditionalFormatting>
  <conditionalFormatting sqref="I444:I446">
    <cfRule type="cellIs" dxfId="1035" priority="1035" operator="lessThan">
      <formula>0</formula>
    </cfRule>
  </conditionalFormatting>
  <conditionalFormatting sqref="D444:D446">
    <cfRule type="containsText" dxfId="1034" priority="1033" operator="containsText" text="Dec">
      <formula>NOT(ISERROR(SEARCH("Dec",D444)))</formula>
    </cfRule>
    <cfRule type="containsText" dxfId="1033" priority="1034" operator="containsText" text="Inc">
      <formula>NOT(ISERROR(SEARCH("Inc",D444)))</formula>
    </cfRule>
  </conditionalFormatting>
  <conditionalFormatting sqref="F444:F445">
    <cfRule type="cellIs" dxfId="1032" priority="1031" operator="equal">
      <formula>"Unlocked"</formula>
    </cfRule>
    <cfRule type="cellIs" dxfId="1031" priority="1032" operator="equal">
      <formula>"Locked"</formula>
    </cfRule>
  </conditionalFormatting>
  <conditionalFormatting sqref="G444:G445">
    <cfRule type="containsText" dxfId="1030" priority="1030" operator="containsText" text="Param">
      <formula>NOT(ISERROR(SEARCH("Param",G444)))</formula>
    </cfRule>
  </conditionalFormatting>
  <conditionalFormatting sqref="I444:I445">
    <cfRule type="cellIs" dxfId="1029" priority="1029" operator="lessThan">
      <formula>0</formula>
    </cfRule>
  </conditionalFormatting>
  <conditionalFormatting sqref="D444:D445">
    <cfRule type="containsText" dxfId="1028" priority="1027" operator="containsText" text="Dec">
      <formula>NOT(ISERROR(SEARCH("Dec",D444)))</formula>
    </cfRule>
    <cfRule type="containsText" dxfId="1027" priority="1028" operator="containsText" text="Inc">
      <formula>NOT(ISERROR(SEARCH("Inc",D444)))</formula>
    </cfRule>
  </conditionalFormatting>
  <conditionalFormatting sqref="F444:F445">
    <cfRule type="cellIs" dxfId="1026" priority="1025" operator="equal">
      <formula>"Unlocked"</formula>
    </cfRule>
    <cfRule type="cellIs" dxfId="1025" priority="1026" operator="equal">
      <formula>"Locked"</formula>
    </cfRule>
  </conditionalFormatting>
  <conditionalFormatting sqref="G444:G445">
    <cfRule type="containsText" dxfId="1024" priority="1024" operator="containsText" text="Param">
      <formula>NOT(ISERROR(SEARCH("Param",G444)))</formula>
    </cfRule>
  </conditionalFormatting>
  <conditionalFormatting sqref="I444:I445">
    <cfRule type="cellIs" dxfId="1023" priority="1023" operator="lessThan">
      <formula>0</formula>
    </cfRule>
  </conditionalFormatting>
  <conditionalFormatting sqref="D444:D445">
    <cfRule type="containsText" dxfId="1022" priority="1021" operator="containsText" text="Dec">
      <formula>NOT(ISERROR(SEARCH("Dec",D444)))</formula>
    </cfRule>
    <cfRule type="containsText" dxfId="1021" priority="1022" operator="containsText" text="Inc">
      <formula>NOT(ISERROR(SEARCH("Inc",D444)))</formula>
    </cfRule>
  </conditionalFormatting>
  <conditionalFormatting sqref="F444:F445">
    <cfRule type="cellIs" dxfId="1020" priority="1019" operator="equal">
      <formula>"Unlocked"</formula>
    </cfRule>
    <cfRule type="cellIs" dxfId="1019" priority="1020" operator="equal">
      <formula>"Locked"</formula>
    </cfRule>
  </conditionalFormatting>
  <conditionalFormatting sqref="G444:G445">
    <cfRule type="containsText" dxfId="1018" priority="1018" operator="containsText" text="Param">
      <formula>NOT(ISERROR(SEARCH("Param",G444)))</formula>
    </cfRule>
  </conditionalFormatting>
  <conditionalFormatting sqref="I444:I445">
    <cfRule type="cellIs" dxfId="1017" priority="1017" operator="lessThan">
      <formula>0</formula>
    </cfRule>
  </conditionalFormatting>
  <conditionalFormatting sqref="D444:D445">
    <cfRule type="containsText" dxfId="1016" priority="1015" operator="containsText" text="Dec">
      <formula>NOT(ISERROR(SEARCH("Dec",D444)))</formula>
    </cfRule>
    <cfRule type="containsText" dxfId="1015" priority="1016" operator="containsText" text="Inc">
      <formula>NOT(ISERROR(SEARCH("Inc",D444)))</formula>
    </cfRule>
  </conditionalFormatting>
  <conditionalFormatting sqref="F444:F445">
    <cfRule type="cellIs" dxfId="1014" priority="1013" operator="equal">
      <formula>"Unlocked"</formula>
    </cfRule>
    <cfRule type="cellIs" dxfId="1013" priority="1014" operator="equal">
      <formula>"Locked"</formula>
    </cfRule>
  </conditionalFormatting>
  <conditionalFormatting sqref="G444:G445">
    <cfRule type="containsText" dxfId="1012" priority="1012" operator="containsText" text="Param">
      <formula>NOT(ISERROR(SEARCH("Param",G444)))</formula>
    </cfRule>
  </conditionalFormatting>
  <conditionalFormatting sqref="I444:I445">
    <cfRule type="cellIs" dxfId="1011" priority="1011" operator="lessThan">
      <formula>0</formula>
    </cfRule>
  </conditionalFormatting>
  <conditionalFormatting sqref="D444:D445">
    <cfRule type="containsText" dxfId="1010" priority="1009" operator="containsText" text="Dec">
      <formula>NOT(ISERROR(SEARCH("Dec",D444)))</formula>
    </cfRule>
    <cfRule type="containsText" dxfId="1009" priority="1010" operator="containsText" text="Inc">
      <formula>NOT(ISERROR(SEARCH("Inc",D444)))</formula>
    </cfRule>
  </conditionalFormatting>
  <conditionalFormatting sqref="F444:F445">
    <cfRule type="cellIs" dxfId="1008" priority="1007" operator="equal">
      <formula>"Unlocked"</formula>
    </cfRule>
    <cfRule type="cellIs" dxfId="1007" priority="1008" operator="equal">
      <formula>"Locked"</formula>
    </cfRule>
  </conditionalFormatting>
  <conditionalFormatting sqref="G444:G445">
    <cfRule type="containsText" dxfId="1006" priority="1006" operator="containsText" text="Param">
      <formula>NOT(ISERROR(SEARCH("Param",G444)))</formula>
    </cfRule>
  </conditionalFormatting>
  <conditionalFormatting sqref="I444:I445">
    <cfRule type="cellIs" dxfId="1005" priority="1005" operator="lessThan">
      <formula>0</formula>
    </cfRule>
  </conditionalFormatting>
  <conditionalFormatting sqref="D444:D445">
    <cfRule type="containsText" dxfId="1004" priority="1003" operator="containsText" text="Dec">
      <formula>NOT(ISERROR(SEARCH("Dec",D444)))</formula>
    </cfRule>
    <cfRule type="containsText" dxfId="1003" priority="1004" operator="containsText" text="Inc">
      <formula>NOT(ISERROR(SEARCH("Inc",D444)))</formula>
    </cfRule>
  </conditionalFormatting>
  <conditionalFormatting sqref="F444:F445">
    <cfRule type="cellIs" dxfId="1002" priority="1001" operator="equal">
      <formula>"Unlocked"</formula>
    </cfRule>
    <cfRule type="cellIs" dxfId="1001" priority="1002" operator="equal">
      <formula>"Locked"</formula>
    </cfRule>
  </conditionalFormatting>
  <conditionalFormatting sqref="G444:G445">
    <cfRule type="containsText" dxfId="1000" priority="1000" operator="containsText" text="Param">
      <formula>NOT(ISERROR(SEARCH("Param",G444)))</formula>
    </cfRule>
  </conditionalFormatting>
  <conditionalFormatting sqref="I444:I445">
    <cfRule type="cellIs" dxfId="999" priority="999" operator="lessThan">
      <formula>0</formula>
    </cfRule>
  </conditionalFormatting>
  <conditionalFormatting sqref="D444:D445">
    <cfRule type="containsText" dxfId="998" priority="997" operator="containsText" text="Dec">
      <formula>NOT(ISERROR(SEARCH("Dec",D444)))</formula>
    </cfRule>
    <cfRule type="containsText" dxfId="997" priority="998" operator="containsText" text="Inc">
      <formula>NOT(ISERROR(SEARCH("Inc",D444)))</formula>
    </cfRule>
  </conditionalFormatting>
  <conditionalFormatting sqref="F444:F445">
    <cfRule type="cellIs" dxfId="996" priority="995" operator="equal">
      <formula>"Unlocked"</formula>
    </cfRule>
    <cfRule type="cellIs" dxfId="995" priority="996" operator="equal">
      <formula>"Locked"</formula>
    </cfRule>
  </conditionalFormatting>
  <conditionalFormatting sqref="G444:G445">
    <cfRule type="containsText" dxfId="994" priority="994" operator="containsText" text="Param">
      <formula>NOT(ISERROR(SEARCH("Param",G444)))</formula>
    </cfRule>
  </conditionalFormatting>
  <conditionalFormatting sqref="I444:I445">
    <cfRule type="cellIs" dxfId="993" priority="993" operator="lessThan">
      <formula>0</formula>
    </cfRule>
  </conditionalFormatting>
  <conditionalFormatting sqref="D444:D445">
    <cfRule type="containsText" dxfId="992" priority="991" operator="containsText" text="Dec">
      <formula>NOT(ISERROR(SEARCH("Dec",D444)))</formula>
    </cfRule>
    <cfRule type="containsText" dxfId="991" priority="992" operator="containsText" text="Inc">
      <formula>NOT(ISERROR(SEARCH("Inc",D444)))</formula>
    </cfRule>
  </conditionalFormatting>
  <conditionalFormatting sqref="F444:F445">
    <cfRule type="cellIs" dxfId="990" priority="989" operator="equal">
      <formula>"Unlocked"</formula>
    </cfRule>
    <cfRule type="cellIs" dxfId="989" priority="990" operator="equal">
      <formula>"Locked"</formula>
    </cfRule>
  </conditionalFormatting>
  <conditionalFormatting sqref="G444:G445">
    <cfRule type="containsText" dxfId="988" priority="988" operator="containsText" text="Param">
      <formula>NOT(ISERROR(SEARCH("Param",G444)))</formula>
    </cfRule>
  </conditionalFormatting>
  <conditionalFormatting sqref="I444:I445">
    <cfRule type="cellIs" dxfId="987" priority="987" operator="lessThan">
      <formula>0</formula>
    </cfRule>
  </conditionalFormatting>
  <conditionalFormatting sqref="D444:D445">
    <cfRule type="containsText" dxfId="986" priority="985" operator="containsText" text="Dec">
      <formula>NOT(ISERROR(SEARCH("Dec",D444)))</formula>
    </cfRule>
    <cfRule type="containsText" dxfId="985" priority="986" operator="containsText" text="Inc">
      <formula>NOT(ISERROR(SEARCH("Inc",D444)))</formula>
    </cfRule>
  </conditionalFormatting>
  <conditionalFormatting sqref="F444:F445">
    <cfRule type="cellIs" dxfId="984" priority="983" operator="equal">
      <formula>"Unlocked"</formula>
    </cfRule>
    <cfRule type="cellIs" dxfId="983" priority="984" operator="equal">
      <formula>"Locked"</formula>
    </cfRule>
  </conditionalFormatting>
  <conditionalFormatting sqref="G444:G445">
    <cfRule type="containsText" dxfId="982" priority="982" operator="containsText" text="Param">
      <formula>NOT(ISERROR(SEARCH("Param",G444)))</formula>
    </cfRule>
  </conditionalFormatting>
  <conditionalFormatting sqref="I444:I445">
    <cfRule type="cellIs" dxfId="981" priority="981" operator="lessThan">
      <formula>0</formula>
    </cfRule>
  </conditionalFormatting>
  <conditionalFormatting sqref="D444:D445">
    <cfRule type="containsText" dxfId="980" priority="979" operator="containsText" text="Dec">
      <formula>NOT(ISERROR(SEARCH("Dec",D444)))</formula>
    </cfRule>
    <cfRule type="containsText" dxfId="979" priority="980" operator="containsText" text="Inc">
      <formula>NOT(ISERROR(SEARCH("Inc",D444)))</formula>
    </cfRule>
  </conditionalFormatting>
  <conditionalFormatting sqref="F444:F445">
    <cfRule type="cellIs" dxfId="978" priority="977" operator="equal">
      <formula>"Unlocked"</formula>
    </cfRule>
    <cfRule type="cellIs" dxfId="977" priority="978" operator="equal">
      <formula>"Locked"</formula>
    </cfRule>
  </conditionalFormatting>
  <conditionalFormatting sqref="G444:G445">
    <cfRule type="containsText" dxfId="976" priority="976" operator="containsText" text="Param">
      <formula>NOT(ISERROR(SEARCH("Param",G444)))</formula>
    </cfRule>
  </conditionalFormatting>
  <conditionalFormatting sqref="I444:I445">
    <cfRule type="cellIs" dxfId="975" priority="975" operator="lessThan">
      <formula>0</formula>
    </cfRule>
  </conditionalFormatting>
  <conditionalFormatting sqref="D444:D445">
    <cfRule type="containsText" dxfId="974" priority="973" operator="containsText" text="Dec">
      <formula>NOT(ISERROR(SEARCH("Dec",D444)))</formula>
    </cfRule>
    <cfRule type="containsText" dxfId="973" priority="974" operator="containsText" text="Inc">
      <formula>NOT(ISERROR(SEARCH("Inc",D444)))</formula>
    </cfRule>
  </conditionalFormatting>
  <conditionalFormatting sqref="F444:F445">
    <cfRule type="cellIs" dxfId="972" priority="971" operator="equal">
      <formula>"Unlocked"</formula>
    </cfRule>
    <cfRule type="cellIs" dxfId="971" priority="972" operator="equal">
      <formula>"Locked"</formula>
    </cfRule>
  </conditionalFormatting>
  <conditionalFormatting sqref="G444:G445">
    <cfRule type="containsText" dxfId="970" priority="970" operator="containsText" text="Param">
      <formula>NOT(ISERROR(SEARCH("Param",G444)))</formula>
    </cfRule>
  </conditionalFormatting>
  <conditionalFormatting sqref="I444:I445">
    <cfRule type="cellIs" dxfId="969" priority="969" operator="lessThan">
      <formula>0</formula>
    </cfRule>
  </conditionalFormatting>
  <conditionalFormatting sqref="D444:D445">
    <cfRule type="containsText" dxfId="968" priority="967" operator="containsText" text="Dec">
      <formula>NOT(ISERROR(SEARCH("Dec",D444)))</formula>
    </cfRule>
    <cfRule type="containsText" dxfId="967" priority="968" operator="containsText" text="Inc">
      <formula>NOT(ISERROR(SEARCH("Inc",D444)))</formula>
    </cfRule>
  </conditionalFormatting>
  <conditionalFormatting sqref="F444:F445">
    <cfRule type="cellIs" dxfId="966" priority="965" operator="equal">
      <formula>"Unlocked"</formula>
    </cfRule>
    <cfRule type="cellIs" dxfId="965" priority="966" operator="equal">
      <formula>"Locked"</formula>
    </cfRule>
  </conditionalFormatting>
  <conditionalFormatting sqref="G444:G445">
    <cfRule type="containsText" dxfId="964" priority="964" operator="containsText" text="Param">
      <formula>NOT(ISERROR(SEARCH("Param",G444)))</formula>
    </cfRule>
  </conditionalFormatting>
  <conditionalFormatting sqref="I444:I445">
    <cfRule type="cellIs" dxfId="963" priority="963" operator="lessThan">
      <formula>0</formula>
    </cfRule>
  </conditionalFormatting>
  <conditionalFormatting sqref="D444:D445">
    <cfRule type="containsText" dxfId="962" priority="961" operator="containsText" text="Dec">
      <formula>NOT(ISERROR(SEARCH("Dec",D444)))</formula>
    </cfRule>
    <cfRule type="containsText" dxfId="961" priority="962" operator="containsText" text="Inc">
      <formula>NOT(ISERROR(SEARCH("Inc",D444)))</formula>
    </cfRule>
  </conditionalFormatting>
  <conditionalFormatting sqref="F444:F445">
    <cfRule type="cellIs" dxfId="960" priority="959" operator="equal">
      <formula>"Unlocked"</formula>
    </cfRule>
    <cfRule type="cellIs" dxfId="959" priority="960" operator="equal">
      <formula>"Locked"</formula>
    </cfRule>
  </conditionalFormatting>
  <conditionalFormatting sqref="G444:G445">
    <cfRule type="containsText" dxfId="958" priority="958" operator="containsText" text="Param">
      <formula>NOT(ISERROR(SEARCH("Param",G444)))</formula>
    </cfRule>
  </conditionalFormatting>
  <conditionalFormatting sqref="I444:I445">
    <cfRule type="cellIs" dxfId="957" priority="957" operator="lessThan">
      <formula>0</formula>
    </cfRule>
  </conditionalFormatting>
  <conditionalFormatting sqref="D444:D445">
    <cfRule type="containsText" dxfId="956" priority="955" operator="containsText" text="Dec">
      <formula>NOT(ISERROR(SEARCH("Dec",D444)))</formula>
    </cfRule>
    <cfRule type="containsText" dxfId="955" priority="956" operator="containsText" text="Inc">
      <formula>NOT(ISERROR(SEARCH("Inc",D444)))</formula>
    </cfRule>
  </conditionalFormatting>
  <conditionalFormatting sqref="F444:F445">
    <cfRule type="cellIs" dxfId="954" priority="953" operator="equal">
      <formula>"Unlocked"</formula>
    </cfRule>
    <cfRule type="cellIs" dxfId="953" priority="954" operator="equal">
      <formula>"Locked"</formula>
    </cfRule>
  </conditionalFormatting>
  <conditionalFormatting sqref="G444:G445">
    <cfRule type="containsText" dxfId="952" priority="952" operator="containsText" text="Param">
      <formula>NOT(ISERROR(SEARCH("Param",G444)))</formula>
    </cfRule>
  </conditionalFormatting>
  <conditionalFormatting sqref="I444:I445">
    <cfRule type="cellIs" dxfId="951" priority="951" operator="lessThan">
      <formula>0</formula>
    </cfRule>
  </conditionalFormatting>
  <conditionalFormatting sqref="D444:D445">
    <cfRule type="containsText" dxfId="950" priority="949" operator="containsText" text="Dec">
      <formula>NOT(ISERROR(SEARCH("Dec",D444)))</formula>
    </cfRule>
    <cfRule type="containsText" dxfId="949" priority="950" operator="containsText" text="Inc">
      <formula>NOT(ISERROR(SEARCH("Inc",D444)))</formula>
    </cfRule>
  </conditionalFormatting>
  <conditionalFormatting sqref="F444:F445">
    <cfRule type="cellIs" dxfId="948" priority="947" operator="equal">
      <formula>"Unlocked"</formula>
    </cfRule>
    <cfRule type="cellIs" dxfId="947" priority="948" operator="equal">
      <formula>"Locked"</formula>
    </cfRule>
  </conditionalFormatting>
  <conditionalFormatting sqref="G444:G445">
    <cfRule type="containsText" dxfId="946" priority="946" operator="containsText" text="Param">
      <formula>NOT(ISERROR(SEARCH("Param",G444)))</formula>
    </cfRule>
  </conditionalFormatting>
  <conditionalFormatting sqref="I444:I445">
    <cfRule type="cellIs" dxfId="945" priority="945" operator="lessThan">
      <formula>0</formula>
    </cfRule>
  </conditionalFormatting>
  <conditionalFormatting sqref="D444:D445">
    <cfRule type="containsText" dxfId="944" priority="943" operator="containsText" text="Dec">
      <formula>NOT(ISERROR(SEARCH("Dec",D444)))</formula>
    </cfRule>
    <cfRule type="containsText" dxfId="943" priority="944" operator="containsText" text="Inc">
      <formula>NOT(ISERROR(SEARCH("Inc",D444)))</formula>
    </cfRule>
  </conditionalFormatting>
  <conditionalFormatting sqref="F444:F445">
    <cfRule type="cellIs" dxfId="942" priority="941" operator="equal">
      <formula>"Unlocked"</formula>
    </cfRule>
    <cfRule type="cellIs" dxfId="941" priority="942" operator="equal">
      <formula>"Locked"</formula>
    </cfRule>
  </conditionalFormatting>
  <conditionalFormatting sqref="G444:G445">
    <cfRule type="containsText" dxfId="940" priority="940" operator="containsText" text="Param">
      <formula>NOT(ISERROR(SEARCH("Param",G444)))</formula>
    </cfRule>
  </conditionalFormatting>
  <conditionalFormatting sqref="I444:I445">
    <cfRule type="cellIs" dxfId="939" priority="939" operator="lessThan">
      <formula>0</formula>
    </cfRule>
  </conditionalFormatting>
  <conditionalFormatting sqref="D444:D445">
    <cfRule type="containsText" dxfId="938" priority="937" operator="containsText" text="Dec">
      <formula>NOT(ISERROR(SEARCH("Dec",D444)))</formula>
    </cfRule>
    <cfRule type="containsText" dxfId="937" priority="938" operator="containsText" text="Inc">
      <formula>NOT(ISERROR(SEARCH("Inc",D444)))</formula>
    </cfRule>
  </conditionalFormatting>
  <conditionalFormatting sqref="F444:F445">
    <cfRule type="cellIs" dxfId="936" priority="935" operator="equal">
      <formula>"Unlocked"</formula>
    </cfRule>
    <cfRule type="cellIs" dxfId="935" priority="936" operator="equal">
      <formula>"Locked"</formula>
    </cfRule>
  </conditionalFormatting>
  <conditionalFormatting sqref="G444:G445">
    <cfRule type="containsText" dxfId="934" priority="934" operator="containsText" text="Param">
      <formula>NOT(ISERROR(SEARCH("Param",G444)))</formula>
    </cfRule>
  </conditionalFormatting>
  <conditionalFormatting sqref="I444:I445">
    <cfRule type="cellIs" dxfId="933" priority="933" operator="lessThan">
      <formula>0</formula>
    </cfRule>
  </conditionalFormatting>
  <conditionalFormatting sqref="D444:D445">
    <cfRule type="containsText" dxfId="932" priority="931" operator="containsText" text="Dec">
      <formula>NOT(ISERROR(SEARCH("Dec",D444)))</formula>
    </cfRule>
    <cfRule type="containsText" dxfId="931" priority="932" operator="containsText" text="Inc">
      <formula>NOT(ISERROR(SEARCH("Inc",D444)))</formula>
    </cfRule>
  </conditionalFormatting>
  <conditionalFormatting sqref="F444:F445">
    <cfRule type="cellIs" dxfId="930" priority="929" operator="equal">
      <formula>"Unlocked"</formula>
    </cfRule>
    <cfRule type="cellIs" dxfId="929" priority="930" operator="equal">
      <formula>"Locked"</formula>
    </cfRule>
  </conditionalFormatting>
  <conditionalFormatting sqref="G444:G445">
    <cfRule type="containsText" dxfId="928" priority="928" operator="containsText" text="Param">
      <formula>NOT(ISERROR(SEARCH("Param",G444)))</formula>
    </cfRule>
  </conditionalFormatting>
  <conditionalFormatting sqref="I444:I445">
    <cfRule type="cellIs" dxfId="927" priority="927" operator="lessThan">
      <formula>0</formula>
    </cfRule>
  </conditionalFormatting>
  <conditionalFormatting sqref="D444:D445">
    <cfRule type="containsText" dxfId="926" priority="925" operator="containsText" text="Dec">
      <formula>NOT(ISERROR(SEARCH("Dec",D444)))</formula>
    </cfRule>
    <cfRule type="containsText" dxfId="925" priority="926" operator="containsText" text="Inc">
      <formula>NOT(ISERROR(SEARCH("Inc",D444)))</formula>
    </cfRule>
  </conditionalFormatting>
  <conditionalFormatting sqref="F444:F445">
    <cfRule type="cellIs" dxfId="924" priority="923" operator="equal">
      <formula>"Unlocked"</formula>
    </cfRule>
    <cfRule type="cellIs" dxfId="923" priority="924" operator="equal">
      <formula>"Locked"</formula>
    </cfRule>
  </conditionalFormatting>
  <conditionalFormatting sqref="G444:G445">
    <cfRule type="containsText" dxfId="922" priority="922" operator="containsText" text="Param">
      <formula>NOT(ISERROR(SEARCH("Param",G444)))</formula>
    </cfRule>
  </conditionalFormatting>
  <conditionalFormatting sqref="I444:I445">
    <cfRule type="cellIs" dxfId="921" priority="921" operator="lessThan">
      <formula>0</formula>
    </cfRule>
  </conditionalFormatting>
  <conditionalFormatting sqref="D444:D445">
    <cfRule type="containsText" dxfId="920" priority="919" operator="containsText" text="Dec">
      <formula>NOT(ISERROR(SEARCH("Dec",D444)))</formula>
    </cfRule>
    <cfRule type="containsText" dxfId="919" priority="920" operator="containsText" text="Inc">
      <formula>NOT(ISERROR(SEARCH("Inc",D444)))</formula>
    </cfRule>
  </conditionalFormatting>
  <conditionalFormatting sqref="F446">
    <cfRule type="cellIs" dxfId="918" priority="917" operator="equal">
      <formula>"Unlocked"</formula>
    </cfRule>
    <cfRule type="cellIs" dxfId="917" priority="918" operator="equal">
      <formula>"Locked"</formula>
    </cfRule>
  </conditionalFormatting>
  <conditionalFormatting sqref="G446">
    <cfRule type="containsText" dxfId="916" priority="916" operator="containsText" text="Param">
      <formula>NOT(ISERROR(SEARCH("Param",G446)))</formula>
    </cfRule>
  </conditionalFormatting>
  <conditionalFormatting sqref="I446">
    <cfRule type="cellIs" dxfId="915" priority="915" operator="lessThan">
      <formula>0</formula>
    </cfRule>
  </conditionalFormatting>
  <conditionalFormatting sqref="D446">
    <cfRule type="containsText" dxfId="914" priority="913" operator="containsText" text="Dec">
      <formula>NOT(ISERROR(SEARCH("Dec",D446)))</formula>
    </cfRule>
    <cfRule type="containsText" dxfId="913" priority="914" operator="containsText" text="Inc">
      <formula>NOT(ISERROR(SEARCH("Inc",D446)))</formula>
    </cfRule>
  </conditionalFormatting>
  <conditionalFormatting sqref="F446">
    <cfRule type="cellIs" dxfId="912" priority="911" operator="equal">
      <formula>"Unlocked"</formula>
    </cfRule>
    <cfRule type="cellIs" dxfId="911" priority="912" operator="equal">
      <formula>"Locked"</formula>
    </cfRule>
  </conditionalFormatting>
  <conditionalFormatting sqref="G446">
    <cfRule type="containsText" dxfId="910" priority="910" operator="containsText" text="Param">
      <formula>NOT(ISERROR(SEARCH("Param",G446)))</formula>
    </cfRule>
  </conditionalFormatting>
  <conditionalFormatting sqref="I446">
    <cfRule type="cellIs" dxfId="909" priority="909" operator="lessThan">
      <formula>0</formula>
    </cfRule>
  </conditionalFormatting>
  <conditionalFormatting sqref="D446">
    <cfRule type="containsText" dxfId="908" priority="907" operator="containsText" text="Dec">
      <formula>NOT(ISERROR(SEARCH("Dec",D446)))</formula>
    </cfRule>
    <cfRule type="containsText" dxfId="907" priority="908" operator="containsText" text="Inc">
      <formula>NOT(ISERROR(SEARCH("Inc",D446)))</formula>
    </cfRule>
  </conditionalFormatting>
  <conditionalFormatting sqref="F446">
    <cfRule type="cellIs" dxfId="906" priority="905" operator="equal">
      <formula>"Unlocked"</formula>
    </cfRule>
    <cfRule type="cellIs" dxfId="905" priority="906" operator="equal">
      <formula>"Locked"</formula>
    </cfRule>
  </conditionalFormatting>
  <conditionalFormatting sqref="G446">
    <cfRule type="containsText" dxfId="904" priority="904" operator="containsText" text="Param">
      <formula>NOT(ISERROR(SEARCH("Param",G446)))</formula>
    </cfRule>
  </conditionalFormatting>
  <conditionalFormatting sqref="I446">
    <cfRule type="cellIs" dxfId="903" priority="903" operator="lessThan">
      <formula>0</formula>
    </cfRule>
  </conditionalFormatting>
  <conditionalFormatting sqref="D446">
    <cfRule type="containsText" dxfId="902" priority="901" operator="containsText" text="Dec">
      <formula>NOT(ISERROR(SEARCH("Dec",D446)))</formula>
    </cfRule>
    <cfRule type="containsText" dxfId="901" priority="902" operator="containsText" text="Inc">
      <formula>NOT(ISERROR(SEARCH("Inc",D446)))</formula>
    </cfRule>
  </conditionalFormatting>
  <conditionalFormatting sqref="F446">
    <cfRule type="cellIs" dxfId="900" priority="899" operator="equal">
      <formula>"Unlocked"</formula>
    </cfRule>
    <cfRule type="cellIs" dxfId="899" priority="900" operator="equal">
      <formula>"Locked"</formula>
    </cfRule>
  </conditionalFormatting>
  <conditionalFormatting sqref="G446">
    <cfRule type="containsText" dxfId="898" priority="898" operator="containsText" text="Param">
      <formula>NOT(ISERROR(SEARCH("Param",G446)))</formula>
    </cfRule>
  </conditionalFormatting>
  <conditionalFormatting sqref="I446">
    <cfRule type="cellIs" dxfId="897" priority="897" operator="lessThan">
      <formula>0</formula>
    </cfRule>
  </conditionalFormatting>
  <conditionalFormatting sqref="D446">
    <cfRule type="containsText" dxfId="896" priority="895" operator="containsText" text="Dec">
      <formula>NOT(ISERROR(SEARCH("Dec",D446)))</formula>
    </cfRule>
    <cfRule type="containsText" dxfId="895" priority="896" operator="containsText" text="Inc">
      <formula>NOT(ISERROR(SEARCH("Inc",D446)))</formula>
    </cfRule>
  </conditionalFormatting>
  <conditionalFormatting sqref="F446">
    <cfRule type="cellIs" dxfId="894" priority="893" operator="equal">
      <formula>"Unlocked"</formula>
    </cfRule>
    <cfRule type="cellIs" dxfId="893" priority="894" operator="equal">
      <formula>"Locked"</formula>
    </cfRule>
  </conditionalFormatting>
  <conditionalFormatting sqref="G446">
    <cfRule type="containsText" dxfId="892" priority="892" operator="containsText" text="Param">
      <formula>NOT(ISERROR(SEARCH("Param",G446)))</formula>
    </cfRule>
  </conditionalFormatting>
  <conditionalFormatting sqref="I446">
    <cfRule type="cellIs" dxfId="891" priority="891" operator="lessThan">
      <formula>0</formula>
    </cfRule>
  </conditionalFormatting>
  <conditionalFormatting sqref="D446">
    <cfRule type="containsText" dxfId="890" priority="889" operator="containsText" text="Dec">
      <formula>NOT(ISERROR(SEARCH("Dec",D446)))</formula>
    </cfRule>
    <cfRule type="containsText" dxfId="889" priority="890" operator="containsText" text="Inc">
      <formula>NOT(ISERROR(SEARCH("Inc",D446)))</formula>
    </cfRule>
  </conditionalFormatting>
  <conditionalFormatting sqref="F446">
    <cfRule type="cellIs" dxfId="888" priority="887" operator="equal">
      <formula>"Unlocked"</formula>
    </cfRule>
    <cfRule type="cellIs" dxfId="887" priority="888" operator="equal">
      <formula>"Locked"</formula>
    </cfRule>
  </conditionalFormatting>
  <conditionalFormatting sqref="G446">
    <cfRule type="containsText" dxfId="886" priority="886" operator="containsText" text="Param">
      <formula>NOT(ISERROR(SEARCH("Param",G446)))</formula>
    </cfRule>
  </conditionalFormatting>
  <conditionalFormatting sqref="I446">
    <cfRule type="cellIs" dxfId="885" priority="885" operator="lessThan">
      <formula>0</formula>
    </cfRule>
  </conditionalFormatting>
  <conditionalFormatting sqref="D446">
    <cfRule type="containsText" dxfId="884" priority="883" operator="containsText" text="Dec">
      <formula>NOT(ISERROR(SEARCH("Dec",D446)))</formula>
    </cfRule>
    <cfRule type="containsText" dxfId="883" priority="884" operator="containsText" text="Inc">
      <formula>NOT(ISERROR(SEARCH("Inc",D446)))</formula>
    </cfRule>
  </conditionalFormatting>
  <conditionalFormatting sqref="F446">
    <cfRule type="cellIs" dxfId="882" priority="881" operator="equal">
      <formula>"Unlocked"</formula>
    </cfRule>
    <cfRule type="cellIs" dxfId="881" priority="882" operator="equal">
      <formula>"Locked"</formula>
    </cfRule>
  </conditionalFormatting>
  <conditionalFormatting sqref="G446">
    <cfRule type="containsText" dxfId="880" priority="880" operator="containsText" text="Param">
      <formula>NOT(ISERROR(SEARCH("Param",G446)))</formula>
    </cfRule>
  </conditionalFormatting>
  <conditionalFormatting sqref="I446">
    <cfRule type="cellIs" dxfId="879" priority="879" operator="lessThan">
      <formula>0</formula>
    </cfRule>
  </conditionalFormatting>
  <conditionalFormatting sqref="D446">
    <cfRule type="containsText" dxfId="878" priority="877" operator="containsText" text="Dec">
      <formula>NOT(ISERROR(SEARCH("Dec",D446)))</formula>
    </cfRule>
    <cfRule type="containsText" dxfId="877" priority="878" operator="containsText" text="Inc">
      <formula>NOT(ISERROR(SEARCH("Inc",D446)))</formula>
    </cfRule>
  </conditionalFormatting>
  <conditionalFormatting sqref="F446">
    <cfRule type="cellIs" dxfId="876" priority="875" operator="equal">
      <formula>"Unlocked"</formula>
    </cfRule>
    <cfRule type="cellIs" dxfId="875" priority="876" operator="equal">
      <formula>"Locked"</formula>
    </cfRule>
  </conditionalFormatting>
  <conditionalFormatting sqref="G446">
    <cfRule type="containsText" dxfId="874" priority="874" operator="containsText" text="Param">
      <formula>NOT(ISERROR(SEARCH("Param",G446)))</formula>
    </cfRule>
  </conditionalFormatting>
  <conditionalFormatting sqref="I446">
    <cfRule type="cellIs" dxfId="873" priority="873" operator="lessThan">
      <formula>0</formula>
    </cfRule>
  </conditionalFormatting>
  <conditionalFormatting sqref="D446">
    <cfRule type="containsText" dxfId="872" priority="871" operator="containsText" text="Dec">
      <formula>NOT(ISERROR(SEARCH("Dec",D446)))</formula>
    </cfRule>
    <cfRule type="containsText" dxfId="871" priority="872" operator="containsText" text="Inc">
      <formula>NOT(ISERROR(SEARCH("Inc",D446)))</formula>
    </cfRule>
  </conditionalFormatting>
  <conditionalFormatting sqref="F446">
    <cfRule type="cellIs" dxfId="870" priority="869" operator="equal">
      <formula>"Unlocked"</formula>
    </cfRule>
    <cfRule type="cellIs" dxfId="869" priority="870" operator="equal">
      <formula>"Locked"</formula>
    </cfRule>
  </conditionalFormatting>
  <conditionalFormatting sqref="G446">
    <cfRule type="containsText" dxfId="868" priority="868" operator="containsText" text="Param">
      <formula>NOT(ISERROR(SEARCH("Param",G446)))</formula>
    </cfRule>
  </conditionalFormatting>
  <conditionalFormatting sqref="I446">
    <cfRule type="cellIs" dxfId="867" priority="867" operator="lessThan">
      <formula>0</formula>
    </cfRule>
  </conditionalFormatting>
  <conditionalFormatting sqref="D446">
    <cfRule type="containsText" dxfId="866" priority="865" operator="containsText" text="Dec">
      <formula>NOT(ISERROR(SEARCH("Dec",D446)))</formula>
    </cfRule>
    <cfRule type="containsText" dxfId="865" priority="866" operator="containsText" text="Inc">
      <formula>NOT(ISERROR(SEARCH("Inc",D446)))</formula>
    </cfRule>
  </conditionalFormatting>
  <conditionalFormatting sqref="F446">
    <cfRule type="cellIs" dxfId="864" priority="863" operator="equal">
      <formula>"Unlocked"</formula>
    </cfRule>
    <cfRule type="cellIs" dxfId="863" priority="864" operator="equal">
      <formula>"Locked"</formula>
    </cfRule>
  </conditionalFormatting>
  <conditionalFormatting sqref="G446">
    <cfRule type="containsText" dxfId="862" priority="862" operator="containsText" text="Param">
      <formula>NOT(ISERROR(SEARCH("Param",G446)))</formula>
    </cfRule>
  </conditionalFormatting>
  <conditionalFormatting sqref="I446">
    <cfRule type="cellIs" dxfId="861" priority="861" operator="lessThan">
      <formula>0</formula>
    </cfRule>
  </conditionalFormatting>
  <conditionalFormatting sqref="D446">
    <cfRule type="containsText" dxfId="860" priority="859" operator="containsText" text="Dec">
      <formula>NOT(ISERROR(SEARCH("Dec",D446)))</formula>
    </cfRule>
    <cfRule type="containsText" dxfId="859" priority="860" operator="containsText" text="Inc">
      <formula>NOT(ISERROR(SEARCH("Inc",D446)))</formula>
    </cfRule>
  </conditionalFormatting>
  <conditionalFormatting sqref="F446">
    <cfRule type="cellIs" dxfId="858" priority="857" operator="equal">
      <formula>"Unlocked"</formula>
    </cfRule>
    <cfRule type="cellIs" dxfId="857" priority="858" operator="equal">
      <formula>"Locked"</formula>
    </cfRule>
  </conditionalFormatting>
  <conditionalFormatting sqref="G446">
    <cfRule type="containsText" dxfId="856" priority="856" operator="containsText" text="Param">
      <formula>NOT(ISERROR(SEARCH("Param",G446)))</formula>
    </cfRule>
  </conditionalFormatting>
  <conditionalFormatting sqref="I446">
    <cfRule type="cellIs" dxfId="855" priority="855" operator="lessThan">
      <formula>0</formula>
    </cfRule>
  </conditionalFormatting>
  <conditionalFormatting sqref="D446">
    <cfRule type="containsText" dxfId="854" priority="853" operator="containsText" text="Dec">
      <formula>NOT(ISERROR(SEARCH("Dec",D446)))</formula>
    </cfRule>
    <cfRule type="containsText" dxfId="853" priority="854" operator="containsText" text="Inc">
      <formula>NOT(ISERROR(SEARCH("Inc",D446)))</formula>
    </cfRule>
  </conditionalFormatting>
  <conditionalFormatting sqref="F446">
    <cfRule type="cellIs" dxfId="852" priority="851" operator="equal">
      <formula>"Unlocked"</formula>
    </cfRule>
    <cfRule type="cellIs" dxfId="851" priority="852" operator="equal">
      <formula>"Locked"</formula>
    </cfRule>
  </conditionalFormatting>
  <conditionalFormatting sqref="G446">
    <cfRule type="containsText" dxfId="850" priority="850" operator="containsText" text="Param">
      <formula>NOT(ISERROR(SEARCH("Param",G446)))</formula>
    </cfRule>
  </conditionalFormatting>
  <conditionalFormatting sqref="I446">
    <cfRule type="cellIs" dxfId="849" priority="849" operator="lessThan">
      <formula>0</formula>
    </cfRule>
  </conditionalFormatting>
  <conditionalFormatting sqref="D446">
    <cfRule type="containsText" dxfId="848" priority="847" operator="containsText" text="Dec">
      <formula>NOT(ISERROR(SEARCH("Dec",D446)))</formula>
    </cfRule>
    <cfRule type="containsText" dxfId="847" priority="848" operator="containsText" text="Inc">
      <formula>NOT(ISERROR(SEARCH("Inc",D446)))</formula>
    </cfRule>
  </conditionalFormatting>
  <conditionalFormatting sqref="F446">
    <cfRule type="cellIs" dxfId="846" priority="845" operator="equal">
      <formula>"Unlocked"</formula>
    </cfRule>
    <cfRule type="cellIs" dxfId="845" priority="846" operator="equal">
      <formula>"Locked"</formula>
    </cfRule>
  </conditionalFormatting>
  <conditionalFormatting sqref="G446">
    <cfRule type="containsText" dxfId="844" priority="844" operator="containsText" text="Param">
      <formula>NOT(ISERROR(SEARCH("Param",G446)))</formula>
    </cfRule>
  </conditionalFormatting>
  <conditionalFormatting sqref="I446">
    <cfRule type="cellIs" dxfId="843" priority="843" operator="lessThan">
      <formula>0</formula>
    </cfRule>
  </conditionalFormatting>
  <conditionalFormatting sqref="D446">
    <cfRule type="containsText" dxfId="842" priority="841" operator="containsText" text="Dec">
      <formula>NOT(ISERROR(SEARCH("Dec",D446)))</formula>
    </cfRule>
    <cfRule type="containsText" dxfId="841" priority="842" operator="containsText" text="Inc">
      <formula>NOT(ISERROR(SEARCH("Inc",D446)))</formula>
    </cfRule>
  </conditionalFormatting>
  <conditionalFormatting sqref="F446">
    <cfRule type="cellIs" dxfId="840" priority="839" operator="equal">
      <formula>"Unlocked"</formula>
    </cfRule>
    <cfRule type="cellIs" dxfId="839" priority="840" operator="equal">
      <formula>"Locked"</formula>
    </cfRule>
  </conditionalFormatting>
  <conditionalFormatting sqref="G446">
    <cfRule type="containsText" dxfId="838" priority="838" operator="containsText" text="Param">
      <formula>NOT(ISERROR(SEARCH("Param",G446)))</formula>
    </cfRule>
  </conditionalFormatting>
  <conditionalFormatting sqref="I446">
    <cfRule type="cellIs" dxfId="837" priority="837" operator="lessThan">
      <formula>0</formula>
    </cfRule>
  </conditionalFormatting>
  <conditionalFormatting sqref="D446">
    <cfRule type="containsText" dxfId="836" priority="835" operator="containsText" text="Dec">
      <formula>NOT(ISERROR(SEARCH("Dec",D446)))</formula>
    </cfRule>
    <cfRule type="containsText" dxfId="835" priority="836" operator="containsText" text="Inc">
      <formula>NOT(ISERROR(SEARCH("Inc",D446)))</formula>
    </cfRule>
  </conditionalFormatting>
  <conditionalFormatting sqref="F446">
    <cfRule type="cellIs" dxfId="834" priority="833" operator="equal">
      <formula>"Unlocked"</formula>
    </cfRule>
    <cfRule type="cellIs" dxfId="833" priority="834" operator="equal">
      <formula>"Locked"</formula>
    </cfRule>
  </conditionalFormatting>
  <conditionalFormatting sqref="G446">
    <cfRule type="containsText" dxfId="832" priority="832" operator="containsText" text="Param">
      <formula>NOT(ISERROR(SEARCH("Param",G446)))</formula>
    </cfRule>
  </conditionalFormatting>
  <conditionalFormatting sqref="I446">
    <cfRule type="cellIs" dxfId="831" priority="831" operator="lessThan">
      <formula>0</formula>
    </cfRule>
  </conditionalFormatting>
  <conditionalFormatting sqref="D446">
    <cfRule type="containsText" dxfId="830" priority="829" operator="containsText" text="Dec">
      <formula>NOT(ISERROR(SEARCH("Dec",D446)))</formula>
    </cfRule>
    <cfRule type="containsText" dxfId="829" priority="830" operator="containsText" text="Inc">
      <formula>NOT(ISERROR(SEARCH("Inc",D446)))</formula>
    </cfRule>
  </conditionalFormatting>
  <conditionalFormatting sqref="F446">
    <cfRule type="cellIs" dxfId="828" priority="827" operator="equal">
      <formula>"Unlocked"</formula>
    </cfRule>
    <cfRule type="cellIs" dxfId="827" priority="828" operator="equal">
      <formula>"Locked"</formula>
    </cfRule>
  </conditionalFormatting>
  <conditionalFormatting sqref="G446">
    <cfRule type="containsText" dxfId="826" priority="826" operator="containsText" text="Param">
      <formula>NOT(ISERROR(SEARCH("Param",G446)))</formula>
    </cfRule>
  </conditionalFormatting>
  <conditionalFormatting sqref="I446">
    <cfRule type="cellIs" dxfId="825" priority="825" operator="lessThan">
      <formula>0</formula>
    </cfRule>
  </conditionalFormatting>
  <conditionalFormatting sqref="D446">
    <cfRule type="containsText" dxfId="824" priority="823" operator="containsText" text="Dec">
      <formula>NOT(ISERROR(SEARCH("Dec",D446)))</formula>
    </cfRule>
    <cfRule type="containsText" dxfId="823" priority="824" operator="containsText" text="Inc">
      <formula>NOT(ISERROR(SEARCH("Inc",D446)))</formula>
    </cfRule>
  </conditionalFormatting>
  <conditionalFormatting sqref="F446">
    <cfRule type="cellIs" dxfId="822" priority="821" operator="equal">
      <formula>"Unlocked"</formula>
    </cfRule>
    <cfRule type="cellIs" dxfId="821" priority="822" operator="equal">
      <formula>"Locked"</formula>
    </cfRule>
  </conditionalFormatting>
  <conditionalFormatting sqref="G446">
    <cfRule type="containsText" dxfId="820" priority="820" operator="containsText" text="Param">
      <formula>NOT(ISERROR(SEARCH("Param",G446)))</formula>
    </cfRule>
  </conditionalFormatting>
  <conditionalFormatting sqref="I446">
    <cfRule type="cellIs" dxfId="819" priority="819" operator="lessThan">
      <formula>0</formula>
    </cfRule>
  </conditionalFormatting>
  <conditionalFormatting sqref="D446">
    <cfRule type="containsText" dxfId="818" priority="817" operator="containsText" text="Dec">
      <formula>NOT(ISERROR(SEARCH("Dec",D446)))</formula>
    </cfRule>
    <cfRule type="containsText" dxfId="817" priority="818" operator="containsText" text="Inc">
      <formula>NOT(ISERROR(SEARCH("Inc",D446)))</formula>
    </cfRule>
  </conditionalFormatting>
  <conditionalFormatting sqref="F446">
    <cfRule type="cellIs" dxfId="816" priority="815" operator="equal">
      <formula>"Unlocked"</formula>
    </cfRule>
    <cfRule type="cellIs" dxfId="815" priority="816" operator="equal">
      <formula>"Locked"</formula>
    </cfRule>
  </conditionalFormatting>
  <conditionalFormatting sqref="G446">
    <cfRule type="containsText" dxfId="814" priority="814" operator="containsText" text="Param">
      <formula>NOT(ISERROR(SEARCH("Param",G446)))</formula>
    </cfRule>
  </conditionalFormatting>
  <conditionalFormatting sqref="I446">
    <cfRule type="cellIs" dxfId="813" priority="813" operator="lessThan">
      <formula>0</formula>
    </cfRule>
  </conditionalFormatting>
  <conditionalFormatting sqref="D446">
    <cfRule type="containsText" dxfId="812" priority="811" operator="containsText" text="Dec">
      <formula>NOT(ISERROR(SEARCH("Dec",D446)))</formula>
    </cfRule>
    <cfRule type="containsText" dxfId="811" priority="812" operator="containsText" text="Inc">
      <formula>NOT(ISERROR(SEARCH("Inc",D446)))</formula>
    </cfRule>
  </conditionalFormatting>
  <conditionalFormatting sqref="F446">
    <cfRule type="cellIs" dxfId="810" priority="809" operator="equal">
      <formula>"Unlocked"</formula>
    </cfRule>
    <cfRule type="cellIs" dxfId="809" priority="810" operator="equal">
      <formula>"Locked"</formula>
    </cfRule>
  </conditionalFormatting>
  <conditionalFormatting sqref="G446">
    <cfRule type="containsText" dxfId="808" priority="808" operator="containsText" text="Param">
      <formula>NOT(ISERROR(SEARCH("Param",G446)))</formula>
    </cfRule>
  </conditionalFormatting>
  <conditionalFormatting sqref="I446">
    <cfRule type="cellIs" dxfId="807" priority="807" operator="lessThan">
      <formula>0</formula>
    </cfRule>
  </conditionalFormatting>
  <conditionalFormatting sqref="D446">
    <cfRule type="containsText" dxfId="806" priority="805" operator="containsText" text="Dec">
      <formula>NOT(ISERROR(SEARCH("Dec",D446)))</formula>
    </cfRule>
    <cfRule type="containsText" dxfId="805" priority="806" operator="containsText" text="Inc">
      <formula>NOT(ISERROR(SEARCH("Inc",D446)))</formula>
    </cfRule>
  </conditionalFormatting>
  <conditionalFormatting sqref="F447:F449">
    <cfRule type="cellIs" dxfId="804" priority="803" operator="equal">
      <formula>"Unlocked"</formula>
    </cfRule>
    <cfRule type="cellIs" dxfId="803" priority="804" operator="equal">
      <formula>"Locked"</formula>
    </cfRule>
  </conditionalFormatting>
  <conditionalFormatting sqref="G447:G449">
    <cfRule type="containsText" dxfId="802" priority="802" operator="containsText" text="Param">
      <formula>NOT(ISERROR(SEARCH("Param",G447)))</formula>
    </cfRule>
  </conditionalFormatting>
  <conditionalFormatting sqref="I447:I449">
    <cfRule type="cellIs" dxfId="801" priority="801" operator="lessThan">
      <formula>0</formula>
    </cfRule>
  </conditionalFormatting>
  <conditionalFormatting sqref="D447:D449">
    <cfRule type="containsText" dxfId="800" priority="799" operator="containsText" text="Dec">
      <formula>NOT(ISERROR(SEARCH("Dec",D447)))</formula>
    </cfRule>
    <cfRule type="containsText" dxfId="799" priority="800" operator="containsText" text="Inc">
      <formula>NOT(ISERROR(SEARCH("Inc",D447)))</formula>
    </cfRule>
  </conditionalFormatting>
  <conditionalFormatting sqref="F447:F449">
    <cfRule type="cellIs" dxfId="798" priority="797" operator="equal">
      <formula>"Unlocked"</formula>
    </cfRule>
    <cfRule type="cellIs" dxfId="797" priority="798" operator="equal">
      <formula>"Locked"</formula>
    </cfRule>
  </conditionalFormatting>
  <conditionalFormatting sqref="G447:G449">
    <cfRule type="containsText" dxfId="796" priority="796" operator="containsText" text="Param">
      <formula>NOT(ISERROR(SEARCH("Param",G447)))</formula>
    </cfRule>
  </conditionalFormatting>
  <conditionalFormatting sqref="I447:I449">
    <cfRule type="cellIs" dxfId="795" priority="795" operator="lessThan">
      <formula>0</formula>
    </cfRule>
  </conditionalFormatting>
  <conditionalFormatting sqref="D447:D449">
    <cfRule type="containsText" dxfId="794" priority="793" operator="containsText" text="Dec">
      <formula>NOT(ISERROR(SEARCH("Dec",D447)))</formula>
    </cfRule>
    <cfRule type="containsText" dxfId="793" priority="794" operator="containsText" text="Inc">
      <formula>NOT(ISERROR(SEARCH("Inc",D447)))</formula>
    </cfRule>
  </conditionalFormatting>
  <conditionalFormatting sqref="F447:F449">
    <cfRule type="cellIs" dxfId="792" priority="791" operator="equal">
      <formula>"Unlocked"</formula>
    </cfRule>
    <cfRule type="cellIs" dxfId="791" priority="792" operator="equal">
      <formula>"Locked"</formula>
    </cfRule>
  </conditionalFormatting>
  <conditionalFormatting sqref="G447:G449">
    <cfRule type="containsText" dxfId="790" priority="790" operator="containsText" text="Param">
      <formula>NOT(ISERROR(SEARCH("Param",G447)))</formula>
    </cfRule>
  </conditionalFormatting>
  <conditionalFormatting sqref="I447:I449">
    <cfRule type="cellIs" dxfId="789" priority="789" operator="lessThan">
      <formula>0</formula>
    </cfRule>
  </conditionalFormatting>
  <conditionalFormatting sqref="D447:D449">
    <cfRule type="containsText" dxfId="788" priority="787" operator="containsText" text="Dec">
      <formula>NOT(ISERROR(SEARCH("Dec",D447)))</formula>
    </cfRule>
    <cfRule type="containsText" dxfId="787" priority="788" operator="containsText" text="Inc">
      <formula>NOT(ISERROR(SEARCH("Inc",D447)))</formula>
    </cfRule>
  </conditionalFormatting>
  <conditionalFormatting sqref="F447:F449">
    <cfRule type="cellIs" dxfId="786" priority="785" operator="equal">
      <formula>"Unlocked"</formula>
    </cfRule>
    <cfRule type="cellIs" dxfId="785" priority="786" operator="equal">
      <formula>"Locked"</formula>
    </cfRule>
  </conditionalFormatting>
  <conditionalFormatting sqref="G447:G449">
    <cfRule type="containsText" dxfId="784" priority="784" operator="containsText" text="Param">
      <formula>NOT(ISERROR(SEARCH("Param",G447)))</formula>
    </cfRule>
  </conditionalFormatting>
  <conditionalFormatting sqref="I447:I449">
    <cfRule type="cellIs" dxfId="783" priority="783" operator="lessThan">
      <formula>0</formula>
    </cfRule>
  </conditionalFormatting>
  <conditionalFormatting sqref="D447:D449">
    <cfRule type="containsText" dxfId="782" priority="781" operator="containsText" text="Dec">
      <formula>NOT(ISERROR(SEARCH("Dec",D447)))</formula>
    </cfRule>
    <cfRule type="containsText" dxfId="781" priority="782" operator="containsText" text="Inc">
      <formula>NOT(ISERROR(SEARCH("Inc",D447)))</formula>
    </cfRule>
  </conditionalFormatting>
  <conditionalFormatting sqref="F447:F449">
    <cfRule type="cellIs" dxfId="780" priority="779" operator="equal">
      <formula>"Unlocked"</formula>
    </cfRule>
    <cfRule type="cellIs" dxfId="779" priority="780" operator="equal">
      <formula>"Locked"</formula>
    </cfRule>
  </conditionalFormatting>
  <conditionalFormatting sqref="G447:G449">
    <cfRule type="containsText" dxfId="778" priority="778" operator="containsText" text="Param">
      <formula>NOT(ISERROR(SEARCH("Param",G447)))</formula>
    </cfRule>
  </conditionalFormatting>
  <conditionalFormatting sqref="I447:I449">
    <cfRule type="cellIs" dxfId="777" priority="777" operator="lessThan">
      <formula>0</formula>
    </cfRule>
  </conditionalFormatting>
  <conditionalFormatting sqref="D447:D449">
    <cfRule type="containsText" dxfId="776" priority="775" operator="containsText" text="Dec">
      <formula>NOT(ISERROR(SEARCH("Dec",D447)))</formula>
    </cfRule>
    <cfRule type="containsText" dxfId="775" priority="776" operator="containsText" text="Inc">
      <formula>NOT(ISERROR(SEARCH("Inc",D447)))</formula>
    </cfRule>
  </conditionalFormatting>
  <conditionalFormatting sqref="F447:F449">
    <cfRule type="cellIs" dxfId="774" priority="773" operator="equal">
      <formula>"Unlocked"</formula>
    </cfRule>
    <cfRule type="cellIs" dxfId="773" priority="774" operator="equal">
      <formula>"Locked"</formula>
    </cfRule>
  </conditionalFormatting>
  <conditionalFormatting sqref="G447:G449">
    <cfRule type="containsText" dxfId="772" priority="772" operator="containsText" text="Param">
      <formula>NOT(ISERROR(SEARCH("Param",G447)))</formula>
    </cfRule>
  </conditionalFormatting>
  <conditionalFormatting sqref="I447:I449">
    <cfRule type="cellIs" dxfId="771" priority="771" operator="lessThan">
      <formula>0</formula>
    </cfRule>
  </conditionalFormatting>
  <conditionalFormatting sqref="D447:D449">
    <cfRule type="containsText" dxfId="770" priority="769" operator="containsText" text="Dec">
      <formula>NOT(ISERROR(SEARCH("Dec",D447)))</formula>
    </cfRule>
    <cfRule type="containsText" dxfId="769" priority="770" operator="containsText" text="Inc">
      <formula>NOT(ISERROR(SEARCH("Inc",D447)))</formula>
    </cfRule>
  </conditionalFormatting>
  <conditionalFormatting sqref="F447:F449">
    <cfRule type="cellIs" dxfId="768" priority="767" operator="equal">
      <formula>"Unlocked"</formula>
    </cfRule>
    <cfRule type="cellIs" dxfId="767" priority="768" operator="equal">
      <formula>"Locked"</formula>
    </cfRule>
  </conditionalFormatting>
  <conditionalFormatting sqref="G447:G449">
    <cfRule type="containsText" dxfId="766" priority="766" operator="containsText" text="Param">
      <formula>NOT(ISERROR(SEARCH("Param",G447)))</formula>
    </cfRule>
  </conditionalFormatting>
  <conditionalFormatting sqref="I447:I449">
    <cfRule type="cellIs" dxfId="765" priority="765" operator="lessThan">
      <formula>0</formula>
    </cfRule>
  </conditionalFormatting>
  <conditionalFormatting sqref="D447:D449">
    <cfRule type="containsText" dxfId="764" priority="763" operator="containsText" text="Dec">
      <formula>NOT(ISERROR(SEARCH("Dec",D447)))</formula>
    </cfRule>
    <cfRule type="containsText" dxfId="763" priority="764" operator="containsText" text="Inc">
      <formula>NOT(ISERROR(SEARCH("Inc",D447)))</formula>
    </cfRule>
  </conditionalFormatting>
  <conditionalFormatting sqref="F447">
    <cfRule type="cellIs" dxfId="762" priority="761" operator="equal">
      <formula>"Unlocked"</formula>
    </cfRule>
    <cfRule type="cellIs" dxfId="761" priority="762" operator="equal">
      <formula>"Locked"</formula>
    </cfRule>
  </conditionalFormatting>
  <conditionalFormatting sqref="G447">
    <cfRule type="containsText" dxfId="760" priority="760" operator="containsText" text="Param">
      <formula>NOT(ISERROR(SEARCH("Param",G447)))</formula>
    </cfRule>
  </conditionalFormatting>
  <conditionalFormatting sqref="I447">
    <cfRule type="cellIs" dxfId="759" priority="759" operator="lessThan">
      <formula>0</formula>
    </cfRule>
  </conditionalFormatting>
  <conditionalFormatting sqref="D447">
    <cfRule type="containsText" dxfId="758" priority="757" operator="containsText" text="Dec">
      <formula>NOT(ISERROR(SEARCH("Dec",D447)))</formula>
    </cfRule>
    <cfRule type="containsText" dxfId="757" priority="758" operator="containsText" text="Inc">
      <formula>NOT(ISERROR(SEARCH("Inc",D447)))</formula>
    </cfRule>
  </conditionalFormatting>
  <conditionalFormatting sqref="F448:F449">
    <cfRule type="cellIs" dxfId="756" priority="755" operator="equal">
      <formula>"Unlocked"</formula>
    </cfRule>
    <cfRule type="cellIs" dxfId="755" priority="756" operator="equal">
      <formula>"Locked"</formula>
    </cfRule>
  </conditionalFormatting>
  <conditionalFormatting sqref="G448:G449">
    <cfRule type="containsText" dxfId="754" priority="754" operator="containsText" text="Param">
      <formula>NOT(ISERROR(SEARCH("Param",G448)))</formula>
    </cfRule>
  </conditionalFormatting>
  <conditionalFormatting sqref="I448:I449">
    <cfRule type="cellIs" dxfId="753" priority="753" operator="lessThan">
      <formula>0</formula>
    </cfRule>
  </conditionalFormatting>
  <conditionalFormatting sqref="D448:D449">
    <cfRule type="containsText" dxfId="752" priority="751" operator="containsText" text="Dec">
      <formula>NOT(ISERROR(SEARCH("Dec",D448)))</formula>
    </cfRule>
    <cfRule type="containsText" dxfId="751" priority="752" operator="containsText" text="Inc">
      <formula>NOT(ISERROR(SEARCH("Inc",D448)))</formula>
    </cfRule>
  </conditionalFormatting>
  <conditionalFormatting sqref="F450:F455">
    <cfRule type="cellIs" dxfId="750" priority="749" operator="equal">
      <formula>"Unlocked"</formula>
    </cfRule>
    <cfRule type="cellIs" dxfId="749" priority="750" operator="equal">
      <formula>"Locked"</formula>
    </cfRule>
  </conditionalFormatting>
  <conditionalFormatting sqref="G450:G455">
    <cfRule type="containsText" dxfId="748" priority="748" operator="containsText" text="Param">
      <formula>NOT(ISERROR(SEARCH("Param",G450)))</formula>
    </cfRule>
  </conditionalFormatting>
  <conditionalFormatting sqref="I450:I455">
    <cfRule type="cellIs" dxfId="747" priority="747" operator="lessThan">
      <formula>0</formula>
    </cfRule>
  </conditionalFormatting>
  <conditionalFormatting sqref="D450:D455">
    <cfRule type="containsText" dxfId="746" priority="745" operator="containsText" text="Dec">
      <formula>NOT(ISERROR(SEARCH("Dec",D450)))</formula>
    </cfRule>
    <cfRule type="containsText" dxfId="745" priority="746" operator="containsText" text="Inc">
      <formula>NOT(ISERROR(SEARCH("Inc",D450)))</formula>
    </cfRule>
  </conditionalFormatting>
  <conditionalFormatting sqref="F450:F455">
    <cfRule type="cellIs" dxfId="744" priority="743" operator="equal">
      <formula>"Unlocked"</formula>
    </cfRule>
    <cfRule type="cellIs" dxfId="743" priority="744" operator="equal">
      <formula>"Locked"</formula>
    </cfRule>
  </conditionalFormatting>
  <conditionalFormatting sqref="G450:G455">
    <cfRule type="containsText" dxfId="742" priority="742" operator="containsText" text="Param">
      <formula>NOT(ISERROR(SEARCH("Param",G450)))</formula>
    </cfRule>
  </conditionalFormatting>
  <conditionalFormatting sqref="I450:I455">
    <cfRule type="cellIs" dxfId="741" priority="741" operator="lessThan">
      <formula>0</formula>
    </cfRule>
  </conditionalFormatting>
  <conditionalFormatting sqref="D450:D455">
    <cfRule type="containsText" dxfId="740" priority="739" operator="containsText" text="Dec">
      <formula>NOT(ISERROR(SEARCH("Dec",D450)))</formula>
    </cfRule>
    <cfRule type="containsText" dxfId="739" priority="740" operator="containsText" text="Inc">
      <formula>NOT(ISERROR(SEARCH("Inc",D450)))</formula>
    </cfRule>
  </conditionalFormatting>
  <conditionalFormatting sqref="F450:F455">
    <cfRule type="cellIs" dxfId="738" priority="737" operator="equal">
      <formula>"Unlocked"</formula>
    </cfRule>
    <cfRule type="cellIs" dxfId="737" priority="738" operator="equal">
      <formula>"Locked"</formula>
    </cfRule>
  </conditionalFormatting>
  <conditionalFormatting sqref="G450:G455">
    <cfRule type="containsText" dxfId="736" priority="736" operator="containsText" text="Param">
      <formula>NOT(ISERROR(SEARCH("Param",G450)))</formula>
    </cfRule>
  </conditionalFormatting>
  <conditionalFormatting sqref="I450:I455">
    <cfRule type="cellIs" dxfId="735" priority="735" operator="lessThan">
      <formula>0</formula>
    </cfRule>
  </conditionalFormatting>
  <conditionalFormatting sqref="D450:D455">
    <cfRule type="containsText" dxfId="734" priority="733" operator="containsText" text="Dec">
      <formula>NOT(ISERROR(SEARCH("Dec",D450)))</formula>
    </cfRule>
    <cfRule type="containsText" dxfId="733" priority="734" operator="containsText" text="Inc">
      <formula>NOT(ISERROR(SEARCH("Inc",D450)))</formula>
    </cfRule>
  </conditionalFormatting>
  <conditionalFormatting sqref="F450:F455">
    <cfRule type="cellIs" dxfId="732" priority="731" operator="equal">
      <formula>"Unlocked"</formula>
    </cfRule>
    <cfRule type="cellIs" dxfId="731" priority="732" operator="equal">
      <formula>"Locked"</formula>
    </cfRule>
  </conditionalFormatting>
  <conditionalFormatting sqref="G450:G455">
    <cfRule type="containsText" dxfId="730" priority="730" operator="containsText" text="Param">
      <formula>NOT(ISERROR(SEARCH("Param",G450)))</formula>
    </cfRule>
  </conditionalFormatting>
  <conditionalFormatting sqref="I450:I455">
    <cfRule type="cellIs" dxfId="729" priority="729" operator="lessThan">
      <formula>0</formula>
    </cfRule>
  </conditionalFormatting>
  <conditionalFormatting sqref="D450:D455">
    <cfRule type="containsText" dxfId="728" priority="727" operator="containsText" text="Dec">
      <formula>NOT(ISERROR(SEARCH("Dec",D450)))</formula>
    </cfRule>
    <cfRule type="containsText" dxfId="727" priority="728" operator="containsText" text="Inc">
      <formula>NOT(ISERROR(SEARCH("Inc",D450)))</formula>
    </cfRule>
  </conditionalFormatting>
  <conditionalFormatting sqref="F450:F455">
    <cfRule type="cellIs" dxfId="726" priority="725" operator="equal">
      <formula>"Unlocked"</formula>
    </cfRule>
    <cfRule type="cellIs" dxfId="725" priority="726" operator="equal">
      <formula>"Locked"</formula>
    </cfRule>
  </conditionalFormatting>
  <conditionalFormatting sqref="G450:G455">
    <cfRule type="containsText" dxfId="724" priority="724" operator="containsText" text="Param">
      <formula>NOT(ISERROR(SEARCH("Param",G450)))</formula>
    </cfRule>
  </conditionalFormatting>
  <conditionalFormatting sqref="I450:I455">
    <cfRule type="cellIs" dxfId="723" priority="723" operator="lessThan">
      <formula>0</formula>
    </cfRule>
  </conditionalFormatting>
  <conditionalFormatting sqref="D450:D455">
    <cfRule type="containsText" dxfId="722" priority="721" operator="containsText" text="Dec">
      <formula>NOT(ISERROR(SEARCH("Dec",D450)))</formula>
    </cfRule>
    <cfRule type="containsText" dxfId="721" priority="722" operator="containsText" text="Inc">
      <formula>NOT(ISERROR(SEARCH("Inc",D450)))</formula>
    </cfRule>
  </conditionalFormatting>
  <conditionalFormatting sqref="F450:F455">
    <cfRule type="cellIs" dxfId="720" priority="719" operator="equal">
      <formula>"Unlocked"</formula>
    </cfRule>
    <cfRule type="cellIs" dxfId="719" priority="720" operator="equal">
      <formula>"Locked"</formula>
    </cfRule>
  </conditionalFormatting>
  <conditionalFormatting sqref="G450:G455">
    <cfRule type="containsText" dxfId="718" priority="718" operator="containsText" text="Param">
      <formula>NOT(ISERROR(SEARCH("Param",G450)))</formula>
    </cfRule>
  </conditionalFormatting>
  <conditionalFormatting sqref="I450:I455">
    <cfRule type="cellIs" dxfId="717" priority="717" operator="lessThan">
      <formula>0</formula>
    </cfRule>
  </conditionalFormatting>
  <conditionalFormatting sqref="D450:D455">
    <cfRule type="containsText" dxfId="716" priority="715" operator="containsText" text="Dec">
      <formula>NOT(ISERROR(SEARCH("Dec",D450)))</formula>
    </cfRule>
    <cfRule type="containsText" dxfId="715" priority="716" operator="containsText" text="Inc">
      <formula>NOT(ISERROR(SEARCH("Inc",D450)))</formula>
    </cfRule>
  </conditionalFormatting>
  <conditionalFormatting sqref="F450:F455">
    <cfRule type="cellIs" dxfId="714" priority="713" operator="equal">
      <formula>"Unlocked"</formula>
    </cfRule>
    <cfRule type="cellIs" dxfId="713" priority="714" operator="equal">
      <formula>"Locked"</formula>
    </cfRule>
  </conditionalFormatting>
  <conditionalFormatting sqref="G450:G455">
    <cfRule type="containsText" dxfId="712" priority="712" operator="containsText" text="Param">
      <formula>NOT(ISERROR(SEARCH("Param",G450)))</formula>
    </cfRule>
  </conditionalFormatting>
  <conditionalFormatting sqref="I450:I455">
    <cfRule type="cellIs" dxfId="711" priority="711" operator="lessThan">
      <formula>0</formula>
    </cfRule>
  </conditionalFormatting>
  <conditionalFormatting sqref="D450:D455">
    <cfRule type="containsText" dxfId="710" priority="709" operator="containsText" text="Dec">
      <formula>NOT(ISERROR(SEARCH("Dec",D450)))</formula>
    </cfRule>
    <cfRule type="containsText" dxfId="709" priority="710" operator="containsText" text="Inc">
      <formula>NOT(ISERROR(SEARCH("Inc",D450)))</formula>
    </cfRule>
  </conditionalFormatting>
  <conditionalFormatting sqref="F450:F455">
    <cfRule type="cellIs" dxfId="708" priority="707" operator="equal">
      <formula>"Unlocked"</formula>
    </cfRule>
    <cfRule type="cellIs" dxfId="707" priority="708" operator="equal">
      <formula>"Locked"</formula>
    </cfRule>
  </conditionalFormatting>
  <conditionalFormatting sqref="G450:G455">
    <cfRule type="containsText" dxfId="706" priority="706" operator="containsText" text="Param">
      <formula>NOT(ISERROR(SEARCH("Param",G450)))</formula>
    </cfRule>
  </conditionalFormatting>
  <conditionalFormatting sqref="I450:I455">
    <cfRule type="cellIs" dxfId="705" priority="705" operator="lessThan">
      <formula>0</formula>
    </cfRule>
  </conditionalFormatting>
  <conditionalFormatting sqref="D450:D455">
    <cfRule type="containsText" dxfId="704" priority="703" operator="containsText" text="Dec">
      <formula>NOT(ISERROR(SEARCH("Dec",D450)))</formula>
    </cfRule>
    <cfRule type="containsText" dxfId="703" priority="704" operator="containsText" text="Inc">
      <formula>NOT(ISERROR(SEARCH("Inc",D450)))</formula>
    </cfRule>
  </conditionalFormatting>
  <conditionalFormatting sqref="F450:F452">
    <cfRule type="cellIs" dxfId="702" priority="701" operator="equal">
      <formula>"Unlocked"</formula>
    </cfRule>
    <cfRule type="cellIs" dxfId="701" priority="702" operator="equal">
      <formula>"Locked"</formula>
    </cfRule>
  </conditionalFormatting>
  <conditionalFormatting sqref="G450:G452">
    <cfRule type="containsText" dxfId="700" priority="700" operator="containsText" text="Param">
      <formula>NOT(ISERROR(SEARCH("Param",G450)))</formula>
    </cfRule>
  </conditionalFormatting>
  <conditionalFormatting sqref="I450:I452">
    <cfRule type="cellIs" dxfId="699" priority="699" operator="lessThan">
      <formula>0</formula>
    </cfRule>
  </conditionalFormatting>
  <conditionalFormatting sqref="D450:D452">
    <cfRule type="containsText" dxfId="698" priority="697" operator="containsText" text="Dec">
      <formula>NOT(ISERROR(SEARCH("Dec",D450)))</formula>
    </cfRule>
    <cfRule type="containsText" dxfId="697" priority="698" operator="containsText" text="Inc">
      <formula>NOT(ISERROR(SEARCH("Inc",D450)))</formula>
    </cfRule>
  </conditionalFormatting>
  <conditionalFormatting sqref="F450:F452">
    <cfRule type="cellIs" dxfId="696" priority="695" operator="equal">
      <formula>"Unlocked"</formula>
    </cfRule>
    <cfRule type="cellIs" dxfId="695" priority="696" operator="equal">
      <formula>"Locked"</formula>
    </cfRule>
  </conditionalFormatting>
  <conditionalFormatting sqref="G450:G452">
    <cfRule type="containsText" dxfId="694" priority="694" operator="containsText" text="Param">
      <formula>NOT(ISERROR(SEARCH("Param",G450)))</formula>
    </cfRule>
  </conditionalFormatting>
  <conditionalFormatting sqref="I450:I452">
    <cfRule type="cellIs" dxfId="693" priority="693" operator="lessThan">
      <formula>0</formula>
    </cfRule>
  </conditionalFormatting>
  <conditionalFormatting sqref="D450:D452">
    <cfRule type="containsText" dxfId="692" priority="691" operator="containsText" text="Dec">
      <formula>NOT(ISERROR(SEARCH("Dec",D450)))</formula>
    </cfRule>
    <cfRule type="containsText" dxfId="691" priority="692" operator="containsText" text="Inc">
      <formula>NOT(ISERROR(SEARCH("Inc",D450)))</formula>
    </cfRule>
  </conditionalFormatting>
  <conditionalFormatting sqref="F450:F452">
    <cfRule type="cellIs" dxfId="690" priority="689" operator="equal">
      <formula>"Unlocked"</formula>
    </cfRule>
    <cfRule type="cellIs" dxfId="689" priority="690" operator="equal">
      <formula>"Locked"</formula>
    </cfRule>
  </conditionalFormatting>
  <conditionalFormatting sqref="G450:G452">
    <cfRule type="containsText" dxfId="688" priority="688" operator="containsText" text="Param">
      <formula>NOT(ISERROR(SEARCH("Param",G450)))</formula>
    </cfRule>
  </conditionalFormatting>
  <conditionalFormatting sqref="I450:I452">
    <cfRule type="cellIs" dxfId="687" priority="687" operator="lessThan">
      <formula>0</formula>
    </cfRule>
  </conditionalFormatting>
  <conditionalFormatting sqref="D450:D452">
    <cfRule type="containsText" dxfId="686" priority="685" operator="containsText" text="Dec">
      <formula>NOT(ISERROR(SEARCH("Dec",D450)))</formula>
    </cfRule>
    <cfRule type="containsText" dxfId="685" priority="686" operator="containsText" text="Inc">
      <formula>NOT(ISERROR(SEARCH("Inc",D450)))</formula>
    </cfRule>
  </conditionalFormatting>
  <conditionalFormatting sqref="F450:F452">
    <cfRule type="cellIs" dxfId="684" priority="683" operator="equal">
      <formula>"Unlocked"</formula>
    </cfRule>
    <cfRule type="cellIs" dxfId="683" priority="684" operator="equal">
      <formula>"Locked"</formula>
    </cfRule>
  </conditionalFormatting>
  <conditionalFormatting sqref="G450:G452">
    <cfRule type="containsText" dxfId="682" priority="682" operator="containsText" text="Param">
      <formula>NOT(ISERROR(SEARCH("Param",G450)))</formula>
    </cfRule>
  </conditionalFormatting>
  <conditionalFormatting sqref="I450:I452">
    <cfRule type="cellIs" dxfId="681" priority="681" operator="lessThan">
      <formula>0</formula>
    </cfRule>
  </conditionalFormatting>
  <conditionalFormatting sqref="D450:D452">
    <cfRule type="containsText" dxfId="680" priority="679" operator="containsText" text="Dec">
      <formula>NOT(ISERROR(SEARCH("Dec",D450)))</formula>
    </cfRule>
    <cfRule type="containsText" dxfId="679" priority="680" operator="containsText" text="Inc">
      <formula>NOT(ISERROR(SEARCH("Inc",D450)))</formula>
    </cfRule>
  </conditionalFormatting>
  <conditionalFormatting sqref="F450:F452">
    <cfRule type="cellIs" dxfId="678" priority="677" operator="equal">
      <formula>"Unlocked"</formula>
    </cfRule>
    <cfRule type="cellIs" dxfId="677" priority="678" operator="equal">
      <formula>"Locked"</formula>
    </cfRule>
  </conditionalFormatting>
  <conditionalFormatting sqref="G450:G452">
    <cfRule type="containsText" dxfId="676" priority="676" operator="containsText" text="Param">
      <formula>NOT(ISERROR(SEARCH("Param",G450)))</formula>
    </cfRule>
  </conditionalFormatting>
  <conditionalFormatting sqref="I450:I452">
    <cfRule type="cellIs" dxfId="675" priority="675" operator="lessThan">
      <formula>0</formula>
    </cfRule>
  </conditionalFormatting>
  <conditionalFormatting sqref="D450:D452">
    <cfRule type="containsText" dxfId="674" priority="673" operator="containsText" text="Dec">
      <formula>NOT(ISERROR(SEARCH("Dec",D450)))</formula>
    </cfRule>
    <cfRule type="containsText" dxfId="673" priority="674" operator="containsText" text="Inc">
      <formula>NOT(ISERROR(SEARCH("Inc",D450)))</formula>
    </cfRule>
  </conditionalFormatting>
  <conditionalFormatting sqref="F450:F452">
    <cfRule type="cellIs" dxfId="672" priority="671" operator="equal">
      <formula>"Unlocked"</formula>
    </cfRule>
    <cfRule type="cellIs" dxfId="671" priority="672" operator="equal">
      <formula>"Locked"</formula>
    </cfRule>
  </conditionalFormatting>
  <conditionalFormatting sqref="G450:G452">
    <cfRule type="containsText" dxfId="670" priority="670" operator="containsText" text="Param">
      <formula>NOT(ISERROR(SEARCH("Param",G450)))</formula>
    </cfRule>
  </conditionalFormatting>
  <conditionalFormatting sqref="I450:I452">
    <cfRule type="cellIs" dxfId="669" priority="669" operator="lessThan">
      <formula>0</formula>
    </cfRule>
  </conditionalFormatting>
  <conditionalFormatting sqref="D450:D452">
    <cfRule type="containsText" dxfId="668" priority="667" operator="containsText" text="Dec">
      <formula>NOT(ISERROR(SEARCH("Dec",D450)))</formula>
    </cfRule>
    <cfRule type="containsText" dxfId="667" priority="668" operator="containsText" text="Inc">
      <formula>NOT(ISERROR(SEARCH("Inc",D450)))</formula>
    </cfRule>
  </conditionalFormatting>
  <conditionalFormatting sqref="F450:F452">
    <cfRule type="cellIs" dxfId="666" priority="665" operator="equal">
      <formula>"Unlocked"</formula>
    </cfRule>
    <cfRule type="cellIs" dxfId="665" priority="666" operator="equal">
      <formula>"Locked"</formula>
    </cfRule>
  </conditionalFormatting>
  <conditionalFormatting sqref="G450:G452">
    <cfRule type="containsText" dxfId="664" priority="664" operator="containsText" text="Param">
      <formula>NOT(ISERROR(SEARCH("Param",G450)))</formula>
    </cfRule>
  </conditionalFormatting>
  <conditionalFormatting sqref="I450:I452">
    <cfRule type="cellIs" dxfId="663" priority="663" operator="lessThan">
      <formula>0</formula>
    </cfRule>
  </conditionalFormatting>
  <conditionalFormatting sqref="D450:D452">
    <cfRule type="containsText" dxfId="662" priority="661" operator="containsText" text="Dec">
      <formula>NOT(ISERROR(SEARCH("Dec",D450)))</formula>
    </cfRule>
    <cfRule type="containsText" dxfId="661" priority="662" operator="containsText" text="Inc">
      <formula>NOT(ISERROR(SEARCH("Inc",D450)))</formula>
    </cfRule>
  </conditionalFormatting>
  <conditionalFormatting sqref="F450:F451">
    <cfRule type="cellIs" dxfId="660" priority="659" operator="equal">
      <formula>"Unlocked"</formula>
    </cfRule>
    <cfRule type="cellIs" dxfId="659" priority="660" operator="equal">
      <formula>"Locked"</formula>
    </cfRule>
  </conditionalFormatting>
  <conditionalFormatting sqref="G450:G451">
    <cfRule type="containsText" dxfId="658" priority="658" operator="containsText" text="Param">
      <formula>NOT(ISERROR(SEARCH("Param",G450)))</formula>
    </cfRule>
  </conditionalFormatting>
  <conditionalFormatting sqref="I450:I451">
    <cfRule type="cellIs" dxfId="657" priority="657" operator="lessThan">
      <formula>0</formula>
    </cfRule>
  </conditionalFormatting>
  <conditionalFormatting sqref="D450:D451">
    <cfRule type="containsText" dxfId="656" priority="655" operator="containsText" text="Dec">
      <formula>NOT(ISERROR(SEARCH("Dec",D450)))</formula>
    </cfRule>
    <cfRule type="containsText" dxfId="655" priority="656" operator="containsText" text="Inc">
      <formula>NOT(ISERROR(SEARCH("Inc",D450)))</formula>
    </cfRule>
  </conditionalFormatting>
  <conditionalFormatting sqref="F450:F451">
    <cfRule type="cellIs" dxfId="654" priority="653" operator="equal">
      <formula>"Unlocked"</formula>
    </cfRule>
    <cfRule type="cellIs" dxfId="653" priority="654" operator="equal">
      <formula>"Locked"</formula>
    </cfRule>
  </conditionalFormatting>
  <conditionalFormatting sqref="G450:G451">
    <cfRule type="containsText" dxfId="652" priority="652" operator="containsText" text="Param">
      <formula>NOT(ISERROR(SEARCH("Param",G450)))</formula>
    </cfRule>
  </conditionalFormatting>
  <conditionalFormatting sqref="I450:I451">
    <cfRule type="cellIs" dxfId="651" priority="651" operator="lessThan">
      <formula>0</formula>
    </cfRule>
  </conditionalFormatting>
  <conditionalFormatting sqref="D450:D451">
    <cfRule type="containsText" dxfId="650" priority="649" operator="containsText" text="Dec">
      <formula>NOT(ISERROR(SEARCH("Dec",D450)))</formula>
    </cfRule>
    <cfRule type="containsText" dxfId="649" priority="650" operator="containsText" text="Inc">
      <formula>NOT(ISERROR(SEARCH("Inc",D450)))</formula>
    </cfRule>
  </conditionalFormatting>
  <conditionalFormatting sqref="F450:F451">
    <cfRule type="cellIs" dxfId="648" priority="647" operator="equal">
      <formula>"Unlocked"</formula>
    </cfRule>
    <cfRule type="cellIs" dxfId="647" priority="648" operator="equal">
      <formula>"Locked"</formula>
    </cfRule>
  </conditionalFormatting>
  <conditionalFormatting sqref="G450:G451">
    <cfRule type="containsText" dxfId="646" priority="646" operator="containsText" text="Param">
      <formula>NOT(ISERROR(SEARCH("Param",G450)))</formula>
    </cfRule>
  </conditionalFormatting>
  <conditionalFormatting sqref="I450:I451">
    <cfRule type="cellIs" dxfId="645" priority="645" operator="lessThan">
      <formula>0</formula>
    </cfRule>
  </conditionalFormatting>
  <conditionalFormatting sqref="D450:D451">
    <cfRule type="containsText" dxfId="644" priority="643" operator="containsText" text="Dec">
      <formula>NOT(ISERROR(SEARCH("Dec",D450)))</formula>
    </cfRule>
    <cfRule type="containsText" dxfId="643" priority="644" operator="containsText" text="Inc">
      <formula>NOT(ISERROR(SEARCH("Inc",D450)))</formula>
    </cfRule>
  </conditionalFormatting>
  <conditionalFormatting sqref="F450:F451">
    <cfRule type="cellIs" dxfId="642" priority="641" operator="equal">
      <formula>"Unlocked"</formula>
    </cfRule>
    <cfRule type="cellIs" dxfId="641" priority="642" operator="equal">
      <formula>"Locked"</formula>
    </cfRule>
  </conditionalFormatting>
  <conditionalFormatting sqref="G450:G451">
    <cfRule type="containsText" dxfId="640" priority="640" operator="containsText" text="Param">
      <formula>NOT(ISERROR(SEARCH("Param",G450)))</formula>
    </cfRule>
  </conditionalFormatting>
  <conditionalFormatting sqref="I450:I451">
    <cfRule type="cellIs" dxfId="639" priority="639" operator="lessThan">
      <formula>0</formula>
    </cfRule>
  </conditionalFormatting>
  <conditionalFormatting sqref="D450:D451">
    <cfRule type="containsText" dxfId="638" priority="637" operator="containsText" text="Dec">
      <formula>NOT(ISERROR(SEARCH("Dec",D450)))</formula>
    </cfRule>
    <cfRule type="containsText" dxfId="637" priority="638" operator="containsText" text="Inc">
      <formula>NOT(ISERROR(SEARCH("Inc",D450)))</formula>
    </cfRule>
  </conditionalFormatting>
  <conditionalFormatting sqref="F450:F451">
    <cfRule type="cellIs" dxfId="636" priority="635" operator="equal">
      <formula>"Unlocked"</formula>
    </cfRule>
    <cfRule type="cellIs" dxfId="635" priority="636" operator="equal">
      <formula>"Locked"</formula>
    </cfRule>
  </conditionalFormatting>
  <conditionalFormatting sqref="G450:G451">
    <cfRule type="containsText" dxfId="634" priority="634" operator="containsText" text="Param">
      <formula>NOT(ISERROR(SEARCH("Param",G450)))</formula>
    </cfRule>
  </conditionalFormatting>
  <conditionalFormatting sqref="I450:I451">
    <cfRule type="cellIs" dxfId="633" priority="633" operator="lessThan">
      <formula>0</formula>
    </cfRule>
  </conditionalFormatting>
  <conditionalFormatting sqref="D450:D451">
    <cfRule type="containsText" dxfId="632" priority="631" operator="containsText" text="Dec">
      <formula>NOT(ISERROR(SEARCH("Dec",D450)))</formula>
    </cfRule>
    <cfRule type="containsText" dxfId="631" priority="632" operator="containsText" text="Inc">
      <formula>NOT(ISERROR(SEARCH("Inc",D450)))</formula>
    </cfRule>
  </conditionalFormatting>
  <conditionalFormatting sqref="F450:F451">
    <cfRule type="cellIs" dxfId="630" priority="629" operator="equal">
      <formula>"Unlocked"</formula>
    </cfRule>
    <cfRule type="cellIs" dxfId="629" priority="630" operator="equal">
      <formula>"Locked"</formula>
    </cfRule>
  </conditionalFormatting>
  <conditionalFormatting sqref="G450:G451">
    <cfRule type="containsText" dxfId="628" priority="628" operator="containsText" text="Param">
      <formula>NOT(ISERROR(SEARCH("Param",G450)))</formula>
    </cfRule>
  </conditionalFormatting>
  <conditionalFormatting sqref="I450:I451">
    <cfRule type="cellIs" dxfId="627" priority="627" operator="lessThan">
      <formula>0</formula>
    </cfRule>
  </conditionalFormatting>
  <conditionalFormatting sqref="D450:D451">
    <cfRule type="containsText" dxfId="626" priority="625" operator="containsText" text="Dec">
      <formula>NOT(ISERROR(SEARCH("Dec",D450)))</formula>
    </cfRule>
    <cfRule type="containsText" dxfId="625" priority="626" operator="containsText" text="Inc">
      <formula>NOT(ISERROR(SEARCH("Inc",D450)))</formula>
    </cfRule>
  </conditionalFormatting>
  <conditionalFormatting sqref="F450:F451">
    <cfRule type="cellIs" dxfId="624" priority="623" operator="equal">
      <formula>"Unlocked"</formula>
    </cfRule>
    <cfRule type="cellIs" dxfId="623" priority="624" operator="equal">
      <formula>"Locked"</formula>
    </cfRule>
  </conditionalFormatting>
  <conditionalFormatting sqref="G450:G451">
    <cfRule type="containsText" dxfId="622" priority="622" operator="containsText" text="Param">
      <formula>NOT(ISERROR(SEARCH("Param",G450)))</formula>
    </cfRule>
  </conditionalFormatting>
  <conditionalFormatting sqref="I450:I451">
    <cfRule type="cellIs" dxfId="621" priority="621" operator="lessThan">
      <formula>0</formula>
    </cfRule>
  </conditionalFormatting>
  <conditionalFormatting sqref="D450:D451">
    <cfRule type="containsText" dxfId="620" priority="619" operator="containsText" text="Dec">
      <formula>NOT(ISERROR(SEARCH("Dec",D450)))</formula>
    </cfRule>
    <cfRule type="containsText" dxfId="619" priority="620" operator="containsText" text="Inc">
      <formula>NOT(ISERROR(SEARCH("Inc",D450)))</formula>
    </cfRule>
  </conditionalFormatting>
  <conditionalFormatting sqref="F450:F451">
    <cfRule type="cellIs" dxfId="618" priority="617" operator="equal">
      <formula>"Unlocked"</formula>
    </cfRule>
    <cfRule type="cellIs" dxfId="617" priority="618" operator="equal">
      <formula>"Locked"</formula>
    </cfRule>
  </conditionalFormatting>
  <conditionalFormatting sqref="G450:G451">
    <cfRule type="containsText" dxfId="616" priority="616" operator="containsText" text="Param">
      <formula>NOT(ISERROR(SEARCH("Param",G450)))</formula>
    </cfRule>
  </conditionalFormatting>
  <conditionalFormatting sqref="I450:I451">
    <cfRule type="cellIs" dxfId="615" priority="615" operator="lessThan">
      <formula>0</formula>
    </cfRule>
  </conditionalFormatting>
  <conditionalFormatting sqref="D450:D451">
    <cfRule type="containsText" dxfId="614" priority="613" operator="containsText" text="Dec">
      <formula>NOT(ISERROR(SEARCH("Dec",D450)))</formula>
    </cfRule>
    <cfRule type="containsText" dxfId="613" priority="614" operator="containsText" text="Inc">
      <formula>NOT(ISERROR(SEARCH("Inc",D450)))</formula>
    </cfRule>
  </conditionalFormatting>
  <conditionalFormatting sqref="F450:F451">
    <cfRule type="cellIs" dxfId="612" priority="611" operator="equal">
      <formula>"Unlocked"</formula>
    </cfRule>
    <cfRule type="cellIs" dxfId="611" priority="612" operator="equal">
      <formula>"Locked"</formula>
    </cfRule>
  </conditionalFormatting>
  <conditionalFormatting sqref="G450:G451">
    <cfRule type="containsText" dxfId="610" priority="610" operator="containsText" text="Param">
      <formula>NOT(ISERROR(SEARCH("Param",G450)))</formula>
    </cfRule>
  </conditionalFormatting>
  <conditionalFormatting sqref="I450:I451">
    <cfRule type="cellIs" dxfId="609" priority="609" operator="lessThan">
      <formula>0</formula>
    </cfRule>
  </conditionalFormatting>
  <conditionalFormatting sqref="D450:D451">
    <cfRule type="containsText" dxfId="608" priority="607" operator="containsText" text="Dec">
      <formula>NOT(ISERROR(SEARCH("Dec",D450)))</formula>
    </cfRule>
    <cfRule type="containsText" dxfId="607" priority="608" operator="containsText" text="Inc">
      <formula>NOT(ISERROR(SEARCH("Inc",D450)))</formula>
    </cfRule>
  </conditionalFormatting>
  <conditionalFormatting sqref="F450:F451">
    <cfRule type="cellIs" dxfId="606" priority="605" operator="equal">
      <formula>"Unlocked"</formula>
    </cfRule>
    <cfRule type="cellIs" dxfId="605" priority="606" operator="equal">
      <formula>"Locked"</formula>
    </cfRule>
  </conditionalFormatting>
  <conditionalFormatting sqref="G450:G451">
    <cfRule type="containsText" dxfId="604" priority="604" operator="containsText" text="Param">
      <formula>NOT(ISERROR(SEARCH("Param",G450)))</formula>
    </cfRule>
  </conditionalFormatting>
  <conditionalFormatting sqref="I450:I451">
    <cfRule type="cellIs" dxfId="603" priority="603" operator="lessThan">
      <formula>0</formula>
    </cfRule>
  </conditionalFormatting>
  <conditionalFormatting sqref="D450:D451">
    <cfRule type="containsText" dxfId="602" priority="601" operator="containsText" text="Dec">
      <formula>NOT(ISERROR(SEARCH("Dec",D450)))</formula>
    </cfRule>
    <cfRule type="containsText" dxfId="601" priority="602" operator="containsText" text="Inc">
      <formula>NOT(ISERROR(SEARCH("Inc",D450)))</formula>
    </cfRule>
  </conditionalFormatting>
  <conditionalFormatting sqref="F450:F451">
    <cfRule type="cellIs" dxfId="600" priority="599" operator="equal">
      <formula>"Unlocked"</formula>
    </cfRule>
    <cfRule type="cellIs" dxfId="599" priority="600" operator="equal">
      <formula>"Locked"</formula>
    </cfRule>
  </conditionalFormatting>
  <conditionalFormatting sqref="G450:G451">
    <cfRule type="containsText" dxfId="598" priority="598" operator="containsText" text="Param">
      <formula>NOT(ISERROR(SEARCH("Param",G450)))</formula>
    </cfRule>
  </conditionalFormatting>
  <conditionalFormatting sqref="I450:I451">
    <cfRule type="cellIs" dxfId="597" priority="597" operator="lessThan">
      <formula>0</formula>
    </cfRule>
  </conditionalFormatting>
  <conditionalFormatting sqref="D450:D451">
    <cfRule type="containsText" dxfId="596" priority="595" operator="containsText" text="Dec">
      <formula>NOT(ISERROR(SEARCH("Dec",D450)))</formula>
    </cfRule>
    <cfRule type="containsText" dxfId="595" priority="596" operator="containsText" text="Inc">
      <formula>NOT(ISERROR(SEARCH("Inc",D450)))</formula>
    </cfRule>
  </conditionalFormatting>
  <conditionalFormatting sqref="F450:F451">
    <cfRule type="cellIs" dxfId="594" priority="593" operator="equal">
      <formula>"Unlocked"</formula>
    </cfRule>
    <cfRule type="cellIs" dxfId="593" priority="594" operator="equal">
      <formula>"Locked"</formula>
    </cfRule>
  </conditionalFormatting>
  <conditionalFormatting sqref="G450:G451">
    <cfRule type="containsText" dxfId="592" priority="592" operator="containsText" text="Param">
      <formula>NOT(ISERROR(SEARCH("Param",G450)))</formula>
    </cfRule>
  </conditionalFormatting>
  <conditionalFormatting sqref="I450:I451">
    <cfRule type="cellIs" dxfId="591" priority="591" operator="lessThan">
      <formula>0</formula>
    </cfRule>
  </conditionalFormatting>
  <conditionalFormatting sqref="D450:D451">
    <cfRule type="containsText" dxfId="590" priority="589" operator="containsText" text="Dec">
      <formula>NOT(ISERROR(SEARCH("Dec",D450)))</formula>
    </cfRule>
    <cfRule type="containsText" dxfId="589" priority="590" operator="containsText" text="Inc">
      <formula>NOT(ISERROR(SEARCH("Inc",D450)))</formula>
    </cfRule>
  </conditionalFormatting>
  <conditionalFormatting sqref="F450:F451">
    <cfRule type="cellIs" dxfId="588" priority="587" operator="equal">
      <formula>"Unlocked"</formula>
    </cfRule>
    <cfRule type="cellIs" dxfId="587" priority="588" operator="equal">
      <formula>"Locked"</formula>
    </cfRule>
  </conditionalFormatting>
  <conditionalFormatting sqref="G450:G451">
    <cfRule type="containsText" dxfId="586" priority="586" operator="containsText" text="Param">
      <formula>NOT(ISERROR(SEARCH("Param",G450)))</formula>
    </cfRule>
  </conditionalFormatting>
  <conditionalFormatting sqref="I450:I451">
    <cfRule type="cellIs" dxfId="585" priority="585" operator="lessThan">
      <formula>0</formula>
    </cfRule>
  </conditionalFormatting>
  <conditionalFormatting sqref="D450:D451">
    <cfRule type="containsText" dxfId="584" priority="583" operator="containsText" text="Dec">
      <formula>NOT(ISERROR(SEARCH("Dec",D450)))</formula>
    </cfRule>
    <cfRule type="containsText" dxfId="583" priority="584" operator="containsText" text="Inc">
      <formula>NOT(ISERROR(SEARCH("Inc",D450)))</formula>
    </cfRule>
  </conditionalFormatting>
  <conditionalFormatting sqref="F450:F451">
    <cfRule type="cellIs" dxfId="582" priority="581" operator="equal">
      <formula>"Unlocked"</formula>
    </cfRule>
    <cfRule type="cellIs" dxfId="581" priority="582" operator="equal">
      <formula>"Locked"</formula>
    </cfRule>
  </conditionalFormatting>
  <conditionalFormatting sqref="G450:G451">
    <cfRule type="containsText" dxfId="580" priority="580" operator="containsText" text="Param">
      <formula>NOT(ISERROR(SEARCH("Param",G450)))</formula>
    </cfRule>
  </conditionalFormatting>
  <conditionalFormatting sqref="I450:I451">
    <cfRule type="cellIs" dxfId="579" priority="579" operator="lessThan">
      <formula>0</formula>
    </cfRule>
  </conditionalFormatting>
  <conditionalFormatting sqref="D450:D451">
    <cfRule type="containsText" dxfId="578" priority="577" operator="containsText" text="Dec">
      <formula>NOT(ISERROR(SEARCH("Dec",D450)))</formula>
    </cfRule>
    <cfRule type="containsText" dxfId="577" priority="578" operator="containsText" text="Inc">
      <formula>NOT(ISERROR(SEARCH("Inc",D450)))</formula>
    </cfRule>
  </conditionalFormatting>
  <conditionalFormatting sqref="F450:F451">
    <cfRule type="cellIs" dxfId="576" priority="575" operator="equal">
      <formula>"Unlocked"</formula>
    </cfRule>
    <cfRule type="cellIs" dxfId="575" priority="576" operator="equal">
      <formula>"Locked"</formula>
    </cfRule>
  </conditionalFormatting>
  <conditionalFormatting sqref="G450:G451">
    <cfRule type="containsText" dxfId="574" priority="574" operator="containsText" text="Param">
      <formula>NOT(ISERROR(SEARCH("Param",G450)))</formula>
    </cfRule>
  </conditionalFormatting>
  <conditionalFormatting sqref="I450:I451">
    <cfRule type="cellIs" dxfId="573" priority="573" operator="lessThan">
      <formula>0</formula>
    </cfRule>
  </conditionalFormatting>
  <conditionalFormatting sqref="D450:D451">
    <cfRule type="containsText" dxfId="572" priority="571" operator="containsText" text="Dec">
      <formula>NOT(ISERROR(SEARCH("Dec",D450)))</formula>
    </cfRule>
    <cfRule type="containsText" dxfId="571" priority="572" operator="containsText" text="Inc">
      <formula>NOT(ISERROR(SEARCH("Inc",D450)))</formula>
    </cfRule>
  </conditionalFormatting>
  <conditionalFormatting sqref="F450:F451">
    <cfRule type="cellIs" dxfId="570" priority="569" operator="equal">
      <formula>"Unlocked"</formula>
    </cfRule>
    <cfRule type="cellIs" dxfId="569" priority="570" operator="equal">
      <formula>"Locked"</formula>
    </cfRule>
  </conditionalFormatting>
  <conditionalFormatting sqref="G450:G451">
    <cfRule type="containsText" dxfId="568" priority="568" operator="containsText" text="Param">
      <formula>NOT(ISERROR(SEARCH("Param",G450)))</formula>
    </cfRule>
  </conditionalFormatting>
  <conditionalFormatting sqref="I450:I451">
    <cfRule type="cellIs" dxfId="567" priority="567" operator="lessThan">
      <formula>0</formula>
    </cfRule>
  </conditionalFormatting>
  <conditionalFormatting sqref="D450:D451">
    <cfRule type="containsText" dxfId="566" priority="565" operator="containsText" text="Dec">
      <formula>NOT(ISERROR(SEARCH("Dec",D450)))</formula>
    </cfRule>
    <cfRule type="containsText" dxfId="565" priority="566" operator="containsText" text="Inc">
      <formula>NOT(ISERROR(SEARCH("Inc",D450)))</formula>
    </cfRule>
  </conditionalFormatting>
  <conditionalFormatting sqref="F450:F451">
    <cfRule type="cellIs" dxfId="564" priority="563" operator="equal">
      <formula>"Unlocked"</formula>
    </cfRule>
    <cfRule type="cellIs" dxfId="563" priority="564" operator="equal">
      <formula>"Locked"</formula>
    </cfRule>
  </conditionalFormatting>
  <conditionalFormatting sqref="G450:G451">
    <cfRule type="containsText" dxfId="562" priority="562" operator="containsText" text="Param">
      <formula>NOT(ISERROR(SEARCH("Param",G450)))</formula>
    </cfRule>
  </conditionalFormatting>
  <conditionalFormatting sqref="I450:I451">
    <cfRule type="cellIs" dxfId="561" priority="561" operator="lessThan">
      <formula>0</formula>
    </cfRule>
  </conditionalFormatting>
  <conditionalFormatting sqref="D450:D451">
    <cfRule type="containsText" dxfId="560" priority="559" operator="containsText" text="Dec">
      <formula>NOT(ISERROR(SEARCH("Dec",D450)))</formula>
    </cfRule>
    <cfRule type="containsText" dxfId="559" priority="560" operator="containsText" text="Inc">
      <formula>NOT(ISERROR(SEARCH("Inc",D450)))</formula>
    </cfRule>
  </conditionalFormatting>
  <conditionalFormatting sqref="F450:F451">
    <cfRule type="cellIs" dxfId="558" priority="557" operator="equal">
      <formula>"Unlocked"</formula>
    </cfRule>
    <cfRule type="cellIs" dxfId="557" priority="558" operator="equal">
      <formula>"Locked"</formula>
    </cfRule>
  </conditionalFormatting>
  <conditionalFormatting sqref="G450:G451">
    <cfRule type="containsText" dxfId="556" priority="556" operator="containsText" text="Param">
      <formula>NOT(ISERROR(SEARCH("Param",G450)))</formula>
    </cfRule>
  </conditionalFormatting>
  <conditionalFormatting sqref="I450:I451">
    <cfRule type="cellIs" dxfId="555" priority="555" operator="lessThan">
      <formula>0</formula>
    </cfRule>
  </conditionalFormatting>
  <conditionalFormatting sqref="D450:D451">
    <cfRule type="containsText" dxfId="554" priority="553" operator="containsText" text="Dec">
      <formula>NOT(ISERROR(SEARCH("Dec",D450)))</formula>
    </cfRule>
    <cfRule type="containsText" dxfId="553" priority="554" operator="containsText" text="Inc">
      <formula>NOT(ISERROR(SEARCH("Inc",D450)))</formula>
    </cfRule>
  </conditionalFormatting>
  <conditionalFormatting sqref="F450:F451">
    <cfRule type="cellIs" dxfId="552" priority="551" operator="equal">
      <formula>"Unlocked"</formula>
    </cfRule>
    <cfRule type="cellIs" dxfId="551" priority="552" operator="equal">
      <formula>"Locked"</formula>
    </cfRule>
  </conditionalFormatting>
  <conditionalFormatting sqref="G450:G451">
    <cfRule type="containsText" dxfId="550" priority="550" operator="containsText" text="Param">
      <formula>NOT(ISERROR(SEARCH("Param",G450)))</formula>
    </cfRule>
  </conditionalFormatting>
  <conditionalFormatting sqref="I450:I451">
    <cfRule type="cellIs" dxfId="549" priority="549" operator="lessThan">
      <formula>0</formula>
    </cfRule>
  </conditionalFormatting>
  <conditionalFormatting sqref="D450:D451">
    <cfRule type="containsText" dxfId="548" priority="547" operator="containsText" text="Dec">
      <formula>NOT(ISERROR(SEARCH("Dec",D450)))</formula>
    </cfRule>
    <cfRule type="containsText" dxfId="547" priority="548" operator="containsText" text="Inc">
      <formula>NOT(ISERROR(SEARCH("Inc",D450)))</formula>
    </cfRule>
  </conditionalFormatting>
  <conditionalFormatting sqref="F452">
    <cfRule type="cellIs" dxfId="546" priority="545" operator="equal">
      <formula>"Unlocked"</formula>
    </cfRule>
    <cfRule type="cellIs" dxfId="545" priority="546" operator="equal">
      <formula>"Locked"</formula>
    </cfRule>
  </conditionalFormatting>
  <conditionalFormatting sqref="G452">
    <cfRule type="containsText" dxfId="544" priority="544" operator="containsText" text="Param">
      <formula>NOT(ISERROR(SEARCH("Param",G452)))</formula>
    </cfRule>
  </conditionalFormatting>
  <conditionalFormatting sqref="I452">
    <cfRule type="cellIs" dxfId="543" priority="543" operator="lessThan">
      <formula>0</formula>
    </cfRule>
  </conditionalFormatting>
  <conditionalFormatting sqref="D452">
    <cfRule type="containsText" dxfId="542" priority="541" operator="containsText" text="Dec">
      <formula>NOT(ISERROR(SEARCH("Dec",D452)))</formula>
    </cfRule>
    <cfRule type="containsText" dxfId="541" priority="542" operator="containsText" text="Inc">
      <formula>NOT(ISERROR(SEARCH("Inc",D452)))</formula>
    </cfRule>
  </conditionalFormatting>
  <conditionalFormatting sqref="F452">
    <cfRule type="cellIs" dxfId="540" priority="539" operator="equal">
      <formula>"Unlocked"</formula>
    </cfRule>
    <cfRule type="cellIs" dxfId="539" priority="540" operator="equal">
      <formula>"Locked"</formula>
    </cfRule>
  </conditionalFormatting>
  <conditionalFormatting sqref="G452">
    <cfRule type="containsText" dxfId="538" priority="538" operator="containsText" text="Param">
      <formula>NOT(ISERROR(SEARCH("Param",G452)))</formula>
    </cfRule>
  </conditionalFormatting>
  <conditionalFormatting sqref="I452">
    <cfRule type="cellIs" dxfId="537" priority="537" operator="lessThan">
      <formula>0</formula>
    </cfRule>
  </conditionalFormatting>
  <conditionalFormatting sqref="D452">
    <cfRule type="containsText" dxfId="536" priority="535" operator="containsText" text="Dec">
      <formula>NOT(ISERROR(SEARCH("Dec",D452)))</formula>
    </cfRule>
    <cfRule type="containsText" dxfId="535" priority="536" operator="containsText" text="Inc">
      <formula>NOT(ISERROR(SEARCH("Inc",D452)))</formula>
    </cfRule>
  </conditionalFormatting>
  <conditionalFormatting sqref="F452">
    <cfRule type="cellIs" dxfId="534" priority="533" operator="equal">
      <formula>"Unlocked"</formula>
    </cfRule>
    <cfRule type="cellIs" dxfId="533" priority="534" operator="equal">
      <formula>"Locked"</formula>
    </cfRule>
  </conditionalFormatting>
  <conditionalFormatting sqref="G452">
    <cfRule type="containsText" dxfId="532" priority="532" operator="containsText" text="Param">
      <formula>NOT(ISERROR(SEARCH("Param",G452)))</formula>
    </cfRule>
  </conditionalFormatting>
  <conditionalFormatting sqref="I452">
    <cfRule type="cellIs" dxfId="531" priority="531" operator="lessThan">
      <formula>0</formula>
    </cfRule>
  </conditionalFormatting>
  <conditionalFormatting sqref="D452">
    <cfRule type="containsText" dxfId="530" priority="529" operator="containsText" text="Dec">
      <formula>NOT(ISERROR(SEARCH("Dec",D452)))</formula>
    </cfRule>
    <cfRule type="containsText" dxfId="529" priority="530" operator="containsText" text="Inc">
      <formula>NOT(ISERROR(SEARCH("Inc",D452)))</formula>
    </cfRule>
  </conditionalFormatting>
  <conditionalFormatting sqref="F452">
    <cfRule type="cellIs" dxfId="528" priority="527" operator="equal">
      <formula>"Unlocked"</formula>
    </cfRule>
    <cfRule type="cellIs" dxfId="527" priority="528" operator="equal">
      <formula>"Locked"</formula>
    </cfRule>
  </conditionalFormatting>
  <conditionalFormatting sqref="G452">
    <cfRule type="containsText" dxfId="526" priority="526" operator="containsText" text="Param">
      <formula>NOT(ISERROR(SEARCH("Param",G452)))</formula>
    </cfRule>
  </conditionalFormatting>
  <conditionalFormatting sqref="I452">
    <cfRule type="cellIs" dxfId="525" priority="525" operator="lessThan">
      <formula>0</formula>
    </cfRule>
  </conditionalFormatting>
  <conditionalFormatting sqref="D452">
    <cfRule type="containsText" dxfId="524" priority="523" operator="containsText" text="Dec">
      <formula>NOT(ISERROR(SEARCH("Dec",D452)))</formula>
    </cfRule>
    <cfRule type="containsText" dxfId="523" priority="524" operator="containsText" text="Inc">
      <formula>NOT(ISERROR(SEARCH("Inc",D452)))</formula>
    </cfRule>
  </conditionalFormatting>
  <conditionalFormatting sqref="F452">
    <cfRule type="cellIs" dxfId="522" priority="521" operator="equal">
      <formula>"Unlocked"</formula>
    </cfRule>
    <cfRule type="cellIs" dxfId="521" priority="522" operator="equal">
      <formula>"Locked"</formula>
    </cfRule>
  </conditionalFormatting>
  <conditionalFormatting sqref="G452">
    <cfRule type="containsText" dxfId="520" priority="520" operator="containsText" text="Param">
      <formula>NOT(ISERROR(SEARCH("Param",G452)))</formula>
    </cfRule>
  </conditionalFormatting>
  <conditionalFormatting sqref="I452">
    <cfRule type="cellIs" dxfId="519" priority="519" operator="lessThan">
      <formula>0</formula>
    </cfRule>
  </conditionalFormatting>
  <conditionalFormatting sqref="D452">
    <cfRule type="containsText" dxfId="518" priority="517" operator="containsText" text="Dec">
      <formula>NOT(ISERROR(SEARCH("Dec",D452)))</formula>
    </cfRule>
    <cfRule type="containsText" dxfId="517" priority="518" operator="containsText" text="Inc">
      <formula>NOT(ISERROR(SEARCH("Inc",D452)))</formula>
    </cfRule>
  </conditionalFormatting>
  <conditionalFormatting sqref="F452">
    <cfRule type="cellIs" dxfId="516" priority="515" operator="equal">
      <formula>"Unlocked"</formula>
    </cfRule>
    <cfRule type="cellIs" dxfId="515" priority="516" operator="equal">
      <formula>"Locked"</formula>
    </cfRule>
  </conditionalFormatting>
  <conditionalFormatting sqref="G452">
    <cfRule type="containsText" dxfId="514" priority="514" operator="containsText" text="Param">
      <formula>NOT(ISERROR(SEARCH("Param",G452)))</formula>
    </cfRule>
  </conditionalFormatting>
  <conditionalFormatting sqref="I452">
    <cfRule type="cellIs" dxfId="513" priority="513" operator="lessThan">
      <formula>0</formula>
    </cfRule>
  </conditionalFormatting>
  <conditionalFormatting sqref="D452">
    <cfRule type="containsText" dxfId="512" priority="511" operator="containsText" text="Dec">
      <formula>NOT(ISERROR(SEARCH("Dec",D452)))</formula>
    </cfRule>
    <cfRule type="containsText" dxfId="511" priority="512" operator="containsText" text="Inc">
      <formula>NOT(ISERROR(SEARCH("Inc",D452)))</formula>
    </cfRule>
  </conditionalFormatting>
  <conditionalFormatting sqref="F452">
    <cfRule type="cellIs" dxfId="510" priority="509" operator="equal">
      <formula>"Unlocked"</formula>
    </cfRule>
    <cfRule type="cellIs" dxfId="509" priority="510" operator="equal">
      <formula>"Locked"</formula>
    </cfRule>
  </conditionalFormatting>
  <conditionalFormatting sqref="G452">
    <cfRule type="containsText" dxfId="508" priority="508" operator="containsText" text="Param">
      <formula>NOT(ISERROR(SEARCH("Param",G452)))</formula>
    </cfRule>
  </conditionalFormatting>
  <conditionalFormatting sqref="I452">
    <cfRule type="cellIs" dxfId="507" priority="507" operator="lessThan">
      <formula>0</formula>
    </cfRule>
  </conditionalFormatting>
  <conditionalFormatting sqref="D452">
    <cfRule type="containsText" dxfId="506" priority="505" operator="containsText" text="Dec">
      <formula>NOT(ISERROR(SEARCH("Dec",D452)))</formula>
    </cfRule>
    <cfRule type="containsText" dxfId="505" priority="506" operator="containsText" text="Inc">
      <formula>NOT(ISERROR(SEARCH("Inc",D452)))</formula>
    </cfRule>
  </conditionalFormatting>
  <conditionalFormatting sqref="F452">
    <cfRule type="cellIs" dxfId="504" priority="503" operator="equal">
      <formula>"Unlocked"</formula>
    </cfRule>
    <cfRule type="cellIs" dxfId="503" priority="504" operator="equal">
      <formula>"Locked"</formula>
    </cfRule>
  </conditionalFormatting>
  <conditionalFormatting sqref="G452">
    <cfRule type="containsText" dxfId="502" priority="502" operator="containsText" text="Param">
      <formula>NOT(ISERROR(SEARCH("Param",G452)))</formula>
    </cfRule>
  </conditionalFormatting>
  <conditionalFormatting sqref="I452">
    <cfRule type="cellIs" dxfId="501" priority="501" operator="lessThan">
      <formula>0</formula>
    </cfRule>
  </conditionalFormatting>
  <conditionalFormatting sqref="D452">
    <cfRule type="containsText" dxfId="500" priority="499" operator="containsText" text="Dec">
      <formula>NOT(ISERROR(SEARCH("Dec",D452)))</formula>
    </cfRule>
    <cfRule type="containsText" dxfId="499" priority="500" operator="containsText" text="Inc">
      <formula>NOT(ISERROR(SEARCH("Inc",D452)))</formula>
    </cfRule>
  </conditionalFormatting>
  <conditionalFormatting sqref="F452">
    <cfRule type="cellIs" dxfId="498" priority="497" operator="equal">
      <formula>"Unlocked"</formula>
    </cfRule>
    <cfRule type="cellIs" dxfId="497" priority="498" operator="equal">
      <formula>"Locked"</formula>
    </cfRule>
  </conditionalFormatting>
  <conditionalFormatting sqref="G452">
    <cfRule type="containsText" dxfId="496" priority="496" operator="containsText" text="Param">
      <formula>NOT(ISERROR(SEARCH("Param",G452)))</formula>
    </cfRule>
  </conditionalFormatting>
  <conditionalFormatting sqref="I452">
    <cfRule type="cellIs" dxfId="495" priority="495" operator="lessThan">
      <formula>0</formula>
    </cfRule>
  </conditionalFormatting>
  <conditionalFormatting sqref="D452">
    <cfRule type="containsText" dxfId="494" priority="493" operator="containsText" text="Dec">
      <formula>NOT(ISERROR(SEARCH("Dec",D452)))</formula>
    </cfRule>
    <cfRule type="containsText" dxfId="493" priority="494" operator="containsText" text="Inc">
      <formula>NOT(ISERROR(SEARCH("Inc",D452)))</formula>
    </cfRule>
  </conditionalFormatting>
  <conditionalFormatting sqref="F452">
    <cfRule type="cellIs" dxfId="492" priority="491" operator="equal">
      <formula>"Unlocked"</formula>
    </cfRule>
    <cfRule type="cellIs" dxfId="491" priority="492" operator="equal">
      <formula>"Locked"</formula>
    </cfRule>
  </conditionalFormatting>
  <conditionalFormatting sqref="G452">
    <cfRule type="containsText" dxfId="490" priority="490" operator="containsText" text="Param">
      <formula>NOT(ISERROR(SEARCH("Param",G452)))</formula>
    </cfRule>
  </conditionalFormatting>
  <conditionalFormatting sqref="I452">
    <cfRule type="cellIs" dxfId="489" priority="489" operator="lessThan">
      <formula>0</formula>
    </cfRule>
  </conditionalFormatting>
  <conditionalFormatting sqref="D452">
    <cfRule type="containsText" dxfId="488" priority="487" operator="containsText" text="Dec">
      <formula>NOT(ISERROR(SEARCH("Dec",D452)))</formula>
    </cfRule>
    <cfRule type="containsText" dxfId="487" priority="488" operator="containsText" text="Inc">
      <formula>NOT(ISERROR(SEARCH("Inc",D452)))</formula>
    </cfRule>
  </conditionalFormatting>
  <conditionalFormatting sqref="F452">
    <cfRule type="cellIs" dxfId="486" priority="485" operator="equal">
      <formula>"Unlocked"</formula>
    </cfRule>
    <cfRule type="cellIs" dxfId="485" priority="486" operator="equal">
      <formula>"Locked"</formula>
    </cfRule>
  </conditionalFormatting>
  <conditionalFormatting sqref="G452">
    <cfRule type="containsText" dxfId="484" priority="484" operator="containsText" text="Param">
      <formula>NOT(ISERROR(SEARCH("Param",G452)))</formula>
    </cfRule>
  </conditionalFormatting>
  <conditionalFormatting sqref="I452">
    <cfRule type="cellIs" dxfId="483" priority="483" operator="lessThan">
      <formula>0</formula>
    </cfRule>
  </conditionalFormatting>
  <conditionalFormatting sqref="D452">
    <cfRule type="containsText" dxfId="482" priority="481" operator="containsText" text="Dec">
      <formula>NOT(ISERROR(SEARCH("Dec",D452)))</formula>
    </cfRule>
    <cfRule type="containsText" dxfId="481" priority="482" operator="containsText" text="Inc">
      <formula>NOT(ISERROR(SEARCH("Inc",D452)))</formula>
    </cfRule>
  </conditionalFormatting>
  <conditionalFormatting sqref="F452">
    <cfRule type="cellIs" dxfId="480" priority="479" operator="equal">
      <formula>"Unlocked"</formula>
    </cfRule>
    <cfRule type="cellIs" dxfId="479" priority="480" operator="equal">
      <formula>"Locked"</formula>
    </cfRule>
  </conditionalFormatting>
  <conditionalFormatting sqref="G452">
    <cfRule type="containsText" dxfId="478" priority="478" operator="containsText" text="Param">
      <formula>NOT(ISERROR(SEARCH("Param",G452)))</formula>
    </cfRule>
  </conditionalFormatting>
  <conditionalFormatting sqref="I452">
    <cfRule type="cellIs" dxfId="477" priority="477" operator="lessThan">
      <formula>0</formula>
    </cfRule>
  </conditionalFormatting>
  <conditionalFormatting sqref="D452">
    <cfRule type="containsText" dxfId="476" priority="475" operator="containsText" text="Dec">
      <formula>NOT(ISERROR(SEARCH("Dec",D452)))</formula>
    </cfRule>
    <cfRule type="containsText" dxfId="475" priority="476" operator="containsText" text="Inc">
      <formula>NOT(ISERROR(SEARCH("Inc",D452)))</formula>
    </cfRule>
  </conditionalFormatting>
  <conditionalFormatting sqref="F452">
    <cfRule type="cellIs" dxfId="474" priority="473" operator="equal">
      <formula>"Unlocked"</formula>
    </cfRule>
    <cfRule type="cellIs" dxfId="473" priority="474" operator="equal">
      <formula>"Locked"</formula>
    </cfRule>
  </conditionalFormatting>
  <conditionalFormatting sqref="G452">
    <cfRule type="containsText" dxfId="472" priority="472" operator="containsText" text="Param">
      <formula>NOT(ISERROR(SEARCH("Param",G452)))</formula>
    </cfRule>
  </conditionalFormatting>
  <conditionalFormatting sqref="I452">
    <cfRule type="cellIs" dxfId="471" priority="471" operator="lessThan">
      <formula>0</formula>
    </cfRule>
  </conditionalFormatting>
  <conditionalFormatting sqref="D452">
    <cfRule type="containsText" dxfId="470" priority="469" operator="containsText" text="Dec">
      <formula>NOT(ISERROR(SEARCH("Dec",D452)))</formula>
    </cfRule>
    <cfRule type="containsText" dxfId="469" priority="470" operator="containsText" text="Inc">
      <formula>NOT(ISERROR(SEARCH("Inc",D452)))</formula>
    </cfRule>
  </conditionalFormatting>
  <conditionalFormatting sqref="F452">
    <cfRule type="cellIs" dxfId="468" priority="467" operator="equal">
      <formula>"Unlocked"</formula>
    </cfRule>
    <cfRule type="cellIs" dxfId="467" priority="468" operator="equal">
      <formula>"Locked"</formula>
    </cfRule>
  </conditionalFormatting>
  <conditionalFormatting sqref="G452">
    <cfRule type="containsText" dxfId="466" priority="466" operator="containsText" text="Param">
      <formula>NOT(ISERROR(SEARCH("Param",G452)))</formula>
    </cfRule>
  </conditionalFormatting>
  <conditionalFormatting sqref="I452">
    <cfRule type="cellIs" dxfId="465" priority="465" operator="lessThan">
      <formula>0</formula>
    </cfRule>
  </conditionalFormatting>
  <conditionalFormatting sqref="D452">
    <cfRule type="containsText" dxfId="464" priority="463" operator="containsText" text="Dec">
      <formula>NOT(ISERROR(SEARCH("Dec",D452)))</formula>
    </cfRule>
    <cfRule type="containsText" dxfId="463" priority="464" operator="containsText" text="Inc">
      <formula>NOT(ISERROR(SEARCH("Inc",D452)))</formula>
    </cfRule>
  </conditionalFormatting>
  <conditionalFormatting sqref="F452">
    <cfRule type="cellIs" dxfId="462" priority="461" operator="equal">
      <formula>"Unlocked"</formula>
    </cfRule>
    <cfRule type="cellIs" dxfId="461" priority="462" operator="equal">
      <formula>"Locked"</formula>
    </cfRule>
  </conditionalFormatting>
  <conditionalFormatting sqref="G452">
    <cfRule type="containsText" dxfId="460" priority="460" operator="containsText" text="Param">
      <formula>NOT(ISERROR(SEARCH("Param",G452)))</formula>
    </cfRule>
  </conditionalFormatting>
  <conditionalFormatting sqref="I452">
    <cfRule type="cellIs" dxfId="459" priority="459" operator="lessThan">
      <formula>0</formula>
    </cfRule>
  </conditionalFormatting>
  <conditionalFormatting sqref="D452">
    <cfRule type="containsText" dxfId="458" priority="457" operator="containsText" text="Dec">
      <formula>NOT(ISERROR(SEARCH("Dec",D452)))</formula>
    </cfRule>
    <cfRule type="containsText" dxfId="457" priority="458" operator="containsText" text="Inc">
      <formula>NOT(ISERROR(SEARCH("Inc",D452)))</formula>
    </cfRule>
  </conditionalFormatting>
  <conditionalFormatting sqref="F452">
    <cfRule type="cellIs" dxfId="456" priority="455" operator="equal">
      <formula>"Unlocked"</formula>
    </cfRule>
    <cfRule type="cellIs" dxfId="455" priority="456" operator="equal">
      <formula>"Locked"</formula>
    </cfRule>
  </conditionalFormatting>
  <conditionalFormatting sqref="G452">
    <cfRule type="containsText" dxfId="454" priority="454" operator="containsText" text="Param">
      <formula>NOT(ISERROR(SEARCH("Param",G452)))</formula>
    </cfRule>
  </conditionalFormatting>
  <conditionalFormatting sqref="I452">
    <cfRule type="cellIs" dxfId="453" priority="453" operator="lessThan">
      <formula>0</formula>
    </cfRule>
  </conditionalFormatting>
  <conditionalFormatting sqref="D452">
    <cfRule type="containsText" dxfId="452" priority="451" operator="containsText" text="Dec">
      <formula>NOT(ISERROR(SEARCH("Dec",D452)))</formula>
    </cfRule>
    <cfRule type="containsText" dxfId="451" priority="452" operator="containsText" text="Inc">
      <formula>NOT(ISERROR(SEARCH("Inc",D452)))</formula>
    </cfRule>
  </conditionalFormatting>
  <conditionalFormatting sqref="F452">
    <cfRule type="cellIs" dxfId="450" priority="449" operator="equal">
      <formula>"Unlocked"</formula>
    </cfRule>
    <cfRule type="cellIs" dxfId="449" priority="450" operator="equal">
      <formula>"Locked"</formula>
    </cfRule>
  </conditionalFormatting>
  <conditionalFormatting sqref="G452">
    <cfRule type="containsText" dxfId="448" priority="448" operator="containsText" text="Param">
      <formula>NOT(ISERROR(SEARCH("Param",G452)))</formula>
    </cfRule>
  </conditionalFormatting>
  <conditionalFormatting sqref="I452">
    <cfRule type="cellIs" dxfId="447" priority="447" operator="lessThan">
      <formula>0</formula>
    </cfRule>
  </conditionalFormatting>
  <conditionalFormatting sqref="D452">
    <cfRule type="containsText" dxfId="446" priority="445" operator="containsText" text="Dec">
      <formula>NOT(ISERROR(SEARCH("Dec",D452)))</formula>
    </cfRule>
    <cfRule type="containsText" dxfId="445" priority="446" operator="containsText" text="Inc">
      <formula>NOT(ISERROR(SEARCH("Inc",D452)))</formula>
    </cfRule>
  </conditionalFormatting>
  <conditionalFormatting sqref="F452">
    <cfRule type="cellIs" dxfId="444" priority="443" operator="equal">
      <formula>"Unlocked"</formula>
    </cfRule>
    <cfRule type="cellIs" dxfId="443" priority="444" operator="equal">
      <formula>"Locked"</formula>
    </cfRule>
  </conditionalFormatting>
  <conditionalFormatting sqref="G452">
    <cfRule type="containsText" dxfId="442" priority="442" operator="containsText" text="Param">
      <formula>NOT(ISERROR(SEARCH("Param",G452)))</formula>
    </cfRule>
  </conditionalFormatting>
  <conditionalFormatting sqref="I452">
    <cfRule type="cellIs" dxfId="441" priority="441" operator="lessThan">
      <formula>0</formula>
    </cfRule>
  </conditionalFormatting>
  <conditionalFormatting sqref="D452">
    <cfRule type="containsText" dxfId="440" priority="439" operator="containsText" text="Dec">
      <formula>NOT(ISERROR(SEARCH("Dec",D452)))</formula>
    </cfRule>
    <cfRule type="containsText" dxfId="439" priority="440" operator="containsText" text="Inc">
      <formula>NOT(ISERROR(SEARCH("Inc",D452)))</formula>
    </cfRule>
  </conditionalFormatting>
  <conditionalFormatting sqref="F452">
    <cfRule type="cellIs" dxfId="438" priority="437" operator="equal">
      <formula>"Unlocked"</formula>
    </cfRule>
    <cfRule type="cellIs" dxfId="437" priority="438" operator="equal">
      <formula>"Locked"</formula>
    </cfRule>
  </conditionalFormatting>
  <conditionalFormatting sqref="G452">
    <cfRule type="containsText" dxfId="436" priority="436" operator="containsText" text="Param">
      <formula>NOT(ISERROR(SEARCH("Param",G452)))</formula>
    </cfRule>
  </conditionalFormatting>
  <conditionalFormatting sqref="I452">
    <cfRule type="cellIs" dxfId="435" priority="435" operator="lessThan">
      <formula>0</formula>
    </cfRule>
  </conditionalFormatting>
  <conditionalFormatting sqref="D452">
    <cfRule type="containsText" dxfId="434" priority="433" operator="containsText" text="Dec">
      <formula>NOT(ISERROR(SEARCH("Dec",D452)))</formula>
    </cfRule>
    <cfRule type="containsText" dxfId="433" priority="434" operator="containsText" text="Inc">
      <formula>NOT(ISERROR(SEARCH("Inc",D452)))</formula>
    </cfRule>
  </conditionalFormatting>
  <conditionalFormatting sqref="F453:F455">
    <cfRule type="cellIs" dxfId="432" priority="431" operator="equal">
      <formula>"Unlocked"</formula>
    </cfRule>
    <cfRule type="cellIs" dxfId="431" priority="432" operator="equal">
      <formula>"Locked"</formula>
    </cfRule>
  </conditionalFormatting>
  <conditionalFormatting sqref="G453:G455">
    <cfRule type="containsText" dxfId="430" priority="430" operator="containsText" text="Param">
      <formula>NOT(ISERROR(SEARCH("Param",G453)))</formula>
    </cfRule>
  </conditionalFormatting>
  <conditionalFormatting sqref="I453:I455">
    <cfRule type="cellIs" dxfId="429" priority="429" operator="lessThan">
      <formula>0</formula>
    </cfRule>
  </conditionalFormatting>
  <conditionalFormatting sqref="D453:D455">
    <cfRule type="containsText" dxfId="428" priority="427" operator="containsText" text="Dec">
      <formula>NOT(ISERROR(SEARCH("Dec",D453)))</formula>
    </cfRule>
    <cfRule type="containsText" dxfId="427" priority="428" operator="containsText" text="Inc">
      <formula>NOT(ISERROR(SEARCH("Inc",D453)))</formula>
    </cfRule>
  </conditionalFormatting>
  <conditionalFormatting sqref="F453:F455">
    <cfRule type="cellIs" dxfId="426" priority="425" operator="equal">
      <formula>"Unlocked"</formula>
    </cfRule>
    <cfRule type="cellIs" dxfId="425" priority="426" operator="equal">
      <formula>"Locked"</formula>
    </cfRule>
  </conditionalFormatting>
  <conditionalFormatting sqref="G453:G455">
    <cfRule type="containsText" dxfId="424" priority="424" operator="containsText" text="Param">
      <formula>NOT(ISERROR(SEARCH("Param",G453)))</formula>
    </cfRule>
  </conditionalFormatting>
  <conditionalFormatting sqref="I453:I455">
    <cfRule type="cellIs" dxfId="423" priority="423" operator="lessThan">
      <formula>0</formula>
    </cfRule>
  </conditionalFormatting>
  <conditionalFormatting sqref="D453:D455">
    <cfRule type="containsText" dxfId="422" priority="421" operator="containsText" text="Dec">
      <formula>NOT(ISERROR(SEARCH("Dec",D453)))</formula>
    </cfRule>
    <cfRule type="containsText" dxfId="421" priority="422" operator="containsText" text="Inc">
      <formula>NOT(ISERROR(SEARCH("Inc",D453)))</formula>
    </cfRule>
  </conditionalFormatting>
  <conditionalFormatting sqref="F453:F455">
    <cfRule type="cellIs" dxfId="420" priority="419" operator="equal">
      <formula>"Unlocked"</formula>
    </cfRule>
    <cfRule type="cellIs" dxfId="419" priority="420" operator="equal">
      <formula>"Locked"</formula>
    </cfRule>
  </conditionalFormatting>
  <conditionalFormatting sqref="G453:G455">
    <cfRule type="containsText" dxfId="418" priority="418" operator="containsText" text="Param">
      <formula>NOT(ISERROR(SEARCH("Param",G453)))</formula>
    </cfRule>
  </conditionalFormatting>
  <conditionalFormatting sqref="I453:I455">
    <cfRule type="cellIs" dxfId="417" priority="417" operator="lessThan">
      <formula>0</formula>
    </cfRule>
  </conditionalFormatting>
  <conditionalFormatting sqref="D453:D455">
    <cfRule type="containsText" dxfId="416" priority="415" operator="containsText" text="Dec">
      <formula>NOT(ISERROR(SEARCH("Dec",D453)))</formula>
    </cfRule>
    <cfRule type="containsText" dxfId="415" priority="416" operator="containsText" text="Inc">
      <formula>NOT(ISERROR(SEARCH("Inc",D453)))</formula>
    </cfRule>
  </conditionalFormatting>
  <conditionalFormatting sqref="F453:F455">
    <cfRule type="cellIs" dxfId="414" priority="413" operator="equal">
      <formula>"Unlocked"</formula>
    </cfRule>
    <cfRule type="cellIs" dxfId="413" priority="414" operator="equal">
      <formula>"Locked"</formula>
    </cfRule>
  </conditionalFormatting>
  <conditionalFormatting sqref="G453:G455">
    <cfRule type="containsText" dxfId="412" priority="412" operator="containsText" text="Param">
      <formula>NOT(ISERROR(SEARCH("Param",G453)))</formula>
    </cfRule>
  </conditionalFormatting>
  <conditionalFormatting sqref="I453:I455">
    <cfRule type="cellIs" dxfId="411" priority="411" operator="lessThan">
      <formula>0</formula>
    </cfRule>
  </conditionalFormatting>
  <conditionalFormatting sqref="D453:D455">
    <cfRule type="containsText" dxfId="410" priority="409" operator="containsText" text="Dec">
      <formula>NOT(ISERROR(SEARCH("Dec",D453)))</formula>
    </cfRule>
    <cfRule type="containsText" dxfId="409" priority="410" operator="containsText" text="Inc">
      <formula>NOT(ISERROR(SEARCH("Inc",D453)))</formula>
    </cfRule>
  </conditionalFormatting>
  <conditionalFormatting sqref="F453:F455">
    <cfRule type="cellIs" dxfId="408" priority="407" operator="equal">
      <formula>"Unlocked"</formula>
    </cfRule>
    <cfRule type="cellIs" dxfId="407" priority="408" operator="equal">
      <formula>"Locked"</formula>
    </cfRule>
  </conditionalFormatting>
  <conditionalFormatting sqref="G453:G455">
    <cfRule type="containsText" dxfId="406" priority="406" operator="containsText" text="Param">
      <formula>NOT(ISERROR(SEARCH("Param",G453)))</formula>
    </cfRule>
  </conditionalFormatting>
  <conditionalFormatting sqref="I453:I455">
    <cfRule type="cellIs" dxfId="405" priority="405" operator="lessThan">
      <formula>0</formula>
    </cfRule>
  </conditionalFormatting>
  <conditionalFormatting sqref="D453:D455">
    <cfRule type="containsText" dxfId="404" priority="403" operator="containsText" text="Dec">
      <formula>NOT(ISERROR(SEARCH("Dec",D453)))</formula>
    </cfRule>
    <cfRule type="containsText" dxfId="403" priority="404" operator="containsText" text="Inc">
      <formula>NOT(ISERROR(SEARCH("Inc",D453)))</formula>
    </cfRule>
  </conditionalFormatting>
  <conditionalFormatting sqref="F453:F455">
    <cfRule type="cellIs" dxfId="402" priority="401" operator="equal">
      <formula>"Unlocked"</formula>
    </cfRule>
    <cfRule type="cellIs" dxfId="401" priority="402" operator="equal">
      <formula>"Locked"</formula>
    </cfRule>
  </conditionalFormatting>
  <conditionalFormatting sqref="G453:G455">
    <cfRule type="containsText" dxfId="400" priority="400" operator="containsText" text="Param">
      <formula>NOT(ISERROR(SEARCH("Param",G453)))</formula>
    </cfRule>
  </conditionalFormatting>
  <conditionalFormatting sqref="I453:I455">
    <cfRule type="cellIs" dxfId="399" priority="399" operator="lessThan">
      <formula>0</formula>
    </cfRule>
  </conditionalFormatting>
  <conditionalFormatting sqref="D453:D455">
    <cfRule type="containsText" dxfId="398" priority="397" operator="containsText" text="Dec">
      <formula>NOT(ISERROR(SEARCH("Dec",D453)))</formula>
    </cfRule>
    <cfRule type="containsText" dxfId="397" priority="398" operator="containsText" text="Inc">
      <formula>NOT(ISERROR(SEARCH("Inc",D453)))</formula>
    </cfRule>
  </conditionalFormatting>
  <conditionalFormatting sqref="F453:F455">
    <cfRule type="cellIs" dxfId="396" priority="395" operator="equal">
      <formula>"Unlocked"</formula>
    </cfRule>
    <cfRule type="cellIs" dxfId="395" priority="396" operator="equal">
      <formula>"Locked"</formula>
    </cfRule>
  </conditionalFormatting>
  <conditionalFormatting sqref="G453:G455">
    <cfRule type="containsText" dxfId="394" priority="394" operator="containsText" text="Param">
      <formula>NOT(ISERROR(SEARCH("Param",G453)))</formula>
    </cfRule>
  </conditionalFormatting>
  <conditionalFormatting sqref="I453:I455">
    <cfRule type="cellIs" dxfId="393" priority="393" operator="lessThan">
      <formula>0</formula>
    </cfRule>
  </conditionalFormatting>
  <conditionalFormatting sqref="D453:D455">
    <cfRule type="containsText" dxfId="392" priority="391" operator="containsText" text="Dec">
      <formula>NOT(ISERROR(SEARCH("Dec",D453)))</formula>
    </cfRule>
    <cfRule type="containsText" dxfId="391" priority="392" operator="containsText" text="Inc">
      <formula>NOT(ISERROR(SEARCH("Inc",D453)))</formula>
    </cfRule>
  </conditionalFormatting>
  <conditionalFormatting sqref="F453">
    <cfRule type="cellIs" dxfId="390" priority="389" operator="equal">
      <formula>"Unlocked"</formula>
    </cfRule>
    <cfRule type="cellIs" dxfId="389" priority="390" operator="equal">
      <formula>"Locked"</formula>
    </cfRule>
  </conditionalFormatting>
  <conditionalFormatting sqref="G453">
    <cfRule type="containsText" dxfId="388" priority="388" operator="containsText" text="Param">
      <formula>NOT(ISERROR(SEARCH("Param",G453)))</formula>
    </cfRule>
  </conditionalFormatting>
  <conditionalFormatting sqref="I453">
    <cfRule type="cellIs" dxfId="387" priority="387" operator="lessThan">
      <formula>0</formula>
    </cfRule>
  </conditionalFormatting>
  <conditionalFormatting sqref="D453">
    <cfRule type="containsText" dxfId="386" priority="385" operator="containsText" text="Dec">
      <formula>NOT(ISERROR(SEARCH("Dec",D453)))</formula>
    </cfRule>
    <cfRule type="containsText" dxfId="385" priority="386" operator="containsText" text="Inc">
      <formula>NOT(ISERROR(SEARCH("Inc",D453)))</formula>
    </cfRule>
  </conditionalFormatting>
  <conditionalFormatting sqref="F454:F455">
    <cfRule type="cellIs" dxfId="384" priority="383" operator="equal">
      <formula>"Unlocked"</formula>
    </cfRule>
    <cfRule type="cellIs" dxfId="383" priority="384" operator="equal">
      <formula>"Locked"</formula>
    </cfRule>
  </conditionalFormatting>
  <conditionalFormatting sqref="G454:G455">
    <cfRule type="containsText" dxfId="382" priority="382" operator="containsText" text="Param">
      <formula>NOT(ISERROR(SEARCH("Param",G454)))</formula>
    </cfRule>
  </conditionalFormatting>
  <conditionalFormatting sqref="I454:I455">
    <cfRule type="cellIs" dxfId="381" priority="381" operator="lessThan">
      <formula>0</formula>
    </cfRule>
  </conditionalFormatting>
  <conditionalFormatting sqref="D454:D455">
    <cfRule type="containsText" dxfId="380" priority="379" operator="containsText" text="Dec">
      <formula>NOT(ISERROR(SEARCH("Dec",D454)))</formula>
    </cfRule>
    <cfRule type="containsText" dxfId="379" priority="380" operator="containsText" text="Inc">
      <formula>NOT(ISERROR(SEARCH("Inc",D454)))</formula>
    </cfRule>
  </conditionalFormatting>
  <conditionalFormatting sqref="F456:F461">
    <cfRule type="cellIs" dxfId="378" priority="377" operator="equal">
      <formula>"Unlocked"</formula>
    </cfRule>
    <cfRule type="cellIs" dxfId="377" priority="378" operator="equal">
      <formula>"Locked"</formula>
    </cfRule>
  </conditionalFormatting>
  <conditionalFormatting sqref="G456:G461">
    <cfRule type="containsText" dxfId="376" priority="376" operator="containsText" text="Param">
      <formula>NOT(ISERROR(SEARCH("Param",G456)))</formula>
    </cfRule>
  </conditionalFormatting>
  <conditionalFormatting sqref="I456:I461">
    <cfRule type="cellIs" dxfId="375" priority="375" operator="lessThan">
      <formula>0</formula>
    </cfRule>
  </conditionalFormatting>
  <conditionalFormatting sqref="D456:D461">
    <cfRule type="containsText" dxfId="374" priority="373" operator="containsText" text="Dec">
      <formula>NOT(ISERROR(SEARCH("Dec",D456)))</formula>
    </cfRule>
    <cfRule type="containsText" dxfId="373" priority="374" operator="containsText" text="Inc">
      <formula>NOT(ISERROR(SEARCH("Inc",D456)))</formula>
    </cfRule>
  </conditionalFormatting>
  <conditionalFormatting sqref="F456:F461">
    <cfRule type="cellIs" dxfId="372" priority="371" operator="equal">
      <formula>"Unlocked"</formula>
    </cfRule>
    <cfRule type="cellIs" dxfId="371" priority="372" operator="equal">
      <formula>"Locked"</formula>
    </cfRule>
  </conditionalFormatting>
  <conditionalFormatting sqref="G456:G461">
    <cfRule type="containsText" dxfId="370" priority="370" operator="containsText" text="Param">
      <formula>NOT(ISERROR(SEARCH("Param",G456)))</formula>
    </cfRule>
  </conditionalFormatting>
  <conditionalFormatting sqref="I456:I461">
    <cfRule type="cellIs" dxfId="369" priority="369" operator="lessThan">
      <formula>0</formula>
    </cfRule>
  </conditionalFormatting>
  <conditionalFormatting sqref="D456:D461">
    <cfRule type="containsText" dxfId="368" priority="367" operator="containsText" text="Dec">
      <formula>NOT(ISERROR(SEARCH("Dec",D456)))</formula>
    </cfRule>
    <cfRule type="containsText" dxfId="367" priority="368" operator="containsText" text="Inc">
      <formula>NOT(ISERROR(SEARCH("Inc",D456)))</formula>
    </cfRule>
  </conditionalFormatting>
  <conditionalFormatting sqref="F456:F461">
    <cfRule type="cellIs" dxfId="366" priority="365" operator="equal">
      <formula>"Unlocked"</formula>
    </cfRule>
    <cfRule type="cellIs" dxfId="365" priority="366" operator="equal">
      <formula>"Locked"</formula>
    </cfRule>
  </conditionalFormatting>
  <conditionalFormatting sqref="G456:G461">
    <cfRule type="containsText" dxfId="364" priority="364" operator="containsText" text="Param">
      <formula>NOT(ISERROR(SEARCH("Param",G456)))</formula>
    </cfRule>
  </conditionalFormatting>
  <conditionalFormatting sqref="I456:I461">
    <cfRule type="cellIs" dxfId="363" priority="363" operator="lessThan">
      <formula>0</formula>
    </cfRule>
  </conditionalFormatting>
  <conditionalFormatting sqref="D456:D461">
    <cfRule type="containsText" dxfId="362" priority="361" operator="containsText" text="Dec">
      <formula>NOT(ISERROR(SEARCH("Dec",D456)))</formula>
    </cfRule>
    <cfRule type="containsText" dxfId="361" priority="362" operator="containsText" text="Inc">
      <formula>NOT(ISERROR(SEARCH("Inc",D456)))</formula>
    </cfRule>
  </conditionalFormatting>
  <conditionalFormatting sqref="F456:F461">
    <cfRule type="cellIs" dxfId="360" priority="359" operator="equal">
      <formula>"Unlocked"</formula>
    </cfRule>
    <cfRule type="cellIs" dxfId="359" priority="360" operator="equal">
      <formula>"Locked"</formula>
    </cfRule>
  </conditionalFormatting>
  <conditionalFormatting sqref="G456:G461">
    <cfRule type="containsText" dxfId="358" priority="358" operator="containsText" text="Param">
      <formula>NOT(ISERROR(SEARCH("Param",G456)))</formula>
    </cfRule>
  </conditionalFormatting>
  <conditionalFormatting sqref="I456:I461">
    <cfRule type="cellIs" dxfId="357" priority="357" operator="lessThan">
      <formula>0</formula>
    </cfRule>
  </conditionalFormatting>
  <conditionalFormatting sqref="D456:D461">
    <cfRule type="containsText" dxfId="356" priority="355" operator="containsText" text="Dec">
      <formula>NOT(ISERROR(SEARCH("Dec",D456)))</formula>
    </cfRule>
    <cfRule type="containsText" dxfId="355" priority="356" operator="containsText" text="Inc">
      <formula>NOT(ISERROR(SEARCH("Inc",D456)))</formula>
    </cfRule>
  </conditionalFormatting>
  <conditionalFormatting sqref="F456:F461">
    <cfRule type="cellIs" dxfId="354" priority="353" operator="equal">
      <formula>"Unlocked"</formula>
    </cfRule>
    <cfRule type="cellIs" dxfId="353" priority="354" operator="equal">
      <formula>"Locked"</formula>
    </cfRule>
  </conditionalFormatting>
  <conditionalFormatting sqref="G456:G461">
    <cfRule type="containsText" dxfId="352" priority="352" operator="containsText" text="Param">
      <formula>NOT(ISERROR(SEARCH("Param",G456)))</formula>
    </cfRule>
  </conditionalFormatting>
  <conditionalFormatting sqref="I456:I461">
    <cfRule type="cellIs" dxfId="351" priority="351" operator="lessThan">
      <formula>0</formula>
    </cfRule>
  </conditionalFormatting>
  <conditionalFormatting sqref="D456:D461">
    <cfRule type="containsText" dxfId="350" priority="349" operator="containsText" text="Dec">
      <formula>NOT(ISERROR(SEARCH("Dec",D456)))</formula>
    </cfRule>
    <cfRule type="containsText" dxfId="349" priority="350" operator="containsText" text="Inc">
      <formula>NOT(ISERROR(SEARCH("Inc",D456)))</formula>
    </cfRule>
  </conditionalFormatting>
  <conditionalFormatting sqref="F456:F461">
    <cfRule type="cellIs" dxfId="348" priority="347" operator="equal">
      <formula>"Unlocked"</formula>
    </cfRule>
    <cfRule type="cellIs" dxfId="347" priority="348" operator="equal">
      <formula>"Locked"</formula>
    </cfRule>
  </conditionalFormatting>
  <conditionalFormatting sqref="G456:G461">
    <cfRule type="containsText" dxfId="346" priority="346" operator="containsText" text="Param">
      <formula>NOT(ISERROR(SEARCH("Param",G456)))</formula>
    </cfRule>
  </conditionalFormatting>
  <conditionalFormatting sqref="I456:I461">
    <cfRule type="cellIs" dxfId="345" priority="345" operator="lessThan">
      <formula>0</formula>
    </cfRule>
  </conditionalFormatting>
  <conditionalFormatting sqref="D456:D461">
    <cfRule type="containsText" dxfId="344" priority="343" operator="containsText" text="Dec">
      <formula>NOT(ISERROR(SEARCH("Dec",D456)))</formula>
    </cfRule>
    <cfRule type="containsText" dxfId="343" priority="344" operator="containsText" text="Inc">
      <formula>NOT(ISERROR(SEARCH("Inc",D456)))</formula>
    </cfRule>
  </conditionalFormatting>
  <conditionalFormatting sqref="F456:F461">
    <cfRule type="cellIs" dxfId="342" priority="341" operator="equal">
      <formula>"Unlocked"</formula>
    </cfRule>
    <cfRule type="cellIs" dxfId="341" priority="342" operator="equal">
      <formula>"Locked"</formula>
    </cfRule>
  </conditionalFormatting>
  <conditionalFormatting sqref="G456:G461">
    <cfRule type="containsText" dxfId="340" priority="340" operator="containsText" text="Param">
      <formula>NOT(ISERROR(SEARCH("Param",G456)))</formula>
    </cfRule>
  </conditionalFormatting>
  <conditionalFormatting sqref="I456:I461">
    <cfRule type="cellIs" dxfId="339" priority="339" operator="lessThan">
      <formula>0</formula>
    </cfRule>
  </conditionalFormatting>
  <conditionalFormatting sqref="D456:D461">
    <cfRule type="containsText" dxfId="338" priority="337" operator="containsText" text="Dec">
      <formula>NOT(ISERROR(SEARCH("Dec",D456)))</formula>
    </cfRule>
    <cfRule type="containsText" dxfId="337" priority="338" operator="containsText" text="Inc">
      <formula>NOT(ISERROR(SEARCH("Inc",D456)))</formula>
    </cfRule>
  </conditionalFormatting>
  <conditionalFormatting sqref="F456:F461">
    <cfRule type="cellIs" dxfId="336" priority="335" operator="equal">
      <formula>"Unlocked"</formula>
    </cfRule>
    <cfRule type="cellIs" dxfId="335" priority="336" operator="equal">
      <formula>"Locked"</formula>
    </cfRule>
  </conditionalFormatting>
  <conditionalFormatting sqref="G456:G461">
    <cfRule type="containsText" dxfId="334" priority="334" operator="containsText" text="Param">
      <formula>NOT(ISERROR(SEARCH("Param",G456)))</formula>
    </cfRule>
  </conditionalFormatting>
  <conditionalFormatting sqref="I456:I461">
    <cfRule type="cellIs" dxfId="333" priority="333" operator="lessThan">
      <formula>0</formula>
    </cfRule>
  </conditionalFormatting>
  <conditionalFormatting sqref="D456:D461">
    <cfRule type="containsText" dxfId="332" priority="331" operator="containsText" text="Dec">
      <formula>NOT(ISERROR(SEARCH("Dec",D456)))</formula>
    </cfRule>
    <cfRule type="containsText" dxfId="331" priority="332" operator="containsText" text="Inc">
      <formula>NOT(ISERROR(SEARCH("Inc",D456)))</formula>
    </cfRule>
  </conditionalFormatting>
  <conditionalFormatting sqref="F456:F461">
    <cfRule type="cellIs" dxfId="330" priority="329" operator="equal">
      <formula>"Unlocked"</formula>
    </cfRule>
    <cfRule type="cellIs" dxfId="329" priority="330" operator="equal">
      <formula>"Locked"</formula>
    </cfRule>
  </conditionalFormatting>
  <conditionalFormatting sqref="G456:G461">
    <cfRule type="containsText" dxfId="328" priority="328" operator="containsText" text="Param">
      <formula>NOT(ISERROR(SEARCH("Param",G456)))</formula>
    </cfRule>
  </conditionalFormatting>
  <conditionalFormatting sqref="I456:I461">
    <cfRule type="cellIs" dxfId="327" priority="327" operator="lessThan">
      <formula>0</formula>
    </cfRule>
  </conditionalFormatting>
  <conditionalFormatting sqref="D456:D461">
    <cfRule type="containsText" dxfId="326" priority="325" operator="containsText" text="Dec">
      <formula>NOT(ISERROR(SEARCH("Dec",D456)))</formula>
    </cfRule>
    <cfRule type="containsText" dxfId="325" priority="326" operator="containsText" text="Inc">
      <formula>NOT(ISERROR(SEARCH("Inc",D456)))</formula>
    </cfRule>
  </conditionalFormatting>
  <conditionalFormatting sqref="F456:F458">
    <cfRule type="cellIs" dxfId="324" priority="323" operator="equal">
      <formula>"Unlocked"</formula>
    </cfRule>
    <cfRule type="cellIs" dxfId="323" priority="324" operator="equal">
      <formula>"Locked"</formula>
    </cfRule>
  </conditionalFormatting>
  <conditionalFormatting sqref="G456:G458">
    <cfRule type="containsText" dxfId="322" priority="322" operator="containsText" text="Param">
      <formula>NOT(ISERROR(SEARCH("Param",G456)))</formula>
    </cfRule>
  </conditionalFormatting>
  <conditionalFormatting sqref="I456:I458">
    <cfRule type="cellIs" dxfId="321" priority="321" operator="lessThan">
      <formula>0</formula>
    </cfRule>
  </conditionalFormatting>
  <conditionalFormatting sqref="D456:D458">
    <cfRule type="containsText" dxfId="320" priority="319" operator="containsText" text="Dec">
      <formula>NOT(ISERROR(SEARCH("Dec",D456)))</formula>
    </cfRule>
    <cfRule type="containsText" dxfId="319" priority="320" operator="containsText" text="Inc">
      <formula>NOT(ISERROR(SEARCH("Inc",D456)))</formula>
    </cfRule>
  </conditionalFormatting>
  <conditionalFormatting sqref="F456:F458">
    <cfRule type="cellIs" dxfId="318" priority="317" operator="equal">
      <formula>"Unlocked"</formula>
    </cfRule>
    <cfRule type="cellIs" dxfId="317" priority="318" operator="equal">
      <formula>"Locked"</formula>
    </cfRule>
  </conditionalFormatting>
  <conditionalFormatting sqref="G456:G458">
    <cfRule type="containsText" dxfId="316" priority="316" operator="containsText" text="Param">
      <formula>NOT(ISERROR(SEARCH("Param",G456)))</formula>
    </cfRule>
  </conditionalFormatting>
  <conditionalFormatting sqref="I456:I458">
    <cfRule type="cellIs" dxfId="315" priority="315" operator="lessThan">
      <formula>0</formula>
    </cfRule>
  </conditionalFormatting>
  <conditionalFormatting sqref="D456:D458">
    <cfRule type="containsText" dxfId="314" priority="313" operator="containsText" text="Dec">
      <formula>NOT(ISERROR(SEARCH("Dec",D456)))</formula>
    </cfRule>
    <cfRule type="containsText" dxfId="313" priority="314" operator="containsText" text="Inc">
      <formula>NOT(ISERROR(SEARCH("Inc",D456)))</formula>
    </cfRule>
  </conditionalFormatting>
  <conditionalFormatting sqref="F456:F458">
    <cfRule type="cellIs" dxfId="312" priority="311" operator="equal">
      <formula>"Unlocked"</formula>
    </cfRule>
    <cfRule type="cellIs" dxfId="311" priority="312" operator="equal">
      <formula>"Locked"</formula>
    </cfRule>
  </conditionalFormatting>
  <conditionalFormatting sqref="G456:G458">
    <cfRule type="containsText" dxfId="310" priority="310" operator="containsText" text="Param">
      <formula>NOT(ISERROR(SEARCH("Param",G456)))</formula>
    </cfRule>
  </conditionalFormatting>
  <conditionalFormatting sqref="I456:I458">
    <cfRule type="cellIs" dxfId="309" priority="309" operator="lessThan">
      <formula>0</formula>
    </cfRule>
  </conditionalFormatting>
  <conditionalFormatting sqref="D456:D458">
    <cfRule type="containsText" dxfId="308" priority="307" operator="containsText" text="Dec">
      <formula>NOT(ISERROR(SEARCH("Dec",D456)))</formula>
    </cfRule>
    <cfRule type="containsText" dxfId="307" priority="308" operator="containsText" text="Inc">
      <formula>NOT(ISERROR(SEARCH("Inc",D456)))</formula>
    </cfRule>
  </conditionalFormatting>
  <conditionalFormatting sqref="F456:F458">
    <cfRule type="cellIs" dxfId="306" priority="305" operator="equal">
      <formula>"Unlocked"</formula>
    </cfRule>
    <cfRule type="cellIs" dxfId="305" priority="306" operator="equal">
      <formula>"Locked"</formula>
    </cfRule>
  </conditionalFormatting>
  <conditionalFormatting sqref="G456:G458">
    <cfRule type="containsText" dxfId="304" priority="304" operator="containsText" text="Param">
      <formula>NOT(ISERROR(SEARCH("Param",G456)))</formula>
    </cfRule>
  </conditionalFormatting>
  <conditionalFormatting sqref="I456:I458">
    <cfRule type="cellIs" dxfId="303" priority="303" operator="lessThan">
      <formula>0</formula>
    </cfRule>
  </conditionalFormatting>
  <conditionalFormatting sqref="D456:D458">
    <cfRule type="containsText" dxfId="302" priority="301" operator="containsText" text="Dec">
      <formula>NOT(ISERROR(SEARCH("Dec",D456)))</formula>
    </cfRule>
    <cfRule type="containsText" dxfId="301" priority="302" operator="containsText" text="Inc">
      <formula>NOT(ISERROR(SEARCH("Inc",D456)))</formula>
    </cfRule>
  </conditionalFormatting>
  <conditionalFormatting sqref="F456:F458">
    <cfRule type="cellIs" dxfId="300" priority="299" operator="equal">
      <formula>"Unlocked"</formula>
    </cfRule>
    <cfRule type="cellIs" dxfId="299" priority="300" operator="equal">
      <formula>"Locked"</formula>
    </cfRule>
  </conditionalFormatting>
  <conditionalFormatting sqref="G456:G458">
    <cfRule type="containsText" dxfId="298" priority="298" operator="containsText" text="Param">
      <formula>NOT(ISERROR(SEARCH("Param",G456)))</formula>
    </cfRule>
  </conditionalFormatting>
  <conditionalFormatting sqref="I456:I458">
    <cfRule type="cellIs" dxfId="297" priority="297" operator="lessThan">
      <formula>0</formula>
    </cfRule>
  </conditionalFormatting>
  <conditionalFormatting sqref="D456:D458">
    <cfRule type="containsText" dxfId="296" priority="295" operator="containsText" text="Dec">
      <formula>NOT(ISERROR(SEARCH("Dec",D456)))</formula>
    </cfRule>
    <cfRule type="containsText" dxfId="295" priority="296" operator="containsText" text="Inc">
      <formula>NOT(ISERROR(SEARCH("Inc",D456)))</formula>
    </cfRule>
  </conditionalFormatting>
  <conditionalFormatting sqref="F456:F458">
    <cfRule type="cellIs" dxfId="294" priority="293" operator="equal">
      <formula>"Unlocked"</formula>
    </cfRule>
    <cfRule type="cellIs" dxfId="293" priority="294" operator="equal">
      <formula>"Locked"</formula>
    </cfRule>
  </conditionalFormatting>
  <conditionalFormatting sqref="G456:G458">
    <cfRule type="containsText" dxfId="292" priority="292" operator="containsText" text="Param">
      <formula>NOT(ISERROR(SEARCH("Param",G456)))</formula>
    </cfRule>
  </conditionalFormatting>
  <conditionalFormatting sqref="I456:I458">
    <cfRule type="cellIs" dxfId="291" priority="291" operator="lessThan">
      <formula>0</formula>
    </cfRule>
  </conditionalFormatting>
  <conditionalFormatting sqref="D456:D458">
    <cfRule type="containsText" dxfId="290" priority="289" operator="containsText" text="Dec">
      <formula>NOT(ISERROR(SEARCH("Dec",D456)))</formula>
    </cfRule>
    <cfRule type="containsText" dxfId="289" priority="290" operator="containsText" text="Inc">
      <formula>NOT(ISERROR(SEARCH("Inc",D456)))</formula>
    </cfRule>
  </conditionalFormatting>
  <conditionalFormatting sqref="F456:F458">
    <cfRule type="cellIs" dxfId="288" priority="287" operator="equal">
      <formula>"Unlocked"</formula>
    </cfRule>
    <cfRule type="cellIs" dxfId="287" priority="288" operator="equal">
      <formula>"Locked"</formula>
    </cfRule>
  </conditionalFormatting>
  <conditionalFormatting sqref="G456:G458">
    <cfRule type="containsText" dxfId="286" priority="286" operator="containsText" text="Param">
      <formula>NOT(ISERROR(SEARCH("Param",G456)))</formula>
    </cfRule>
  </conditionalFormatting>
  <conditionalFormatting sqref="I456:I458">
    <cfRule type="cellIs" dxfId="285" priority="285" operator="lessThan">
      <formula>0</formula>
    </cfRule>
  </conditionalFormatting>
  <conditionalFormatting sqref="D456:D458">
    <cfRule type="containsText" dxfId="284" priority="283" operator="containsText" text="Dec">
      <formula>NOT(ISERROR(SEARCH("Dec",D456)))</formula>
    </cfRule>
    <cfRule type="containsText" dxfId="283" priority="284" operator="containsText" text="Inc">
      <formula>NOT(ISERROR(SEARCH("Inc",D456)))</formula>
    </cfRule>
  </conditionalFormatting>
  <conditionalFormatting sqref="F456:F457">
    <cfRule type="cellIs" dxfId="282" priority="281" operator="equal">
      <formula>"Unlocked"</formula>
    </cfRule>
    <cfRule type="cellIs" dxfId="281" priority="282" operator="equal">
      <formula>"Locked"</formula>
    </cfRule>
  </conditionalFormatting>
  <conditionalFormatting sqref="G456:G457">
    <cfRule type="containsText" dxfId="280" priority="280" operator="containsText" text="Param">
      <formula>NOT(ISERROR(SEARCH("Param",G456)))</formula>
    </cfRule>
  </conditionalFormatting>
  <conditionalFormatting sqref="I456:I457">
    <cfRule type="cellIs" dxfId="279" priority="279" operator="lessThan">
      <formula>0</formula>
    </cfRule>
  </conditionalFormatting>
  <conditionalFormatting sqref="D456:D457">
    <cfRule type="containsText" dxfId="278" priority="277" operator="containsText" text="Dec">
      <formula>NOT(ISERROR(SEARCH("Dec",D456)))</formula>
    </cfRule>
    <cfRule type="containsText" dxfId="277" priority="278" operator="containsText" text="Inc">
      <formula>NOT(ISERROR(SEARCH("Inc",D456)))</formula>
    </cfRule>
  </conditionalFormatting>
  <conditionalFormatting sqref="F456:F457">
    <cfRule type="cellIs" dxfId="276" priority="275" operator="equal">
      <formula>"Unlocked"</formula>
    </cfRule>
    <cfRule type="cellIs" dxfId="275" priority="276" operator="equal">
      <formula>"Locked"</formula>
    </cfRule>
  </conditionalFormatting>
  <conditionalFormatting sqref="G456:G457">
    <cfRule type="containsText" dxfId="274" priority="274" operator="containsText" text="Param">
      <formula>NOT(ISERROR(SEARCH("Param",G456)))</formula>
    </cfRule>
  </conditionalFormatting>
  <conditionalFormatting sqref="I456:I457">
    <cfRule type="cellIs" dxfId="273" priority="273" operator="lessThan">
      <formula>0</formula>
    </cfRule>
  </conditionalFormatting>
  <conditionalFormatting sqref="D456:D457">
    <cfRule type="containsText" dxfId="272" priority="271" operator="containsText" text="Dec">
      <formula>NOT(ISERROR(SEARCH("Dec",D456)))</formula>
    </cfRule>
    <cfRule type="containsText" dxfId="271" priority="272" operator="containsText" text="Inc">
      <formula>NOT(ISERROR(SEARCH("Inc",D456)))</formula>
    </cfRule>
  </conditionalFormatting>
  <conditionalFormatting sqref="F456:F457">
    <cfRule type="cellIs" dxfId="270" priority="269" operator="equal">
      <formula>"Unlocked"</formula>
    </cfRule>
    <cfRule type="cellIs" dxfId="269" priority="270" operator="equal">
      <formula>"Locked"</formula>
    </cfRule>
  </conditionalFormatting>
  <conditionalFormatting sqref="G456:G457">
    <cfRule type="containsText" dxfId="268" priority="268" operator="containsText" text="Param">
      <formula>NOT(ISERROR(SEARCH("Param",G456)))</formula>
    </cfRule>
  </conditionalFormatting>
  <conditionalFormatting sqref="I456:I457">
    <cfRule type="cellIs" dxfId="267" priority="267" operator="lessThan">
      <formula>0</formula>
    </cfRule>
  </conditionalFormatting>
  <conditionalFormatting sqref="D456:D457">
    <cfRule type="containsText" dxfId="266" priority="265" operator="containsText" text="Dec">
      <formula>NOT(ISERROR(SEARCH("Dec",D456)))</formula>
    </cfRule>
    <cfRule type="containsText" dxfId="265" priority="266" operator="containsText" text="Inc">
      <formula>NOT(ISERROR(SEARCH("Inc",D456)))</formula>
    </cfRule>
  </conditionalFormatting>
  <conditionalFormatting sqref="F456:F457">
    <cfRule type="cellIs" dxfId="264" priority="263" operator="equal">
      <formula>"Unlocked"</formula>
    </cfRule>
    <cfRule type="cellIs" dxfId="263" priority="264" operator="equal">
      <formula>"Locked"</formula>
    </cfRule>
  </conditionalFormatting>
  <conditionalFormatting sqref="G456:G457">
    <cfRule type="containsText" dxfId="262" priority="262" operator="containsText" text="Param">
      <formula>NOT(ISERROR(SEARCH("Param",G456)))</formula>
    </cfRule>
  </conditionalFormatting>
  <conditionalFormatting sqref="I456:I457">
    <cfRule type="cellIs" dxfId="261" priority="261" operator="lessThan">
      <formula>0</formula>
    </cfRule>
  </conditionalFormatting>
  <conditionalFormatting sqref="D456:D457">
    <cfRule type="containsText" dxfId="260" priority="259" operator="containsText" text="Dec">
      <formula>NOT(ISERROR(SEARCH("Dec",D456)))</formula>
    </cfRule>
    <cfRule type="containsText" dxfId="259" priority="260" operator="containsText" text="Inc">
      <formula>NOT(ISERROR(SEARCH("Inc",D456)))</formula>
    </cfRule>
  </conditionalFormatting>
  <conditionalFormatting sqref="F456:F457">
    <cfRule type="cellIs" dxfId="258" priority="257" operator="equal">
      <formula>"Unlocked"</formula>
    </cfRule>
    <cfRule type="cellIs" dxfId="257" priority="258" operator="equal">
      <formula>"Locked"</formula>
    </cfRule>
  </conditionalFormatting>
  <conditionalFormatting sqref="G456:G457">
    <cfRule type="containsText" dxfId="256" priority="256" operator="containsText" text="Param">
      <formula>NOT(ISERROR(SEARCH("Param",G456)))</formula>
    </cfRule>
  </conditionalFormatting>
  <conditionalFormatting sqref="I456:I457">
    <cfRule type="cellIs" dxfId="255" priority="255" operator="lessThan">
      <formula>0</formula>
    </cfRule>
  </conditionalFormatting>
  <conditionalFormatting sqref="D456:D457">
    <cfRule type="containsText" dxfId="254" priority="253" operator="containsText" text="Dec">
      <formula>NOT(ISERROR(SEARCH("Dec",D456)))</formula>
    </cfRule>
    <cfRule type="containsText" dxfId="253" priority="254" operator="containsText" text="Inc">
      <formula>NOT(ISERROR(SEARCH("Inc",D456)))</formula>
    </cfRule>
  </conditionalFormatting>
  <conditionalFormatting sqref="F456:F457">
    <cfRule type="cellIs" dxfId="252" priority="251" operator="equal">
      <formula>"Unlocked"</formula>
    </cfRule>
    <cfRule type="cellIs" dxfId="251" priority="252" operator="equal">
      <formula>"Locked"</formula>
    </cfRule>
  </conditionalFormatting>
  <conditionalFormatting sqref="G456:G457">
    <cfRule type="containsText" dxfId="250" priority="250" operator="containsText" text="Param">
      <formula>NOT(ISERROR(SEARCH("Param",G456)))</formula>
    </cfRule>
  </conditionalFormatting>
  <conditionalFormatting sqref="I456:I457">
    <cfRule type="cellIs" dxfId="249" priority="249" operator="lessThan">
      <formula>0</formula>
    </cfRule>
  </conditionalFormatting>
  <conditionalFormatting sqref="D456:D457">
    <cfRule type="containsText" dxfId="248" priority="247" operator="containsText" text="Dec">
      <formula>NOT(ISERROR(SEARCH("Dec",D456)))</formula>
    </cfRule>
    <cfRule type="containsText" dxfId="247" priority="248" operator="containsText" text="Inc">
      <formula>NOT(ISERROR(SEARCH("Inc",D456)))</formula>
    </cfRule>
  </conditionalFormatting>
  <conditionalFormatting sqref="F456:F457">
    <cfRule type="cellIs" dxfId="246" priority="245" operator="equal">
      <formula>"Unlocked"</formula>
    </cfRule>
    <cfRule type="cellIs" dxfId="245" priority="246" operator="equal">
      <formula>"Locked"</formula>
    </cfRule>
  </conditionalFormatting>
  <conditionalFormatting sqref="G456:G457">
    <cfRule type="containsText" dxfId="244" priority="244" operator="containsText" text="Param">
      <formula>NOT(ISERROR(SEARCH("Param",G456)))</formula>
    </cfRule>
  </conditionalFormatting>
  <conditionalFormatting sqref="I456:I457">
    <cfRule type="cellIs" dxfId="243" priority="243" operator="lessThan">
      <formula>0</formula>
    </cfRule>
  </conditionalFormatting>
  <conditionalFormatting sqref="D456:D457">
    <cfRule type="containsText" dxfId="242" priority="241" operator="containsText" text="Dec">
      <formula>NOT(ISERROR(SEARCH("Dec",D456)))</formula>
    </cfRule>
    <cfRule type="containsText" dxfId="241" priority="242" operator="containsText" text="Inc">
      <formula>NOT(ISERROR(SEARCH("Inc",D456)))</formula>
    </cfRule>
  </conditionalFormatting>
  <conditionalFormatting sqref="F456:F457">
    <cfRule type="cellIs" dxfId="240" priority="239" operator="equal">
      <formula>"Unlocked"</formula>
    </cfRule>
    <cfRule type="cellIs" dxfId="239" priority="240" operator="equal">
      <formula>"Locked"</formula>
    </cfRule>
  </conditionalFormatting>
  <conditionalFormatting sqref="G456:G457">
    <cfRule type="containsText" dxfId="238" priority="238" operator="containsText" text="Param">
      <formula>NOT(ISERROR(SEARCH("Param",G456)))</formula>
    </cfRule>
  </conditionalFormatting>
  <conditionalFormatting sqref="I456:I457">
    <cfRule type="cellIs" dxfId="237" priority="237" operator="lessThan">
      <formula>0</formula>
    </cfRule>
  </conditionalFormatting>
  <conditionalFormatting sqref="D456:D457">
    <cfRule type="containsText" dxfId="236" priority="235" operator="containsText" text="Dec">
      <formula>NOT(ISERROR(SEARCH("Dec",D456)))</formula>
    </cfRule>
    <cfRule type="containsText" dxfId="235" priority="236" operator="containsText" text="Inc">
      <formula>NOT(ISERROR(SEARCH("Inc",D456)))</formula>
    </cfRule>
  </conditionalFormatting>
  <conditionalFormatting sqref="F456:F457">
    <cfRule type="cellIs" dxfId="234" priority="233" operator="equal">
      <formula>"Unlocked"</formula>
    </cfRule>
    <cfRule type="cellIs" dxfId="233" priority="234" operator="equal">
      <formula>"Locked"</formula>
    </cfRule>
  </conditionalFormatting>
  <conditionalFormatting sqref="G456:G457">
    <cfRule type="containsText" dxfId="232" priority="232" operator="containsText" text="Param">
      <formula>NOT(ISERROR(SEARCH("Param",G456)))</formula>
    </cfRule>
  </conditionalFormatting>
  <conditionalFormatting sqref="I456:I457">
    <cfRule type="cellIs" dxfId="231" priority="231" operator="lessThan">
      <formula>0</formula>
    </cfRule>
  </conditionalFormatting>
  <conditionalFormatting sqref="D456:D457">
    <cfRule type="containsText" dxfId="230" priority="229" operator="containsText" text="Dec">
      <formula>NOT(ISERROR(SEARCH("Dec",D456)))</formula>
    </cfRule>
    <cfRule type="containsText" dxfId="229" priority="230" operator="containsText" text="Inc">
      <formula>NOT(ISERROR(SEARCH("Inc",D456)))</formula>
    </cfRule>
  </conditionalFormatting>
  <conditionalFormatting sqref="F456:F457">
    <cfRule type="cellIs" dxfId="228" priority="227" operator="equal">
      <formula>"Unlocked"</formula>
    </cfRule>
    <cfRule type="cellIs" dxfId="227" priority="228" operator="equal">
      <formula>"Locked"</formula>
    </cfRule>
  </conditionalFormatting>
  <conditionalFormatting sqref="G456:G457">
    <cfRule type="containsText" dxfId="226" priority="226" operator="containsText" text="Param">
      <formula>NOT(ISERROR(SEARCH("Param",G456)))</formula>
    </cfRule>
  </conditionalFormatting>
  <conditionalFormatting sqref="I456:I457">
    <cfRule type="cellIs" dxfId="225" priority="225" operator="lessThan">
      <formula>0</formula>
    </cfRule>
  </conditionalFormatting>
  <conditionalFormatting sqref="D456:D457">
    <cfRule type="containsText" dxfId="224" priority="223" operator="containsText" text="Dec">
      <formula>NOT(ISERROR(SEARCH("Dec",D456)))</formula>
    </cfRule>
    <cfRule type="containsText" dxfId="223" priority="224" operator="containsText" text="Inc">
      <formula>NOT(ISERROR(SEARCH("Inc",D456)))</formula>
    </cfRule>
  </conditionalFormatting>
  <conditionalFormatting sqref="F456:F457">
    <cfRule type="cellIs" dxfId="222" priority="221" operator="equal">
      <formula>"Unlocked"</formula>
    </cfRule>
    <cfRule type="cellIs" dxfId="221" priority="222" operator="equal">
      <formula>"Locked"</formula>
    </cfRule>
  </conditionalFormatting>
  <conditionalFormatting sqref="G456:G457">
    <cfRule type="containsText" dxfId="220" priority="220" operator="containsText" text="Param">
      <formula>NOT(ISERROR(SEARCH("Param",G456)))</formula>
    </cfRule>
  </conditionalFormatting>
  <conditionalFormatting sqref="I456:I457">
    <cfRule type="cellIs" dxfId="219" priority="219" operator="lessThan">
      <formula>0</formula>
    </cfRule>
  </conditionalFormatting>
  <conditionalFormatting sqref="D456:D457">
    <cfRule type="containsText" dxfId="218" priority="217" operator="containsText" text="Dec">
      <formula>NOT(ISERROR(SEARCH("Dec",D456)))</formula>
    </cfRule>
    <cfRule type="containsText" dxfId="217" priority="218" operator="containsText" text="Inc">
      <formula>NOT(ISERROR(SEARCH("Inc",D456)))</formula>
    </cfRule>
  </conditionalFormatting>
  <conditionalFormatting sqref="F456:F457">
    <cfRule type="cellIs" dxfId="216" priority="215" operator="equal">
      <formula>"Unlocked"</formula>
    </cfRule>
    <cfRule type="cellIs" dxfId="215" priority="216" operator="equal">
      <formula>"Locked"</formula>
    </cfRule>
  </conditionalFormatting>
  <conditionalFormatting sqref="G456:G457">
    <cfRule type="containsText" dxfId="214" priority="214" operator="containsText" text="Param">
      <formula>NOT(ISERROR(SEARCH("Param",G456)))</formula>
    </cfRule>
  </conditionalFormatting>
  <conditionalFormatting sqref="I456:I457">
    <cfRule type="cellIs" dxfId="213" priority="213" operator="lessThan">
      <formula>0</formula>
    </cfRule>
  </conditionalFormatting>
  <conditionalFormatting sqref="D456:D457">
    <cfRule type="containsText" dxfId="212" priority="211" operator="containsText" text="Dec">
      <formula>NOT(ISERROR(SEARCH("Dec",D456)))</formula>
    </cfRule>
    <cfRule type="containsText" dxfId="211" priority="212" operator="containsText" text="Inc">
      <formula>NOT(ISERROR(SEARCH("Inc",D456)))</formula>
    </cfRule>
  </conditionalFormatting>
  <conditionalFormatting sqref="F456:F457">
    <cfRule type="cellIs" dxfId="210" priority="209" operator="equal">
      <formula>"Unlocked"</formula>
    </cfRule>
    <cfRule type="cellIs" dxfId="209" priority="210" operator="equal">
      <formula>"Locked"</formula>
    </cfRule>
  </conditionalFormatting>
  <conditionalFormatting sqref="G456:G457">
    <cfRule type="containsText" dxfId="208" priority="208" operator="containsText" text="Param">
      <formula>NOT(ISERROR(SEARCH("Param",G456)))</formula>
    </cfRule>
  </conditionalFormatting>
  <conditionalFormatting sqref="I456:I457">
    <cfRule type="cellIs" dxfId="207" priority="207" operator="lessThan">
      <formula>0</formula>
    </cfRule>
  </conditionalFormatting>
  <conditionalFormatting sqref="D456:D457">
    <cfRule type="containsText" dxfId="206" priority="205" operator="containsText" text="Dec">
      <formula>NOT(ISERROR(SEARCH("Dec",D456)))</formula>
    </cfRule>
    <cfRule type="containsText" dxfId="205" priority="206" operator="containsText" text="Inc">
      <formula>NOT(ISERROR(SEARCH("Inc",D456)))</formula>
    </cfRule>
  </conditionalFormatting>
  <conditionalFormatting sqref="F456:F457">
    <cfRule type="cellIs" dxfId="204" priority="203" operator="equal">
      <formula>"Unlocked"</formula>
    </cfRule>
    <cfRule type="cellIs" dxfId="203" priority="204" operator="equal">
      <formula>"Locked"</formula>
    </cfRule>
  </conditionalFormatting>
  <conditionalFormatting sqref="G456:G457">
    <cfRule type="containsText" dxfId="202" priority="202" operator="containsText" text="Param">
      <formula>NOT(ISERROR(SEARCH("Param",G456)))</formula>
    </cfRule>
  </conditionalFormatting>
  <conditionalFormatting sqref="I456:I457">
    <cfRule type="cellIs" dxfId="201" priority="201" operator="lessThan">
      <formula>0</formula>
    </cfRule>
  </conditionalFormatting>
  <conditionalFormatting sqref="D456:D457">
    <cfRule type="containsText" dxfId="200" priority="199" operator="containsText" text="Dec">
      <formula>NOT(ISERROR(SEARCH("Dec",D456)))</formula>
    </cfRule>
    <cfRule type="containsText" dxfId="199" priority="200" operator="containsText" text="Inc">
      <formula>NOT(ISERROR(SEARCH("Inc",D456)))</formula>
    </cfRule>
  </conditionalFormatting>
  <conditionalFormatting sqref="F456:F457">
    <cfRule type="cellIs" dxfId="198" priority="197" operator="equal">
      <formula>"Unlocked"</formula>
    </cfRule>
    <cfRule type="cellIs" dxfId="197" priority="198" operator="equal">
      <formula>"Locked"</formula>
    </cfRule>
  </conditionalFormatting>
  <conditionalFormatting sqref="G456:G457">
    <cfRule type="containsText" dxfId="196" priority="196" operator="containsText" text="Param">
      <formula>NOT(ISERROR(SEARCH("Param",G456)))</formula>
    </cfRule>
  </conditionalFormatting>
  <conditionalFormatting sqref="I456:I457">
    <cfRule type="cellIs" dxfId="195" priority="195" operator="lessThan">
      <formula>0</formula>
    </cfRule>
  </conditionalFormatting>
  <conditionalFormatting sqref="D456:D457">
    <cfRule type="containsText" dxfId="194" priority="193" operator="containsText" text="Dec">
      <formula>NOT(ISERROR(SEARCH("Dec",D456)))</formula>
    </cfRule>
    <cfRule type="containsText" dxfId="193" priority="194" operator="containsText" text="Inc">
      <formula>NOT(ISERROR(SEARCH("Inc",D456)))</formula>
    </cfRule>
  </conditionalFormatting>
  <conditionalFormatting sqref="F456:F457">
    <cfRule type="cellIs" dxfId="192" priority="191" operator="equal">
      <formula>"Unlocked"</formula>
    </cfRule>
    <cfRule type="cellIs" dxfId="191" priority="192" operator="equal">
      <formula>"Locked"</formula>
    </cfRule>
  </conditionalFormatting>
  <conditionalFormatting sqref="G456:G457">
    <cfRule type="containsText" dxfId="190" priority="190" operator="containsText" text="Param">
      <formula>NOT(ISERROR(SEARCH("Param",G456)))</formula>
    </cfRule>
  </conditionalFormatting>
  <conditionalFormatting sqref="I456:I457">
    <cfRule type="cellIs" dxfId="189" priority="189" operator="lessThan">
      <formula>0</formula>
    </cfRule>
  </conditionalFormatting>
  <conditionalFormatting sqref="D456:D457">
    <cfRule type="containsText" dxfId="188" priority="187" operator="containsText" text="Dec">
      <formula>NOT(ISERROR(SEARCH("Dec",D456)))</formula>
    </cfRule>
    <cfRule type="containsText" dxfId="187" priority="188" operator="containsText" text="Inc">
      <formula>NOT(ISERROR(SEARCH("Inc",D456)))</formula>
    </cfRule>
  </conditionalFormatting>
  <conditionalFormatting sqref="F456:F457">
    <cfRule type="cellIs" dxfId="186" priority="185" operator="equal">
      <formula>"Unlocked"</formula>
    </cfRule>
    <cfRule type="cellIs" dxfId="185" priority="186" operator="equal">
      <formula>"Locked"</formula>
    </cfRule>
  </conditionalFormatting>
  <conditionalFormatting sqref="G456:G457">
    <cfRule type="containsText" dxfId="184" priority="184" operator="containsText" text="Param">
      <formula>NOT(ISERROR(SEARCH("Param",G456)))</formula>
    </cfRule>
  </conditionalFormatting>
  <conditionalFormatting sqref="I456:I457">
    <cfRule type="cellIs" dxfId="183" priority="183" operator="lessThan">
      <formula>0</formula>
    </cfRule>
  </conditionalFormatting>
  <conditionalFormatting sqref="D456:D457">
    <cfRule type="containsText" dxfId="182" priority="181" operator="containsText" text="Dec">
      <formula>NOT(ISERROR(SEARCH("Dec",D456)))</formula>
    </cfRule>
    <cfRule type="containsText" dxfId="181" priority="182" operator="containsText" text="Inc">
      <formula>NOT(ISERROR(SEARCH("Inc",D456)))</formula>
    </cfRule>
  </conditionalFormatting>
  <conditionalFormatting sqref="F456:F457">
    <cfRule type="cellIs" dxfId="180" priority="179" operator="equal">
      <formula>"Unlocked"</formula>
    </cfRule>
    <cfRule type="cellIs" dxfId="179" priority="180" operator="equal">
      <formula>"Locked"</formula>
    </cfRule>
  </conditionalFormatting>
  <conditionalFormatting sqref="G456:G457">
    <cfRule type="containsText" dxfId="178" priority="178" operator="containsText" text="Param">
      <formula>NOT(ISERROR(SEARCH("Param",G456)))</formula>
    </cfRule>
  </conditionalFormatting>
  <conditionalFormatting sqref="I456:I457">
    <cfRule type="cellIs" dxfId="177" priority="177" operator="lessThan">
      <formula>0</formula>
    </cfRule>
  </conditionalFormatting>
  <conditionalFormatting sqref="D456:D457">
    <cfRule type="containsText" dxfId="176" priority="175" operator="containsText" text="Dec">
      <formula>NOT(ISERROR(SEARCH("Dec",D456)))</formula>
    </cfRule>
    <cfRule type="containsText" dxfId="175" priority="176" operator="containsText" text="Inc">
      <formula>NOT(ISERROR(SEARCH("Inc",D456)))</formula>
    </cfRule>
  </conditionalFormatting>
  <conditionalFormatting sqref="F456:F457">
    <cfRule type="cellIs" dxfId="174" priority="173" operator="equal">
      <formula>"Unlocked"</formula>
    </cfRule>
    <cfRule type="cellIs" dxfId="173" priority="174" operator="equal">
      <formula>"Locked"</formula>
    </cfRule>
  </conditionalFormatting>
  <conditionalFormatting sqref="G456:G457">
    <cfRule type="containsText" dxfId="172" priority="172" operator="containsText" text="Param">
      <formula>NOT(ISERROR(SEARCH("Param",G456)))</formula>
    </cfRule>
  </conditionalFormatting>
  <conditionalFormatting sqref="I456:I457">
    <cfRule type="cellIs" dxfId="171" priority="171" operator="lessThan">
      <formula>0</formula>
    </cfRule>
  </conditionalFormatting>
  <conditionalFormatting sqref="D456:D457">
    <cfRule type="containsText" dxfId="170" priority="169" operator="containsText" text="Dec">
      <formula>NOT(ISERROR(SEARCH("Dec",D456)))</formula>
    </cfRule>
    <cfRule type="containsText" dxfId="169" priority="170" operator="containsText" text="Inc">
      <formula>NOT(ISERROR(SEARCH("Inc",D456)))</formula>
    </cfRule>
  </conditionalFormatting>
  <conditionalFormatting sqref="F458">
    <cfRule type="cellIs" dxfId="168" priority="167" operator="equal">
      <formula>"Unlocked"</formula>
    </cfRule>
    <cfRule type="cellIs" dxfId="167" priority="168" operator="equal">
      <formula>"Locked"</formula>
    </cfRule>
  </conditionalFormatting>
  <conditionalFormatting sqref="G458">
    <cfRule type="containsText" dxfId="166" priority="166" operator="containsText" text="Param">
      <formula>NOT(ISERROR(SEARCH("Param",G458)))</formula>
    </cfRule>
  </conditionalFormatting>
  <conditionalFormatting sqref="I458">
    <cfRule type="cellIs" dxfId="165" priority="165" operator="lessThan">
      <formula>0</formula>
    </cfRule>
  </conditionalFormatting>
  <conditionalFormatting sqref="D458">
    <cfRule type="containsText" dxfId="164" priority="163" operator="containsText" text="Dec">
      <formula>NOT(ISERROR(SEARCH("Dec",D458)))</formula>
    </cfRule>
    <cfRule type="containsText" dxfId="163" priority="164" operator="containsText" text="Inc">
      <formula>NOT(ISERROR(SEARCH("Inc",D458)))</formula>
    </cfRule>
  </conditionalFormatting>
  <conditionalFormatting sqref="F458">
    <cfRule type="cellIs" dxfId="162" priority="161" operator="equal">
      <formula>"Unlocked"</formula>
    </cfRule>
    <cfRule type="cellIs" dxfId="161" priority="162" operator="equal">
      <formula>"Locked"</formula>
    </cfRule>
  </conditionalFormatting>
  <conditionalFormatting sqref="G458">
    <cfRule type="containsText" dxfId="160" priority="160" operator="containsText" text="Param">
      <formula>NOT(ISERROR(SEARCH("Param",G458)))</formula>
    </cfRule>
  </conditionalFormatting>
  <conditionalFormatting sqref="I458">
    <cfRule type="cellIs" dxfId="159" priority="159" operator="lessThan">
      <formula>0</formula>
    </cfRule>
  </conditionalFormatting>
  <conditionalFormatting sqref="D458">
    <cfRule type="containsText" dxfId="158" priority="157" operator="containsText" text="Dec">
      <formula>NOT(ISERROR(SEARCH("Dec",D458)))</formula>
    </cfRule>
    <cfRule type="containsText" dxfId="157" priority="158" operator="containsText" text="Inc">
      <formula>NOT(ISERROR(SEARCH("Inc",D458)))</formula>
    </cfRule>
  </conditionalFormatting>
  <conditionalFormatting sqref="F458">
    <cfRule type="cellIs" dxfId="156" priority="155" operator="equal">
      <formula>"Unlocked"</formula>
    </cfRule>
    <cfRule type="cellIs" dxfId="155" priority="156" operator="equal">
      <formula>"Locked"</formula>
    </cfRule>
  </conditionalFormatting>
  <conditionalFormatting sqref="G458">
    <cfRule type="containsText" dxfId="154" priority="154" operator="containsText" text="Param">
      <formula>NOT(ISERROR(SEARCH("Param",G458)))</formula>
    </cfRule>
  </conditionalFormatting>
  <conditionalFormatting sqref="I458">
    <cfRule type="cellIs" dxfId="153" priority="153" operator="lessThan">
      <formula>0</formula>
    </cfRule>
  </conditionalFormatting>
  <conditionalFormatting sqref="D458">
    <cfRule type="containsText" dxfId="152" priority="151" operator="containsText" text="Dec">
      <formula>NOT(ISERROR(SEARCH("Dec",D458)))</formula>
    </cfRule>
    <cfRule type="containsText" dxfId="151" priority="152" operator="containsText" text="Inc">
      <formula>NOT(ISERROR(SEARCH("Inc",D458)))</formula>
    </cfRule>
  </conditionalFormatting>
  <conditionalFormatting sqref="F458">
    <cfRule type="cellIs" dxfId="150" priority="149" operator="equal">
      <formula>"Unlocked"</formula>
    </cfRule>
    <cfRule type="cellIs" dxfId="149" priority="150" operator="equal">
      <formula>"Locked"</formula>
    </cfRule>
  </conditionalFormatting>
  <conditionalFormatting sqref="G458">
    <cfRule type="containsText" dxfId="148" priority="148" operator="containsText" text="Param">
      <formula>NOT(ISERROR(SEARCH("Param",G458)))</formula>
    </cfRule>
  </conditionalFormatting>
  <conditionalFormatting sqref="I458">
    <cfRule type="cellIs" dxfId="147" priority="147" operator="lessThan">
      <formula>0</formula>
    </cfRule>
  </conditionalFormatting>
  <conditionalFormatting sqref="D458">
    <cfRule type="containsText" dxfId="146" priority="145" operator="containsText" text="Dec">
      <formula>NOT(ISERROR(SEARCH("Dec",D458)))</formula>
    </cfRule>
    <cfRule type="containsText" dxfId="145" priority="146" operator="containsText" text="Inc">
      <formula>NOT(ISERROR(SEARCH("Inc",D458)))</formula>
    </cfRule>
  </conditionalFormatting>
  <conditionalFormatting sqref="F458">
    <cfRule type="cellIs" dxfId="144" priority="143" operator="equal">
      <formula>"Unlocked"</formula>
    </cfRule>
    <cfRule type="cellIs" dxfId="143" priority="144" operator="equal">
      <formula>"Locked"</formula>
    </cfRule>
  </conditionalFormatting>
  <conditionalFormatting sqref="G458">
    <cfRule type="containsText" dxfId="142" priority="142" operator="containsText" text="Param">
      <formula>NOT(ISERROR(SEARCH("Param",G458)))</formula>
    </cfRule>
  </conditionalFormatting>
  <conditionalFormatting sqref="I458">
    <cfRule type="cellIs" dxfId="141" priority="141" operator="lessThan">
      <formula>0</formula>
    </cfRule>
  </conditionalFormatting>
  <conditionalFormatting sqref="D458">
    <cfRule type="containsText" dxfId="140" priority="139" operator="containsText" text="Dec">
      <formula>NOT(ISERROR(SEARCH("Dec",D458)))</formula>
    </cfRule>
    <cfRule type="containsText" dxfId="139" priority="140" operator="containsText" text="Inc">
      <formula>NOT(ISERROR(SEARCH("Inc",D458)))</formula>
    </cfRule>
  </conditionalFormatting>
  <conditionalFormatting sqref="F458">
    <cfRule type="cellIs" dxfId="138" priority="137" operator="equal">
      <formula>"Unlocked"</formula>
    </cfRule>
    <cfRule type="cellIs" dxfId="137" priority="138" operator="equal">
      <formula>"Locked"</formula>
    </cfRule>
  </conditionalFormatting>
  <conditionalFormatting sqref="G458">
    <cfRule type="containsText" dxfId="136" priority="136" operator="containsText" text="Param">
      <formula>NOT(ISERROR(SEARCH("Param",G458)))</formula>
    </cfRule>
  </conditionalFormatting>
  <conditionalFormatting sqref="I458">
    <cfRule type="cellIs" dxfId="135" priority="135" operator="lessThan">
      <formula>0</formula>
    </cfRule>
  </conditionalFormatting>
  <conditionalFormatting sqref="D458">
    <cfRule type="containsText" dxfId="134" priority="133" operator="containsText" text="Dec">
      <formula>NOT(ISERROR(SEARCH("Dec",D458)))</formula>
    </cfRule>
    <cfRule type="containsText" dxfId="133" priority="134" operator="containsText" text="Inc">
      <formula>NOT(ISERROR(SEARCH("Inc",D458)))</formula>
    </cfRule>
  </conditionalFormatting>
  <conditionalFormatting sqref="F458">
    <cfRule type="cellIs" dxfId="132" priority="131" operator="equal">
      <formula>"Unlocked"</formula>
    </cfRule>
    <cfRule type="cellIs" dxfId="131" priority="132" operator="equal">
      <formula>"Locked"</formula>
    </cfRule>
  </conditionalFormatting>
  <conditionalFormatting sqref="G458">
    <cfRule type="containsText" dxfId="130" priority="130" operator="containsText" text="Param">
      <formula>NOT(ISERROR(SEARCH("Param",G458)))</formula>
    </cfRule>
  </conditionalFormatting>
  <conditionalFormatting sqref="I458">
    <cfRule type="cellIs" dxfId="129" priority="129" operator="lessThan">
      <formula>0</formula>
    </cfRule>
  </conditionalFormatting>
  <conditionalFormatting sqref="D458">
    <cfRule type="containsText" dxfId="128" priority="127" operator="containsText" text="Dec">
      <formula>NOT(ISERROR(SEARCH("Dec",D458)))</formula>
    </cfRule>
    <cfRule type="containsText" dxfId="127" priority="128" operator="containsText" text="Inc">
      <formula>NOT(ISERROR(SEARCH("Inc",D458)))</formula>
    </cfRule>
  </conditionalFormatting>
  <conditionalFormatting sqref="F458">
    <cfRule type="cellIs" dxfId="126" priority="125" operator="equal">
      <formula>"Unlocked"</formula>
    </cfRule>
    <cfRule type="cellIs" dxfId="125" priority="126" operator="equal">
      <formula>"Locked"</formula>
    </cfRule>
  </conditionalFormatting>
  <conditionalFormatting sqref="G458">
    <cfRule type="containsText" dxfId="124" priority="124" operator="containsText" text="Param">
      <formula>NOT(ISERROR(SEARCH("Param",G458)))</formula>
    </cfRule>
  </conditionalFormatting>
  <conditionalFormatting sqref="I458">
    <cfRule type="cellIs" dxfId="123" priority="123" operator="lessThan">
      <formula>0</formula>
    </cfRule>
  </conditionalFormatting>
  <conditionalFormatting sqref="D458">
    <cfRule type="containsText" dxfId="122" priority="121" operator="containsText" text="Dec">
      <formula>NOT(ISERROR(SEARCH("Dec",D458)))</formula>
    </cfRule>
    <cfRule type="containsText" dxfId="121" priority="122" operator="containsText" text="Inc">
      <formula>NOT(ISERROR(SEARCH("Inc",D458)))</formula>
    </cfRule>
  </conditionalFormatting>
  <conditionalFormatting sqref="F458">
    <cfRule type="cellIs" dxfId="120" priority="119" operator="equal">
      <formula>"Unlocked"</formula>
    </cfRule>
    <cfRule type="cellIs" dxfId="119" priority="120" operator="equal">
      <formula>"Locked"</formula>
    </cfRule>
  </conditionalFormatting>
  <conditionalFormatting sqref="G458">
    <cfRule type="containsText" dxfId="118" priority="118" operator="containsText" text="Param">
      <formula>NOT(ISERROR(SEARCH("Param",G458)))</formula>
    </cfRule>
  </conditionalFormatting>
  <conditionalFormatting sqref="I458">
    <cfRule type="cellIs" dxfId="117" priority="117" operator="lessThan">
      <formula>0</formula>
    </cfRule>
  </conditionalFormatting>
  <conditionalFormatting sqref="D458">
    <cfRule type="containsText" dxfId="116" priority="115" operator="containsText" text="Dec">
      <formula>NOT(ISERROR(SEARCH("Dec",D458)))</formula>
    </cfRule>
    <cfRule type="containsText" dxfId="115" priority="116" operator="containsText" text="Inc">
      <formula>NOT(ISERROR(SEARCH("Inc",D458)))</formula>
    </cfRule>
  </conditionalFormatting>
  <conditionalFormatting sqref="F458">
    <cfRule type="cellIs" dxfId="114" priority="113" operator="equal">
      <formula>"Unlocked"</formula>
    </cfRule>
    <cfRule type="cellIs" dxfId="113" priority="114" operator="equal">
      <formula>"Locked"</formula>
    </cfRule>
  </conditionalFormatting>
  <conditionalFormatting sqref="G458">
    <cfRule type="containsText" dxfId="112" priority="112" operator="containsText" text="Param">
      <formula>NOT(ISERROR(SEARCH("Param",G458)))</formula>
    </cfRule>
  </conditionalFormatting>
  <conditionalFormatting sqref="I458">
    <cfRule type="cellIs" dxfId="111" priority="111" operator="lessThan">
      <formula>0</formula>
    </cfRule>
  </conditionalFormatting>
  <conditionalFormatting sqref="D458">
    <cfRule type="containsText" dxfId="110" priority="109" operator="containsText" text="Dec">
      <formula>NOT(ISERROR(SEARCH("Dec",D458)))</formula>
    </cfRule>
    <cfRule type="containsText" dxfId="109" priority="110" operator="containsText" text="Inc">
      <formula>NOT(ISERROR(SEARCH("Inc",D458)))</formula>
    </cfRule>
  </conditionalFormatting>
  <conditionalFormatting sqref="F458">
    <cfRule type="cellIs" dxfId="108" priority="107" operator="equal">
      <formula>"Unlocked"</formula>
    </cfRule>
    <cfRule type="cellIs" dxfId="107" priority="108" operator="equal">
      <formula>"Locked"</formula>
    </cfRule>
  </conditionalFormatting>
  <conditionalFormatting sqref="G458">
    <cfRule type="containsText" dxfId="106" priority="106" operator="containsText" text="Param">
      <formula>NOT(ISERROR(SEARCH("Param",G458)))</formula>
    </cfRule>
  </conditionalFormatting>
  <conditionalFormatting sqref="I458">
    <cfRule type="cellIs" dxfId="105" priority="105" operator="lessThan">
      <formula>0</formula>
    </cfRule>
  </conditionalFormatting>
  <conditionalFormatting sqref="D458">
    <cfRule type="containsText" dxfId="104" priority="103" operator="containsText" text="Dec">
      <formula>NOT(ISERROR(SEARCH("Dec",D458)))</formula>
    </cfRule>
    <cfRule type="containsText" dxfId="103" priority="104" operator="containsText" text="Inc">
      <formula>NOT(ISERROR(SEARCH("Inc",D458)))</formula>
    </cfRule>
  </conditionalFormatting>
  <conditionalFormatting sqref="F458">
    <cfRule type="cellIs" dxfId="102" priority="101" operator="equal">
      <formula>"Unlocked"</formula>
    </cfRule>
    <cfRule type="cellIs" dxfId="101" priority="102" operator="equal">
      <formula>"Locked"</formula>
    </cfRule>
  </conditionalFormatting>
  <conditionalFormatting sqref="G458">
    <cfRule type="containsText" dxfId="100" priority="100" operator="containsText" text="Param">
      <formula>NOT(ISERROR(SEARCH("Param",G458)))</formula>
    </cfRule>
  </conditionalFormatting>
  <conditionalFormatting sqref="I458">
    <cfRule type="cellIs" dxfId="99" priority="99" operator="lessThan">
      <formula>0</formula>
    </cfRule>
  </conditionalFormatting>
  <conditionalFormatting sqref="D458">
    <cfRule type="containsText" dxfId="98" priority="97" operator="containsText" text="Dec">
      <formula>NOT(ISERROR(SEARCH("Dec",D458)))</formula>
    </cfRule>
    <cfRule type="containsText" dxfId="97" priority="98" operator="containsText" text="Inc">
      <formula>NOT(ISERROR(SEARCH("Inc",D458)))</formula>
    </cfRule>
  </conditionalFormatting>
  <conditionalFormatting sqref="F458">
    <cfRule type="cellIs" dxfId="96" priority="95" operator="equal">
      <formula>"Unlocked"</formula>
    </cfRule>
    <cfRule type="cellIs" dxfId="95" priority="96" operator="equal">
      <formula>"Locked"</formula>
    </cfRule>
  </conditionalFormatting>
  <conditionalFormatting sqref="G458">
    <cfRule type="containsText" dxfId="94" priority="94" operator="containsText" text="Param">
      <formula>NOT(ISERROR(SEARCH("Param",G458)))</formula>
    </cfRule>
  </conditionalFormatting>
  <conditionalFormatting sqref="I458">
    <cfRule type="cellIs" dxfId="93" priority="93" operator="lessThan">
      <formula>0</formula>
    </cfRule>
  </conditionalFormatting>
  <conditionalFormatting sqref="D458">
    <cfRule type="containsText" dxfId="92" priority="91" operator="containsText" text="Dec">
      <formula>NOT(ISERROR(SEARCH("Dec",D458)))</formula>
    </cfRule>
    <cfRule type="containsText" dxfId="91" priority="92" operator="containsText" text="Inc">
      <formula>NOT(ISERROR(SEARCH("Inc",D458)))</formula>
    </cfRule>
  </conditionalFormatting>
  <conditionalFormatting sqref="F458">
    <cfRule type="cellIs" dxfId="90" priority="89" operator="equal">
      <formula>"Unlocked"</formula>
    </cfRule>
    <cfRule type="cellIs" dxfId="89" priority="90" operator="equal">
      <formula>"Locked"</formula>
    </cfRule>
  </conditionalFormatting>
  <conditionalFormatting sqref="G458">
    <cfRule type="containsText" dxfId="88" priority="88" operator="containsText" text="Param">
      <formula>NOT(ISERROR(SEARCH("Param",G458)))</formula>
    </cfRule>
  </conditionalFormatting>
  <conditionalFormatting sqref="I458">
    <cfRule type="cellIs" dxfId="87" priority="87" operator="lessThan">
      <formula>0</formula>
    </cfRule>
  </conditionalFormatting>
  <conditionalFormatting sqref="D458">
    <cfRule type="containsText" dxfId="86" priority="85" operator="containsText" text="Dec">
      <formula>NOT(ISERROR(SEARCH("Dec",D458)))</formula>
    </cfRule>
    <cfRule type="containsText" dxfId="85" priority="86" operator="containsText" text="Inc">
      <formula>NOT(ISERROR(SEARCH("Inc",D458)))</formula>
    </cfRule>
  </conditionalFormatting>
  <conditionalFormatting sqref="F458">
    <cfRule type="cellIs" dxfId="84" priority="83" operator="equal">
      <formula>"Unlocked"</formula>
    </cfRule>
    <cfRule type="cellIs" dxfId="83" priority="84" operator="equal">
      <formula>"Locked"</formula>
    </cfRule>
  </conditionalFormatting>
  <conditionalFormatting sqref="G458">
    <cfRule type="containsText" dxfId="82" priority="82" operator="containsText" text="Param">
      <formula>NOT(ISERROR(SEARCH("Param",G458)))</formula>
    </cfRule>
  </conditionalFormatting>
  <conditionalFormatting sqref="I458">
    <cfRule type="cellIs" dxfId="81" priority="81" operator="lessThan">
      <formula>0</formula>
    </cfRule>
  </conditionalFormatting>
  <conditionalFormatting sqref="D458">
    <cfRule type="containsText" dxfId="80" priority="79" operator="containsText" text="Dec">
      <formula>NOT(ISERROR(SEARCH("Dec",D458)))</formula>
    </cfRule>
    <cfRule type="containsText" dxfId="79" priority="80" operator="containsText" text="Inc">
      <formula>NOT(ISERROR(SEARCH("Inc",D458)))</formula>
    </cfRule>
  </conditionalFormatting>
  <conditionalFormatting sqref="F458">
    <cfRule type="cellIs" dxfId="78" priority="77" operator="equal">
      <formula>"Unlocked"</formula>
    </cfRule>
    <cfRule type="cellIs" dxfId="77" priority="78" operator="equal">
      <formula>"Locked"</formula>
    </cfRule>
  </conditionalFormatting>
  <conditionalFormatting sqref="G458">
    <cfRule type="containsText" dxfId="76" priority="76" operator="containsText" text="Param">
      <formula>NOT(ISERROR(SEARCH("Param",G458)))</formula>
    </cfRule>
  </conditionalFormatting>
  <conditionalFormatting sqref="I458">
    <cfRule type="cellIs" dxfId="75" priority="75" operator="lessThan">
      <formula>0</formula>
    </cfRule>
  </conditionalFormatting>
  <conditionalFormatting sqref="D458">
    <cfRule type="containsText" dxfId="74" priority="73" operator="containsText" text="Dec">
      <formula>NOT(ISERROR(SEARCH("Dec",D458)))</formula>
    </cfRule>
    <cfRule type="containsText" dxfId="73" priority="74" operator="containsText" text="Inc">
      <formula>NOT(ISERROR(SEARCH("Inc",D458)))</formula>
    </cfRule>
  </conditionalFormatting>
  <conditionalFormatting sqref="F458">
    <cfRule type="cellIs" dxfId="72" priority="71" operator="equal">
      <formula>"Unlocked"</formula>
    </cfRule>
    <cfRule type="cellIs" dxfId="71" priority="72" operator="equal">
      <formula>"Locked"</formula>
    </cfRule>
  </conditionalFormatting>
  <conditionalFormatting sqref="G458">
    <cfRule type="containsText" dxfId="70" priority="70" operator="containsText" text="Param">
      <formula>NOT(ISERROR(SEARCH("Param",G458)))</formula>
    </cfRule>
  </conditionalFormatting>
  <conditionalFormatting sqref="I458">
    <cfRule type="cellIs" dxfId="69" priority="69" operator="lessThan">
      <formula>0</formula>
    </cfRule>
  </conditionalFormatting>
  <conditionalFormatting sqref="D458">
    <cfRule type="containsText" dxfId="68" priority="67" operator="containsText" text="Dec">
      <formula>NOT(ISERROR(SEARCH("Dec",D458)))</formula>
    </cfRule>
    <cfRule type="containsText" dxfId="67" priority="68" operator="containsText" text="Inc">
      <formula>NOT(ISERROR(SEARCH("Inc",D458)))</formula>
    </cfRule>
  </conditionalFormatting>
  <conditionalFormatting sqref="F458">
    <cfRule type="cellIs" dxfId="66" priority="65" operator="equal">
      <formula>"Unlocked"</formula>
    </cfRule>
    <cfRule type="cellIs" dxfId="65" priority="66" operator="equal">
      <formula>"Locked"</formula>
    </cfRule>
  </conditionalFormatting>
  <conditionalFormatting sqref="G458">
    <cfRule type="containsText" dxfId="64" priority="64" operator="containsText" text="Param">
      <formula>NOT(ISERROR(SEARCH("Param",G458)))</formula>
    </cfRule>
  </conditionalFormatting>
  <conditionalFormatting sqref="I458">
    <cfRule type="cellIs" dxfId="63" priority="63" operator="lessThan">
      <formula>0</formula>
    </cfRule>
  </conditionalFormatting>
  <conditionalFormatting sqref="D458">
    <cfRule type="containsText" dxfId="62" priority="61" operator="containsText" text="Dec">
      <formula>NOT(ISERROR(SEARCH("Dec",D458)))</formula>
    </cfRule>
    <cfRule type="containsText" dxfId="61" priority="62" operator="containsText" text="Inc">
      <formula>NOT(ISERROR(SEARCH("Inc",D458)))</formula>
    </cfRule>
  </conditionalFormatting>
  <conditionalFormatting sqref="F458">
    <cfRule type="cellIs" dxfId="60" priority="59" operator="equal">
      <formula>"Unlocked"</formula>
    </cfRule>
    <cfRule type="cellIs" dxfId="59" priority="60" operator="equal">
      <formula>"Locked"</formula>
    </cfRule>
  </conditionalFormatting>
  <conditionalFormatting sqref="G458">
    <cfRule type="containsText" dxfId="58" priority="58" operator="containsText" text="Param">
      <formula>NOT(ISERROR(SEARCH("Param",G458)))</formula>
    </cfRule>
  </conditionalFormatting>
  <conditionalFormatting sqref="I458">
    <cfRule type="cellIs" dxfId="57" priority="57" operator="lessThan">
      <formula>0</formula>
    </cfRule>
  </conditionalFormatting>
  <conditionalFormatting sqref="D458">
    <cfRule type="containsText" dxfId="56" priority="55" operator="containsText" text="Dec">
      <formula>NOT(ISERROR(SEARCH("Dec",D458)))</formula>
    </cfRule>
    <cfRule type="containsText" dxfId="55" priority="56" operator="containsText" text="Inc">
      <formula>NOT(ISERROR(SEARCH("Inc",D458)))</formula>
    </cfRule>
  </conditionalFormatting>
  <conditionalFormatting sqref="F459:F461">
    <cfRule type="cellIs" dxfId="54" priority="53" operator="equal">
      <formula>"Unlocked"</formula>
    </cfRule>
    <cfRule type="cellIs" dxfId="53" priority="54" operator="equal">
      <formula>"Locked"</formula>
    </cfRule>
  </conditionalFormatting>
  <conditionalFormatting sqref="G459:G461">
    <cfRule type="containsText" dxfId="52" priority="52" operator="containsText" text="Param">
      <formula>NOT(ISERROR(SEARCH("Param",G459)))</formula>
    </cfRule>
  </conditionalFormatting>
  <conditionalFormatting sqref="I459:I461">
    <cfRule type="cellIs" dxfId="51" priority="51" operator="lessThan">
      <formula>0</formula>
    </cfRule>
  </conditionalFormatting>
  <conditionalFormatting sqref="D459:D461">
    <cfRule type="containsText" dxfId="50" priority="49" operator="containsText" text="Dec">
      <formula>NOT(ISERROR(SEARCH("Dec",D459)))</formula>
    </cfRule>
    <cfRule type="containsText" dxfId="49" priority="50" operator="containsText" text="Inc">
      <formula>NOT(ISERROR(SEARCH("Inc",D459)))</formula>
    </cfRule>
  </conditionalFormatting>
  <conditionalFormatting sqref="F459:F461">
    <cfRule type="cellIs" dxfId="48" priority="47" operator="equal">
      <formula>"Unlocked"</formula>
    </cfRule>
    <cfRule type="cellIs" dxfId="47" priority="48" operator="equal">
      <formula>"Locked"</formula>
    </cfRule>
  </conditionalFormatting>
  <conditionalFormatting sqref="G459:G461">
    <cfRule type="containsText" dxfId="46" priority="46" operator="containsText" text="Param">
      <formula>NOT(ISERROR(SEARCH("Param",G459)))</formula>
    </cfRule>
  </conditionalFormatting>
  <conditionalFormatting sqref="I459:I461">
    <cfRule type="cellIs" dxfId="45" priority="45" operator="lessThan">
      <formula>0</formula>
    </cfRule>
  </conditionalFormatting>
  <conditionalFormatting sqref="D459:D461">
    <cfRule type="containsText" dxfId="44" priority="43" operator="containsText" text="Dec">
      <formula>NOT(ISERROR(SEARCH("Dec",D459)))</formula>
    </cfRule>
    <cfRule type="containsText" dxfId="43" priority="44" operator="containsText" text="Inc">
      <formula>NOT(ISERROR(SEARCH("Inc",D459)))</formula>
    </cfRule>
  </conditionalFormatting>
  <conditionalFormatting sqref="F459:F461">
    <cfRule type="cellIs" dxfId="42" priority="41" operator="equal">
      <formula>"Unlocked"</formula>
    </cfRule>
    <cfRule type="cellIs" dxfId="41" priority="42" operator="equal">
      <formula>"Locked"</formula>
    </cfRule>
  </conditionalFormatting>
  <conditionalFormatting sqref="G459:G461">
    <cfRule type="containsText" dxfId="40" priority="40" operator="containsText" text="Param">
      <formula>NOT(ISERROR(SEARCH("Param",G459)))</formula>
    </cfRule>
  </conditionalFormatting>
  <conditionalFormatting sqref="I459:I461">
    <cfRule type="cellIs" dxfId="39" priority="39" operator="lessThan">
      <formula>0</formula>
    </cfRule>
  </conditionalFormatting>
  <conditionalFormatting sqref="D459:D461">
    <cfRule type="containsText" dxfId="38" priority="37" operator="containsText" text="Dec">
      <formula>NOT(ISERROR(SEARCH("Dec",D459)))</formula>
    </cfRule>
    <cfRule type="containsText" dxfId="37" priority="38" operator="containsText" text="Inc">
      <formula>NOT(ISERROR(SEARCH("Inc",D459)))</formula>
    </cfRule>
  </conditionalFormatting>
  <conditionalFormatting sqref="F459:F461">
    <cfRule type="cellIs" dxfId="36" priority="35" operator="equal">
      <formula>"Unlocked"</formula>
    </cfRule>
    <cfRule type="cellIs" dxfId="35" priority="36" operator="equal">
      <formula>"Locked"</formula>
    </cfRule>
  </conditionalFormatting>
  <conditionalFormatting sqref="G459:G461">
    <cfRule type="containsText" dxfId="34" priority="34" operator="containsText" text="Param">
      <formula>NOT(ISERROR(SEARCH("Param",G459)))</formula>
    </cfRule>
  </conditionalFormatting>
  <conditionalFormatting sqref="I459:I461">
    <cfRule type="cellIs" dxfId="33" priority="33" operator="lessThan">
      <formula>0</formula>
    </cfRule>
  </conditionalFormatting>
  <conditionalFormatting sqref="D459:D461">
    <cfRule type="containsText" dxfId="32" priority="31" operator="containsText" text="Dec">
      <formula>NOT(ISERROR(SEARCH("Dec",D459)))</formula>
    </cfRule>
    <cfRule type="containsText" dxfId="31" priority="32" operator="containsText" text="Inc">
      <formula>NOT(ISERROR(SEARCH("Inc",D459)))</formula>
    </cfRule>
  </conditionalFormatting>
  <conditionalFormatting sqref="F459:F461">
    <cfRule type="cellIs" dxfId="30" priority="29" operator="equal">
      <formula>"Unlocked"</formula>
    </cfRule>
    <cfRule type="cellIs" dxfId="29" priority="30" operator="equal">
      <formula>"Locked"</formula>
    </cfRule>
  </conditionalFormatting>
  <conditionalFormatting sqref="G459:G461">
    <cfRule type="containsText" dxfId="28" priority="28" operator="containsText" text="Param">
      <formula>NOT(ISERROR(SEARCH("Param",G459)))</formula>
    </cfRule>
  </conditionalFormatting>
  <conditionalFormatting sqref="I459:I461">
    <cfRule type="cellIs" dxfId="27" priority="27" operator="lessThan">
      <formula>0</formula>
    </cfRule>
  </conditionalFormatting>
  <conditionalFormatting sqref="D459:D461">
    <cfRule type="containsText" dxfId="26" priority="25" operator="containsText" text="Dec">
      <formula>NOT(ISERROR(SEARCH("Dec",D459)))</formula>
    </cfRule>
    <cfRule type="containsText" dxfId="25" priority="26" operator="containsText" text="Inc">
      <formula>NOT(ISERROR(SEARCH("Inc",D459)))</formula>
    </cfRule>
  </conditionalFormatting>
  <conditionalFormatting sqref="F459:F461">
    <cfRule type="cellIs" dxfId="24" priority="23" operator="equal">
      <formula>"Unlocked"</formula>
    </cfRule>
    <cfRule type="cellIs" dxfId="23" priority="24" operator="equal">
      <formula>"Locked"</formula>
    </cfRule>
  </conditionalFormatting>
  <conditionalFormatting sqref="G459:G461">
    <cfRule type="containsText" dxfId="22" priority="22" operator="containsText" text="Param">
      <formula>NOT(ISERROR(SEARCH("Param",G459)))</formula>
    </cfRule>
  </conditionalFormatting>
  <conditionalFormatting sqref="I459:I461">
    <cfRule type="cellIs" dxfId="21" priority="21" operator="lessThan">
      <formula>0</formula>
    </cfRule>
  </conditionalFormatting>
  <conditionalFormatting sqref="D459:D461">
    <cfRule type="containsText" dxfId="20" priority="19" operator="containsText" text="Dec">
      <formula>NOT(ISERROR(SEARCH("Dec",D459)))</formula>
    </cfRule>
    <cfRule type="containsText" dxfId="19" priority="20" operator="containsText" text="Inc">
      <formula>NOT(ISERROR(SEARCH("Inc",D459)))</formula>
    </cfRule>
  </conditionalFormatting>
  <conditionalFormatting sqref="F459:F461">
    <cfRule type="cellIs" dxfId="18" priority="17" operator="equal">
      <formula>"Unlocked"</formula>
    </cfRule>
    <cfRule type="cellIs" dxfId="17" priority="18" operator="equal">
      <formula>"Locked"</formula>
    </cfRule>
  </conditionalFormatting>
  <conditionalFormatting sqref="G459:G461">
    <cfRule type="containsText" dxfId="16" priority="16" operator="containsText" text="Param">
      <formula>NOT(ISERROR(SEARCH("Param",G459)))</formula>
    </cfRule>
  </conditionalFormatting>
  <conditionalFormatting sqref="I459:I461">
    <cfRule type="cellIs" dxfId="15" priority="15" operator="lessThan">
      <formula>0</formula>
    </cfRule>
  </conditionalFormatting>
  <conditionalFormatting sqref="D459:D461">
    <cfRule type="containsText" dxfId="14" priority="13" operator="containsText" text="Dec">
      <formula>NOT(ISERROR(SEARCH("Dec",D459)))</formula>
    </cfRule>
    <cfRule type="containsText" dxfId="13" priority="14" operator="containsText" text="Inc">
      <formula>NOT(ISERROR(SEARCH("Inc",D459)))</formula>
    </cfRule>
  </conditionalFormatting>
  <conditionalFormatting sqref="F459">
    <cfRule type="cellIs" dxfId="12" priority="11" operator="equal">
      <formula>"Unlocked"</formula>
    </cfRule>
    <cfRule type="cellIs" dxfId="11" priority="12" operator="equal">
      <formula>"Locked"</formula>
    </cfRule>
  </conditionalFormatting>
  <conditionalFormatting sqref="G459">
    <cfRule type="containsText" dxfId="10" priority="10" operator="containsText" text="Param">
      <formula>NOT(ISERROR(SEARCH("Param",G459)))</formula>
    </cfRule>
  </conditionalFormatting>
  <conditionalFormatting sqref="I459">
    <cfRule type="cellIs" dxfId="9" priority="9" operator="lessThan">
      <formula>0</formula>
    </cfRule>
  </conditionalFormatting>
  <conditionalFormatting sqref="D459">
    <cfRule type="containsText" dxfId="8" priority="7" operator="containsText" text="Dec">
      <formula>NOT(ISERROR(SEARCH("Dec",D459)))</formula>
    </cfRule>
    <cfRule type="containsText" dxfId="7" priority="8" operator="containsText" text="Inc">
      <formula>NOT(ISERROR(SEARCH("Inc",D459)))</formula>
    </cfRule>
  </conditionalFormatting>
  <conditionalFormatting sqref="F460:F461">
    <cfRule type="cellIs" dxfId="6" priority="5" operator="equal">
      <formula>"Unlocked"</formula>
    </cfRule>
    <cfRule type="cellIs" dxfId="5" priority="6" operator="equal">
      <formula>"Locked"</formula>
    </cfRule>
  </conditionalFormatting>
  <conditionalFormatting sqref="G460:G461">
    <cfRule type="containsText" dxfId="4" priority="4" operator="containsText" text="Param">
      <formula>NOT(ISERROR(SEARCH("Param",G460)))</formula>
    </cfRule>
  </conditionalFormatting>
  <conditionalFormatting sqref="I460:I461">
    <cfRule type="cellIs" dxfId="3" priority="3" operator="lessThan">
      <formula>0</formula>
    </cfRule>
  </conditionalFormatting>
  <conditionalFormatting sqref="D460:D461">
    <cfRule type="containsText" dxfId="2" priority="1" operator="containsText" text="Dec">
      <formula>NOT(ISERROR(SEARCH("Dec",D460)))</formula>
    </cfRule>
    <cfRule type="containsText" dxfId="1" priority="2" operator="containsText" text="Inc">
      <formula>NOT(ISERROR(SEARCH("Inc",D460)))</formula>
    </cfRule>
  </conditionalFormatting>
  <conditionalFormatting sqref="P4:P461">
    <cfRule type="duplicateValues" dxfId="0" priority="8460"/>
  </conditionalFormatting>
  <dataValidations count="5">
    <dataValidation type="list" allowBlank="1" showInputMessage="1" showErrorMessage="1" sqref="D4:D461" xr:uid="{881BFBD6-62D4-4199-837B-63693C28CF53}">
      <formula1>EventNames</formula1>
    </dataValidation>
    <dataValidation type="list" allowBlank="1" showInputMessage="1" showErrorMessage="1" sqref="J4:K461 H4:H461" xr:uid="{3B6549F0-19D8-4449-AB7D-4F967EF304C7}">
      <formula1>"Yes, No"</formula1>
    </dataValidation>
    <dataValidation type="list" allowBlank="1" showInputMessage="1" showErrorMessage="1" sqref="F4:F461" xr:uid="{AD1E23FA-B3FD-424F-84A5-80AF5AA72E95}">
      <formula1>"Unlocked, Locked"</formula1>
    </dataValidation>
    <dataValidation type="list" allowBlank="1" showInputMessage="1" showErrorMessage="1" sqref="B4:B461" xr:uid="{9CFC7A5A-253A-4624-9487-9D78A5F81A1D}">
      <formula1>ProtocolNames</formula1>
    </dataValidation>
    <dataValidation type="list" allowBlank="1" showInputMessage="1" showErrorMessage="1" sqref="G4:G461" xr:uid="{9EE5BEF2-AA65-4A3C-A5B5-D13437FB2517}">
      <formula1>ResourceNames</formula1>
    </dataValidation>
  </dataValidations>
  <pageMargins left="0.7" right="0.7" top="0.75" bottom="0.75" header="0.3" footer="0.3"/>
  <pageSetup orientation="portrait"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04000-D18F-48B6-94BB-9F0C4B267FDD}">
  <dimension ref="A1:F117"/>
  <sheetViews>
    <sheetView workbookViewId="0">
      <selection activeCell="I114" sqref="I114"/>
    </sheetView>
  </sheetViews>
  <sheetFormatPr defaultRowHeight="14.4" x14ac:dyDescent="0.3"/>
  <cols>
    <col min="1" max="1" width="11" customWidth="1"/>
    <col min="2" max="2" width="13.44140625" customWidth="1"/>
  </cols>
  <sheetData>
    <row r="1" spans="1:6" x14ac:dyDescent="0.3">
      <c r="A1" cm="1">
        <f t="array" ref="A1:F117">_xlfn._xlws.FILTER(ResourceExportRange,Resources[id]&gt;0)</f>
        <v>1000</v>
      </c>
      <c r="B1" t="str">
        <v>Magmite</v>
      </c>
      <c r="C1" t="str">
        <v>A mineral that can be found on planets</v>
      </c>
      <c r="D1">
        <v>1</v>
      </c>
      <c r="E1">
        <v>0</v>
      </c>
      <c r="F1">
        <v>0</v>
      </c>
    </row>
    <row r="2" spans="1:6" x14ac:dyDescent="0.3">
      <c r="A2">
        <v>1010</v>
      </c>
      <c r="B2" t="str">
        <v>Formite</v>
      </c>
      <c r="C2" t="str">
        <v>A mineral that can be found on planets</v>
      </c>
      <c r="D2">
        <v>1</v>
      </c>
      <c r="E2">
        <v>0</v>
      </c>
      <c r="F2">
        <v>0</v>
      </c>
    </row>
    <row r="3" spans="1:6" x14ac:dyDescent="0.3">
      <c r="A3">
        <v>1020</v>
      </c>
      <c r="B3" t="str">
        <v>Voxite</v>
      </c>
      <c r="C3" t="str">
        <v>A mineral that can be found on planets</v>
      </c>
      <c r="D3">
        <v>1</v>
      </c>
      <c r="E3">
        <v>0</v>
      </c>
      <c r="F3">
        <v>0</v>
      </c>
    </row>
    <row r="4" spans="1:6" x14ac:dyDescent="0.3">
      <c r="A4">
        <v>1030</v>
      </c>
      <c r="B4" t="str">
        <v>Zenolite</v>
      </c>
      <c r="C4" t="str">
        <v>A mineral that can be found on planets</v>
      </c>
      <c r="D4">
        <v>1</v>
      </c>
      <c r="E4">
        <v>0</v>
      </c>
      <c r="F4">
        <v>0</v>
      </c>
    </row>
    <row r="5" spans="1:6" x14ac:dyDescent="0.3">
      <c r="A5">
        <v>1100</v>
      </c>
      <c r="B5" t="str">
        <v>Kunspar</v>
      </c>
      <c r="C5" t="str">
        <v>A mineral that can be found on moons</v>
      </c>
      <c r="D5">
        <v>1</v>
      </c>
      <c r="E5">
        <v>0</v>
      </c>
      <c r="F5">
        <v>0</v>
      </c>
    </row>
    <row r="6" spans="1:6" x14ac:dyDescent="0.3">
      <c r="A6">
        <v>1110</v>
      </c>
      <c r="B6" t="str">
        <v>Yalspar</v>
      </c>
      <c r="C6" t="str">
        <v>A mineral that can be found on moons</v>
      </c>
      <c r="D6">
        <v>1</v>
      </c>
      <c r="E6">
        <v>0</v>
      </c>
      <c r="F6">
        <v>0</v>
      </c>
    </row>
    <row r="7" spans="1:6" x14ac:dyDescent="0.3">
      <c r="A7">
        <v>1120</v>
      </c>
      <c r="B7" t="str">
        <v>Vladnium</v>
      </c>
      <c r="C7" t="str">
        <v>A mineral that can be found on moons</v>
      </c>
      <c r="D7">
        <v>1</v>
      </c>
      <c r="E7">
        <v>0</v>
      </c>
      <c r="F7">
        <v>0</v>
      </c>
    </row>
    <row r="8" spans="1:6" x14ac:dyDescent="0.3">
      <c r="A8">
        <v>1130</v>
      </c>
      <c r="B8" t="str">
        <v>Wolfite</v>
      </c>
      <c r="C8" t="str">
        <v>A mineral that can be found on moons</v>
      </c>
      <c r="D8">
        <v>1</v>
      </c>
      <c r="E8">
        <v>0</v>
      </c>
      <c r="F8">
        <v>0</v>
      </c>
    </row>
    <row r="9" spans="1:6" x14ac:dyDescent="0.3">
      <c r="A9">
        <v>1200</v>
      </c>
      <c r="B9" t="str">
        <v>Kronite</v>
      </c>
      <c r="C9" t="str">
        <v>A mineral that can be found on asteroids</v>
      </c>
      <c r="D9">
        <v>1</v>
      </c>
      <c r="E9">
        <v>0</v>
      </c>
      <c r="F9">
        <v>0</v>
      </c>
    </row>
    <row r="10" spans="1:6" x14ac:dyDescent="0.3">
      <c r="A10">
        <v>1210</v>
      </c>
      <c r="B10" t="str">
        <v>Efrite</v>
      </c>
      <c r="C10" t="str">
        <v>A mineral that can be found on asteroids</v>
      </c>
      <c r="D10">
        <v>1</v>
      </c>
      <c r="E10">
        <v>0</v>
      </c>
      <c r="F10">
        <v>0</v>
      </c>
    </row>
    <row r="11" spans="1:6" x14ac:dyDescent="0.3">
      <c r="A11">
        <v>1220</v>
      </c>
      <c r="B11" t="str">
        <v>Olivium</v>
      </c>
      <c r="C11" t="str">
        <v>A mineral that can be found on asteroids</v>
      </c>
      <c r="D11">
        <v>1</v>
      </c>
      <c r="E11">
        <v>0</v>
      </c>
      <c r="F11">
        <v>0</v>
      </c>
    </row>
    <row r="12" spans="1:6" x14ac:dyDescent="0.3">
      <c r="A12">
        <v>1230</v>
      </c>
      <c r="B12" t="str">
        <v>Aladanite</v>
      </c>
      <c r="C12" t="str">
        <v>A mineral that can be found on asteroids</v>
      </c>
      <c r="D12">
        <v>1</v>
      </c>
      <c r="E12">
        <v>0</v>
      </c>
      <c r="F12">
        <v>0</v>
      </c>
    </row>
    <row r="13" spans="1:6" x14ac:dyDescent="0.3">
      <c r="A13">
        <v>1300</v>
      </c>
      <c r="B13" t="str">
        <v>Halosite</v>
      </c>
      <c r="C13" t="str">
        <v>A mineral that can be found in comets</v>
      </c>
      <c r="D13">
        <v>1</v>
      </c>
      <c r="E13">
        <v>0</v>
      </c>
      <c r="F13">
        <v>0</v>
      </c>
    </row>
    <row r="14" spans="1:6" x14ac:dyDescent="0.3">
      <c r="A14">
        <v>1310</v>
      </c>
      <c r="B14" t="str">
        <v>Stellarite</v>
      </c>
      <c r="C14" t="str">
        <v>A mineral that can be found in comets</v>
      </c>
      <c r="D14">
        <v>1</v>
      </c>
      <c r="E14">
        <v>0</v>
      </c>
      <c r="F14">
        <v>0</v>
      </c>
    </row>
    <row r="15" spans="1:6" x14ac:dyDescent="0.3">
      <c r="A15">
        <v>1320</v>
      </c>
      <c r="B15" t="str">
        <v>Mullinite</v>
      </c>
      <c r="C15" t="str">
        <v>A mineral that can be found in comets</v>
      </c>
      <c r="D15">
        <v>1</v>
      </c>
      <c r="E15">
        <v>0</v>
      </c>
      <c r="F15">
        <v>0</v>
      </c>
    </row>
    <row r="16" spans="1:6" x14ac:dyDescent="0.3">
      <c r="A16">
        <v>1330</v>
      </c>
      <c r="B16" t="str">
        <v>Oznium</v>
      </c>
      <c r="C16" t="str">
        <v>A mineral that can be found in comets</v>
      </c>
      <c r="D16">
        <v>1</v>
      </c>
      <c r="E16">
        <v>0</v>
      </c>
      <c r="F16">
        <v>0</v>
      </c>
    </row>
    <row r="17" spans="1:6" x14ac:dyDescent="0.3">
      <c r="A17">
        <v>1400</v>
      </c>
      <c r="B17" t="str">
        <v>Tephnium</v>
      </c>
      <c r="C17" t="str">
        <v>A mineral that can be found in planetary rings</v>
      </c>
      <c r="D17">
        <v>1</v>
      </c>
      <c r="E17">
        <v>0</v>
      </c>
      <c r="F17">
        <v>0</v>
      </c>
    </row>
    <row r="18" spans="1:6" x14ac:dyDescent="0.3">
      <c r="A18">
        <v>1410</v>
      </c>
      <c r="B18" t="str">
        <v>Neptine</v>
      </c>
      <c r="C18" t="str">
        <v>A mineral that can be found in planetary rings</v>
      </c>
      <c r="D18">
        <v>1</v>
      </c>
      <c r="E18">
        <v>0</v>
      </c>
      <c r="F18">
        <v>0</v>
      </c>
    </row>
    <row r="19" spans="1:6" x14ac:dyDescent="0.3">
      <c r="A19">
        <v>1420</v>
      </c>
      <c r="B19" t="str">
        <v>Empirogen</v>
      </c>
      <c r="C19" t="str">
        <v>A mineral that can be found in planetary rings</v>
      </c>
      <c r="D19">
        <v>1</v>
      </c>
      <c r="E19">
        <v>0</v>
      </c>
      <c r="F19">
        <v>0</v>
      </c>
    </row>
    <row r="20" spans="1:6" x14ac:dyDescent="0.3">
      <c r="A20">
        <v>1430</v>
      </c>
      <c r="B20" t="str">
        <v>Laudite</v>
      </c>
      <c r="C20" t="str">
        <v>A mineral that can be found in planetary rings</v>
      </c>
      <c r="D20">
        <v>1</v>
      </c>
      <c r="E20">
        <v>0</v>
      </c>
      <c r="F20">
        <v>0</v>
      </c>
    </row>
    <row r="21" spans="1:6" x14ac:dyDescent="0.3">
      <c r="A21">
        <v>2011</v>
      </c>
      <c r="B21" t="str">
        <v>Metals I</v>
      </c>
      <c r="C21" t="str">
        <v>Common metals</v>
      </c>
      <c r="D21">
        <v>1</v>
      </c>
      <c r="E21">
        <v>0</v>
      </c>
      <c r="F21">
        <v>0</v>
      </c>
    </row>
    <row r="22" spans="1:6" x14ac:dyDescent="0.3">
      <c r="A22">
        <v>2012</v>
      </c>
      <c r="B22" t="str">
        <v>Metals II</v>
      </c>
      <c r="C22" t="str">
        <v>Scarce metals</v>
      </c>
      <c r="D22">
        <v>1</v>
      </c>
      <c r="E22">
        <v>0</v>
      </c>
      <c r="F22">
        <v>0</v>
      </c>
    </row>
    <row r="23" spans="1:6" x14ac:dyDescent="0.3">
      <c r="A23">
        <v>2013</v>
      </c>
      <c r="B23" t="str">
        <v>Metals III</v>
      </c>
      <c r="C23" t="str">
        <v>Rare metals</v>
      </c>
      <c r="D23">
        <v>1</v>
      </c>
      <c r="E23">
        <v>0</v>
      </c>
      <c r="F23">
        <v>0</v>
      </c>
    </row>
    <row r="24" spans="1:6" x14ac:dyDescent="0.3">
      <c r="A24">
        <v>2021</v>
      </c>
      <c r="B24" t="str">
        <v>Alloys I</v>
      </c>
      <c r="C24" t="str">
        <v>Common alloys</v>
      </c>
      <c r="D24">
        <v>1</v>
      </c>
      <c r="E24">
        <v>0</v>
      </c>
      <c r="F24">
        <v>0</v>
      </c>
    </row>
    <row r="25" spans="1:6" x14ac:dyDescent="0.3">
      <c r="A25">
        <v>2022</v>
      </c>
      <c r="B25" t="str">
        <v>Alloys II</v>
      </c>
      <c r="C25" t="str">
        <v>Scarce alloys</v>
      </c>
      <c r="D25">
        <v>1</v>
      </c>
      <c r="E25">
        <v>0</v>
      </c>
      <c r="F25">
        <v>0</v>
      </c>
    </row>
    <row r="26" spans="1:6" x14ac:dyDescent="0.3">
      <c r="A26">
        <v>2023</v>
      </c>
      <c r="B26" t="str">
        <v>Alloys III</v>
      </c>
      <c r="C26" t="str">
        <v>Rare alloys</v>
      </c>
      <c r="D26">
        <v>1</v>
      </c>
      <c r="E26">
        <v>0</v>
      </c>
      <c r="F26">
        <v>0</v>
      </c>
    </row>
    <row r="27" spans="1:6" x14ac:dyDescent="0.3">
      <c r="A27">
        <v>2031</v>
      </c>
      <c r="B27" t="str">
        <v>Inorganics I</v>
      </c>
      <c r="C27" t="str">
        <v>Common organics</v>
      </c>
      <c r="D27">
        <v>1</v>
      </c>
      <c r="E27">
        <v>0</v>
      </c>
      <c r="F27">
        <v>0</v>
      </c>
    </row>
    <row r="28" spans="1:6" x14ac:dyDescent="0.3">
      <c r="A28">
        <v>2032</v>
      </c>
      <c r="B28" t="str">
        <v>Inorganics II</v>
      </c>
      <c r="C28" t="str">
        <v>Scarce organics</v>
      </c>
      <c r="D28">
        <v>1</v>
      </c>
      <c r="E28">
        <v>0</v>
      </c>
      <c r="F28">
        <v>0</v>
      </c>
    </row>
    <row r="29" spans="1:6" x14ac:dyDescent="0.3">
      <c r="A29">
        <v>2033</v>
      </c>
      <c r="B29" t="str">
        <v>Inorganics III</v>
      </c>
      <c r="C29" t="str">
        <v>Rare organics</v>
      </c>
      <c r="D29">
        <v>1</v>
      </c>
      <c r="E29">
        <v>0</v>
      </c>
      <c r="F29">
        <v>0</v>
      </c>
    </row>
    <row r="30" spans="1:6" x14ac:dyDescent="0.3">
      <c r="A30">
        <v>2041</v>
      </c>
      <c r="B30" t="str">
        <v>Organics I</v>
      </c>
      <c r="C30" t="str">
        <v>Common organics</v>
      </c>
      <c r="D30">
        <v>1</v>
      </c>
      <c r="E30">
        <v>0</v>
      </c>
      <c r="F30">
        <v>0</v>
      </c>
    </row>
    <row r="31" spans="1:6" x14ac:dyDescent="0.3">
      <c r="A31">
        <v>2042</v>
      </c>
      <c r="B31" t="str">
        <v>Organics II</v>
      </c>
      <c r="C31" t="str">
        <v>Rare organics</v>
      </c>
      <c r="D31">
        <v>1</v>
      </c>
      <c r="E31">
        <v>0</v>
      </c>
      <c r="F31">
        <v>0</v>
      </c>
    </row>
    <row r="32" spans="1:6" x14ac:dyDescent="0.3">
      <c r="A32">
        <v>2043</v>
      </c>
      <c r="B32" t="str">
        <v>Organics III</v>
      </c>
      <c r="C32" t="str">
        <v>Scarce organics</v>
      </c>
      <c r="D32">
        <v>1</v>
      </c>
      <c r="E32">
        <v>0</v>
      </c>
      <c r="F32">
        <v>0</v>
      </c>
    </row>
    <row r="33" spans="1:6" x14ac:dyDescent="0.3">
      <c r="A33">
        <v>2051</v>
      </c>
      <c r="B33" t="str">
        <v>Polymers I</v>
      </c>
      <c r="C33" t="str">
        <v>Simple polymers</v>
      </c>
      <c r="D33">
        <v>1</v>
      </c>
      <c r="E33">
        <v>0</v>
      </c>
      <c r="F33">
        <v>0</v>
      </c>
    </row>
    <row r="34" spans="1:6" x14ac:dyDescent="0.3">
      <c r="A34">
        <v>2052</v>
      </c>
      <c r="B34" t="str">
        <v>Polymers II</v>
      </c>
      <c r="C34" t="str">
        <v>Advanced polymers</v>
      </c>
      <c r="D34">
        <v>1</v>
      </c>
      <c r="E34">
        <v>0</v>
      </c>
      <c r="F34">
        <v>0</v>
      </c>
    </row>
    <row r="35" spans="1:6" x14ac:dyDescent="0.3">
      <c r="A35">
        <v>2053</v>
      </c>
      <c r="B35" t="str">
        <v>Polymers III</v>
      </c>
      <c r="C35" t="str">
        <v>Complex polymers</v>
      </c>
      <c r="D35">
        <v>1</v>
      </c>
      <c r="E35">
        <v>0</v>
      </c>
      <c r="F35">
        <v>0</v>
      </c>
    </row>
    <row r="36" spans="1:6" x14ac:dyDescent="0.3">
      <c r="A36">
        <v>3001</v>
      </c>
      <c r="B36" t="str">
        <v>Sheets I</v>
      </c>
      <c r="C36" t="str">
        <v>Thin metal sheets</v>
      </c>
      <c r="D36">
        <v>2</v>
      </c>
      <c r="E36">
        <v>0</v>
      </c>
      <c r="F36">
        <v>0</v>
      </c>
    </row>
    <row r="37" spans="1:6" x14ac:dyDescent="0.3">
      <c r="A37">
        <v>3011</v>
      </c>
      <c r="B37" t="str">
        <v>Rods I</v>
      </c>
      <c r="C37" t="str">
        <v>Long metal rods</v>
      </c>
      <c r="D37">
        <v>1</v>
      </c>
      <c r="E37">
        <v>0</v>
      </c>
      <c r="F37">
        <v>0</v>
      </c>
    </row>
    <row r="38" spans="1:6" x14ac:dyDescent="0.3">
      <c r="A38">
        <v>3021</v>
      </c>
      <c r="B38" t="str">
        <v>Cables I</v>
      </c>
      <c r="C38" t="str">
        <v>Braided metal cables</v>
      </c>
      <c r="D38">
        <v>2</v>
      </c>
      <c r="E38">
        <v>0</v>
      </c>
      <c r="F38">
        <v>0</v>
      </c>
    </row>
    <row r="39" spans="1:6" x14ac:dyDescent="0.3">
      <c r="A39">
        <v>3031</v>
      </c>
      <c r="B39" t="str">
        <v>Fasteners I</v>
      </c>
      <c r="C39" t="str">
        <v>Metal fasteners</v>
      </c>
      <c r="D39">
        <v>2</v>
      </c>
      <c r="E39">
        <v>0</v>
      </c>
      <c r="F39">
        <v>0</v>
      </c>
    </row>
    <row r="40" spans="1:6" x14ac:dyDescent="0.3">
      <c r="A40">
        <v>3101</v>
      </c>
      <c r="B40" t="str">
        <v>Springs I</v>
      </c>
      <c r="C40" t="str">
        <v>High tension springs</v>
      </c>
      <c r="D40">
        <v>2</v>
      </c>
      <c r="E40">
        <v>0</v>
      </c>
      <c r="F40">
        <v>0</v>
      </c>
    </row>
    <row r="41" spans="1:6" x14ac:dyDescent="0.3">
      <c r="A41">
        <v>3111</v>
      </c>
      <c r="B41" t="str">
        <v>Gears I</v>
      </c>
      <c r="C41" t="str">
        <v>Assorted gears</v>
      </c>
      <c r="D41">
        <v>2</v>
      </c>
      <c r="E41">
        <v>0</v>
      </c>
      <c r="F41">
        <v>0</v>
      </c>
    </row>
    <row r="42" spans="1:6" x14ac:dyDescent="0.3">
      <c r="A42">
        <v>3121</v>
      </c>
      <c r="B42" t="str">
        <v>Pulleys I</v>
      </c>
      <c r="C42" t="str">
        <v>Assorted pulleys</v>
      </c>
      <c r="D42">
        <v>2</v>
      </c>
      <c r="E42">
        <v>0</v>
      </c>
      <c r="F42">
        <v>0</v>
      </c>
    </row>
    <row r="43" spans="1:6" x14ac:dyDescent="0.3">
      <c r="A43">
        <v>3141</v>
      </c>
      <c r="B43" t="str">
        <v>Belts I</v>
      </c>
      <c r="C43" t="str">
        <v>Synthetic belts</v>
      </c>
      <c r="D43">
        <v>2</v>
      </c>
      <c r="E43">
        <v>0</v>
      </c>
      <c r="F43">
        <v>0</v>
      </c>
    </row>
    <row r="44" spans="1:6" x14ac:dyDescent="0.3">
      <c r="A44">
        <v>3201</v>
      </c>
      <c r="B44" t="str">
        <v>Conductors I</v>
      </c>
      <c r="C44" t="str">
        <v>All purpose conductors</v>
      </c>
      <c r="D44">
        <v>2</v>
      </c>
      <c r="E44">
        <v>0</v>
      </c>
      <c r="F44">
        <v>0</v>
      </c>
    </row>
    <row r="45" spans="1:6" x14ac:dyDescent="0.3">
      <c r="A45">
        <v>3211</v>
      </c>
      <c r="B45" t="str">
        <v>Semiconductors I</v>
      </c>
      <c r="C45" t="str">
        <v>Electronic semiconductors</v>
      </c>
      <c r="D45">
        <v>1</v>
      </c>
      <c r="E45">
        <v>0</v>
      </c>
      <c r="F45">
        <v>0</v>
      </c>
    </row>
    <row r="46" spans="1:6" x14ac:dyDescent="0.3">
      <c r="A46">
        <v>3221</v>
      </c>
      <c r="B46" t="str">
        <v>Superconductors I</v>
      </c>
      <c r="C46" t="str">
        <v>High performance superconductors</v>
      </c>
      <c r="D46">
        <v>2</v>
      </c>
      <c r="E46">
        <v>0</v>
      </c>
      <c r="F46">
        <v>0</v>
      </c>
    </row>
    <row r="47" spans="1:6" x14ac:dyDescent="0.3">
      <c r="A47">
        <v>3301</v>
      </c>
      <c r="B47" t="str">
        <v>Hoses I</v>
      </c>
      <c r="C47" t="str">
        <v>Synthetic hoses</v>
      </c>
      <c r="D47">
        <v>2</v>
      </c>
      <c r="E47">
        <v>0</v>
      </c>
      <c r="F47">
        <v>0</v>
      </c>
    </row>
    <row r="48" spans="1:6" x14ac:dyDescent="0.3">
      <c r="A48">
        <v>3311</v>
      </c>
      <c r="B48" t="str">
        <v>Pipes I</v>
      </c>
      <c r="C48" t="str">
        <v>High pressure pipes</v>
      </c>
      <c r="D48">
        <v>7</v>
      </c>
      <c r="E48">
        <v>0</v>
      </c>
      <c r="F48">
        <v>0</v>
      </c>
    </row>
    <row r="49" spans="1:6" x14ac:dyDescent="0.3">
      <c r="A49">
        <v>3321</v>
      </c>
      <c r="B49" t="str">
        <v>Tanks I</v>
      </c>
      <c r="C49" t="str">
        <v>Reinforced tanks</v>
      </c>
      <c r="D49">
        <v>12</v>
      </c>
      <c r="E49">
        <v>0</v>
      </c>
      <c r="F49">
        <v>0</v>
      </c>
    </row>
    <row r="50" spans="1:6" x14ac:dyDescent="0.3">
      <c r="A50">
        <v>3331</v>
      </c>
      <c r="B50" t="str">
        <v>Nozzles I</v>
      </c>
      <c r="C50" t="str">
        <v>High pressure nozzles</v>
      </c>
      <c r="D50">
        <v>2</v>
      </c>
      <c r="E50">
        <v>0</v>
      </c>
      <c r="F50">
        <v>0</v>
      </c>
    </row>
    <row r="51" spans="1:6" x14ac:dyDescent="0.3">
      <c r="A51">
        <v>4101</v>
      </c>
      <c r="B51" t="str">
        <v>Bores I</v>
      </c>
      <c r="C51" t="str">
        <v>A rig for drilling into rock</v>
      </c>
      <c r="D51">
        <v>8</v>
      </c>
      <c r="E51">
        <v>0</v>
      </c>
      <c r="F51">
        <v>0</v>
      </c>
    </row>
    <row r="52" spans="1:6" x14ac:dyDescent="0.3">
      <c r="A52">
        <v>4111</v>
      </c>
      <c r="B52" t="str">
        <v>Gear Boxes I</v>
      </c>
      <c r="C52" t="str">
        <v>Step down and step up gears</v>
      </c>
      <c r="D52">
        <v>9</v>
      </c>
      <c r="E52">
        <v>0</v>
      </c>
      <c r="F52">
        <v>0</v>
      </c>
    </row>
    <row r="53" spans="1:6" x14ac:dyDescent="0.3">
      <c r="A53">
        <v>4121</v>
      </c>
      <c r="B53" t="str">
        <v>Gyroscopes I</v>
      </c>
      <c r="C53" t="str">
        <v>An elegantly designed gyroscope</v>
      </c>
      <c r="D53">
        <v>9</v>
      </c>
      <c r="E53">
        <v>0</v>
      </c>
      <c r="F53">
        <v>0</v>
      </c>
    </row>
    <row r="54" spans="1:6" x14ac:dyDescent="0.3">
      <c r="A54">
        <v>4131</v>
      </c>
      <c r="B54" t="str">
        <v>Heat Sinks I</v>
      </c>
      <c r="C54" t="str">
        <v>A mechanism for dissipating heat</v>
      </c>
      <c r="D54">
        <v>9</v>
      </c>
      <c r="E54">
        <v>0</v>
      </c>
      <c r="F54">
        <v>0</v>
      </c>
    </row>
    <row r="55" spans="1:6" x14ac:dyDescent="0.3">
      <c r="A55">
        <v>4141</v>
      </c>
      <c r="B55" t="str">
        <v>Heat Shields I</v>
      </c>
      <c r="C55" t="str">
        <v>A ceramic structure to block intense heat</v>
      </c>
      <c r="D55">
        <v>14</v>
      </c>
      <c r="E55">
        <v>0</v>
      </c>
      <c r="F55">
        <v>0</v>
      </c>
    </row>
    <row r="56" spans="1:6" x14ac:dyDescent="0.3">
      <c r="A56">
        <v>4201</v>
      </c>
      <c r="B56" t="str">
        <v>Heaters I</v>
      </c>
      <c r="C56" t="str">
        <v>A unit for generating heat</v>
      </c>
      <c r="D56">
        <v>15</v>
      </c>
      <c r="E56">
        <v>0</v>
      </c>
      <c r="F56">
        <v>0</v>
      </c>
    </row>
    <row r="57" spans="1:6" x14ac:dyDescent="0.3">
      <c r="A57">
        <v>4211</v>
      </c>
      <c r="B57" t="str">
        <v>Solar Arrays I</v>
      </c>
      <c r="C57" t="str">
        <v>Panels to generate energy from the sun</v>
      </c>
      <c r="D57">
        <v>11</v>
      </c>
      <c r="E57">
        <v>0</v>
      </c>
      <c r="F57">
        <v>0</v>
      </c>
    </row>
    <row r="58" spans="1:6" x14ac:dyDescent="0.3">
      <c r="A58">
        <v>4221</v>
      </c>
      <c r="B58" t="str">
        <v>Welders I</v>
      </c>
      <c r="C58" t="str">
        <v>A high energy welding device</v>
      </c>
      <c r="D58">
        <v>18</v>
      </c>
      <c r="E58">
        <v>0</v>
      </c>
      <c r="F58">
        <v>0</v>
      </c>
    </row>
    <row r="59" spans="1:6" x14ac:dyDescent="0.3">
      <c r="A59">
        <v>4231</v>
      </c>
      <c r="B59" t="str">
        <v>Lasers I</v>
      </c>
      <c r="C59" t="str">
        <v>A device to focus high energy light</v>
      </c>
      <c r="D59">
        <v>16</v>
      </c>
      <c r="E59">
        <v>0</v>
      </c>
      <c r="F59">
        <v>0</v>
      </c>
    </row>
    <row r="60" spans="1:6" x14ac:dyDescent="0.3">
      <c r="A60">
        <v>4241</v>
      </c>
      <c r="B60" t="str">
        <v>Transceivers I</v>
      </c>
      <c r="C60" t="str">
        <v>A long range radio communications system</v>
      </c>
      <c r="D60">
        <v>8</v>
      </c>
      <c r="E60">
        <v>0</v>
      </c>
      <c r="F60">
        <v>0</v>
      </c>
    </row>
    <row r="61" spans="1:6" x14ac:dyDescent="0.3">
      <c r="A61">
        <v>4251</v>
      </c>
      <c r="B61" t="str">
        <v>Scanners I</v>
      </c>
      <c r="C61" t="str">
        <v>A sensitive broad range detector of electromagnetic waves</v>
      </c>
      <c r="D61">
        <v>10</v>
      </c>
      <c r="E61">
        <v>0</v>
      </c>
      <c r="F61">
        <v>0</v>
      </c>
    </row>
    <row r="62" spans="1:6" x14ac:dyDescent="0.3">
      <c r="A62">
        <v>4261</v>
      </c>
      <c r="B62" t="str">
        <v>Computers I</v>
      </c>
      <c r="C62" t="str">
        <v>A powerful onboard computer</v>
      </c>
      <c r="D62">
        <v>11</v>
      </c>
      <c r="E62">
        <v>0</v>
      </c>
      <c r="F62">
        <v>0</v>
      </c>
    </row>
    <row r="63" spans="1:6" x14ac:dyDescent="0.3">
      <c r="A63">
        <v>4271</v>
      </c>
      <c r="B63" t="str">
        <v>Solenoids I</v>
      </c>
      <c r="C63" t="str">
        <v>Electromagnetic actuators</v>
      </c>
      <c r="D63">
        <v>10</v>
      </c>
      <c r="E63">
        <v>0</v>
      </c>
      <c r="F63">
        <v>0</v>
      </c>
    </row>
    <row r="64" spans="1:6" x14ac:dyDescent="0.3">
      <c r="A64">
        <v>4281</v>
      </c>
      <c r="B64" t="str">
        <v>Motors I</v>
      </c>
      <c r="C64" t="str">
        <v>Electromagnetic motors</v>
      </c>
      <c r="D64">
        <v>11</v>
      </c>
      <c r="E64">
        <v>0</v>
      </c>
      <c r="F64">
        <v>0</v>
      </c>
    </row>
    <row r="65" spans="1:6" x14ac:dyDescent="0.3">
      <c r="A65">
        <v>4301</v>
      </c>
      <c r="B65" t="str">
        <v>Valves I</v>
      </c>
      <c r="C65" t="str">
        <v>High pressure valves</v>
      </c>
      <c r="D65">
        <v>9</v>
      </c>
      <c r="E65">
        <v>0</v>
      </c>
      <c r="F65">
        <v>0</v>
      </c>
    </row>
    <row r="66" spans="1:6" x14ac:dyDescent="0.3">
      <c r="A66">
        <v>4311</v>
      </c>
      <c r="B66" t="str">
        <v>Pumps I</v>
      </c>
      <c r="C66" t="str">
        <v>High pressure pumps</v>
      </c>
      <c r="D66">
        <v>6</v>
      </c>
      <c r="E66">
        <v>0</v>
      </c>
      <c r="F66">
        <v>0</v>
      </c>
    </row>
    <row r="67" spans="1:6" x14ac:dyDescent="0.3">
      <c r="A67">
        <v>4321</v>
      </c>
      <c r="B67" t="str">
        <v>Pistons I</v>
      </c>
      <c r="C67" t="str">
        <v>Pneumatic pistons</v>
      </c>
      <c r="D67">
        <v>6</v>
      </c>
      <c r="E67">
        <v>0</v>
      </c>
      <c r="F67">
        <v>0</v>
      </c>
    </row>
    <row r="68" spans="1:6" x14ac:dyDescent="0.3">
      <c r="A68">
        <v>4401</v>
      </c>
      <c r="B68" t="str">
        <v>Heat Pumps I</v>
      </c>
      <c r="C68" t="str">
        <v>Heat transfer systems</v>
      </c>
      <c r="D68">
        <v>18</v>
      </c>
      <c r="E68">
        <v>0</v>
      </c>
      <c r="F68">
        <v>0</v>
      </c>
    </row>
    <row r="69" spans="1:6" x14ac:dyDescent="0.3">
      <c r="A69">
        <v>4411</v>
      </c>
      <c r="B69" t="str">
        <v>Thrusters I</v>
      </c>
      <c r="C69" t="str">
        <v>Navigational rocket thrusters</v>
      </c>
      <c r="D69">
        <v>17</v>
      </c>
      <c r="E69">
        <v>0</v>
      </c>
      <c r="F69">
        <v>0</v>
      </c>
    </row>
    <row r="70" spans="1:6" x14ac:dyDescent="0.3">
      <c r="A70">
        <v>4421</v>
      </c>
      <c r="B70" t="str">
        <v>Batteries I</v>
      </c>
      <c r="C70" t="str">
        <v>High density battery cells</v>
      </c>
      <c r="D70">
        <v>18</v>
      </c>
      <c r="E70">
        <v>0</v>
      </c>
      <c r="F70">
        <v>0</v>
      </c>
    </row>
    <row r="71" spans="1:6" x14ac:dyDescent="0.3">
      <c r="A71">
        <v>4431</v>
      </c>
      <c r="B71" t="str">
        <v>Torches I</v>
      </c>
      <c r="C71" t="str">
        <v>Directed high intensity flame</v>
      </c>
      <c r="D71">
        <v>14</v>
      </c>
      <c r="E71">
        <v>0</v>
      </c>
      <c r="F71">
        <v>0</v>
      </c>
    </row>
    <row r="72" spans="1:6" x14ac:dyDescent="0.3">
      <c r="A72">
        <v>4501</v>
      </c>
      <c r="B72" t="str">
        <v>Reactors I</v>
      </c>
      <c r="C72" t="str">
        <v>Nuclear energy core</v>
      </c>
      <c r="D72">
        <v>17</v>
      </c>
      <c r="E72">
        <v>0</v>
      </c>
      <c r="F72">
        <v>0</v>
      </c>
    </row>
    <row r="73" spans="1:6" x14ac:dyDescent="0.3">
      <c r="A73">
        <v>5001</v>
      </c>
      <c r="B73" t="str">
        <v>Engine I</v>
      </c>
      <c r="C73" t="str">
        <v>Long distance propulsion system</v>
      </c>
      <c r="D73">
        <v>56</v>
      </c>
      <c r="E73">
        <v>0</v>
      </c>
      <c r="F73">
        <v>0</v>
      </c>
    </row>
    <row r="74" spans="1:6" x14ac:dyDescent="0.3">
      <c r="A74">
        <v>5011</v>
      </c>
      <c r="B74" t="str">
        <v>Shuttle I</v>
      </c>
      <c r="C74" t="str">
        <v>A close range cargo transport</v>
      </c>
      <c r="D74">
        <v>43</v>
      </c>
      <c r="E74">
        <v>0</v>
      </c>
      <c r="F74">
        <v>0</v>
      </c>
    </row>
    <row r="75" spans="1:6" x14ac:dyDescent="0.3">
      <c r="A75">
        <v>5101</v>
      </c>
      <c r="B75" t="str">
        <v>Slug I</v>
      </c>
      <c r="C75" t="str">
        <v>Planet surface miner</v>
      </c>
      <c r="D75">
        <v>86</v>
      </c>
      <c r="E75">
        <v>0</v>
      </c>
      <c r="F75">
        <v>0</v>
      </c>
    </row>
    <row r="76" spans="1:6" x14ac:dyDescent="0.3">
      <c r="A76">
        <v>5111</v>
      </c>
      <c r="B76" t="str">
        <v>Crawler I</v>
      </c>
      <c r="C76" t="str">
        <v>Asteroid and comet miner</v>
      </c>
      <c r="D76">
        <v>67</v>
      </c>
      <c r="E76">
        <v>0</v>
      </c>
      <c r="F76">
        <v>0</v>
      </c>
    </row>
    <row r="77" spans="1:6" x14ac:dyDescent="0.3">
      <c r="A77">
        <v>5121</v>
      </c>
      <c r="B77" t="str">
        <v>Skimmer I</v>
      </c>
      <c r="C77" t="str">
        <v>Atmospheric skimmer</v>
      </c>
      <c r="D77">
        <v>65</v>
      </c>
      <c r="E77">
        <v>0</v>
      </c>
      <c r="F77">
        <v>0</v>
      </c>
    </row>
    <row r="78" spans="1:6" x14ac:dyDescent="0.3">
      <c r="A78">
        <v>5131</v>
      </c>
      <c r="B78" t="str">
        <v>Worm I</v>
      </c>
      <c r="C78" t="str">
        <v>Moon surface miner</v>
      </c>
      <c r="D78">
        <v>54</v>
      </c>
      <c r="E78">
        <v>0</v>
      </c>
      <c r="F78">
        <v>0</v>
      </c>
    </row>
    <row r="79" spans="1:6" x14ac:dyDescent="0.3">
      <c r="A79">
        <v>5201</v>
      </c>
      <c r="B79" t="str">
        <v>Refinery I</v>
      </c>
      <c r="C79" t="str">
        <v>Equipment for extracting base metals and organics from mined mineral deposits.</v>
      </c>
      <c r="D79">
        <v>75</v>
      </c>
      <c r="E79">
        <v>0</v>
      </c>
      <c r="F79">
        <v>0</v>
      </c>
    </row>
    <row r="80" spans="1:6" x14ac:dyDescent="0.3">
      <c r="A80">
        <v>5211</v>
      </c>
      <c r="B80" t="str">
        <v>Chemical Reactor I</v>
      </c>
      <c r="C80" t="str">
        <v>A series of interconnected chemical reaction vessels</v>
      </c>
      <c r="D80">
        <v>98</v>
      </c>
      <c r="E80">
        <v>0</v>
      </c>
      <c r="F80">
        <v>0</v>
      </c>
    </row>
    <row r="81" spans="1:6" x14ac:dyDescent="0.3">
      <c r="A81">
        <v>5221</v>
      </c>
      <c r="B81" t="str">
        <v>Smelter I</v>
      </c>
      <c r="C81" t="str">
        <v>A high temperature furnace for melting and mixing metals</v>
      </c>
      <c r="D81">
        <v>70</v>
      </c>
      <c r="E81">
        <v>0</v>
      </c>
      <c r="F81">
        <v>0</v>
      </c>
    </row>
    <row r="82" spans="1:6" x14ac:dyDescent="0.3">
      <c r="A82">
        <v>5301</v>
      </c>
      <c r="B82" t="str">
        <v>Bioreactor I</v>
      </c>
      <c r="C82" t="str">
        <v>A chamber for growing bacteria and yeast</v>
      </c>
      <c r="D82">
        <v>44</v>
      </c>
      <c r="E82">
        <v>0</v>
      </c>
      <c r="F82">
        <v>0</v>
      </c>
    </row>
    <row r="83" spans="1:6" x14ac:dyDescent="0.3">
      <c r="A83">
        <v>5311</v>
      </c>
      <c r="B83" t="str">
        <v>Greenhouse I</v>
      </c>
      <c r="C83" t="str">
        <v>An environment for cultivating photosynthetic plants</v>
      </c>
      <c r="D83">
        <v>65</v>
      </c>
      <c r="E83">
        <v>0</v>
      </c>
      <c r="F83">
        <v>0</v>
      </c>
    </row>
    <row r="84" spans="1:6" x14ac:dyDescent="0.3">
      <c r="A84">
        <v>5401</v>
      </c>
      <c r="B84" t="str">
        <v>Lathe I</v>
      </c>
      <c r="C84" t="str">
        <v>A device for shaping metal rods</v>
      </c>
      <c r="D84">
        <v>89</v>
      </c>
      <c r="E84">
        <v>0</v>
      </c>
      <c r="F84">
        <v>0</v>
      </c>
    </row>
    <row r="85" spans="1:6" x14ac:dyDescent="0.3">
      <c r="A85">
        <v>5411</v>
      </c>
      <c r="B85" t="str">
        <v>Roller I</v>
      </c>
      <c r="C85" t="str">
        <v>A device for flattening metal</v>
      </c>
      <c r="D85">
        <v>72</v>
      </c>
      <c r="E85">
        <v>0</v>
      </c>
      <c r="F85">
        <v>0</v>
      </c>
    </row>
    <row r="86" spans="1:6" x14ac:dyDescent="0.3">
      <c r="A86">
        <v>5421</v>
      </c>
      <c r="B86" t="str">
        <v>Extruder I</v>
      </c>
      <c r="C86" t="str">
        <v>A mechanism for extruding filaments</v>
      </c>
      <c r="D86">
        <v>42</v>
      </c>
      <c r="E86">
        <v>0</v>
      </c>
      <c r="F86">
        <v>0</v>
      </c>
    </row>
    <row r="87" spans="1:6" x14ac:dyDescent="0.3">
      <c r="A87">
        <v>5431</v>
      </c>
      <c r="B87" t="str">
        <v>Cutter I</v>
      </c>
      <c r="C87" t="str">
        <v>A unit for precisely cutting materials</v>
      </c>
      <c r="D87">
        <v>74</v>
      </c>
      <c r="E87">
        <v>0</v>
      </c>
      <c r="F87">
        <v>0</v>
      </c>
    </row>
    <row r="88" spans="1:6" x14ac:dyDescent="0.3">
      <c r="A88">
        <v>5441</v>
      </c>
      <c r="B88" t="str">
        <v>Grinder I</v>
      </c>
      <c r="C88" t="str">
        <v>A machine for smoothing edges</v>
      </c>
      <c r="D88">
        <v>48</v>
      </c>
      <c r="E88">
        <v>0</v>
      </c>
      <c r="F88">
        <v>0</v>
      </c>
    </row>
    <row r="89" spans="1:6" x14ac:dyDescent="0.3">
      <c r="A89">
        <v>5451</v>
      </c>
      <c r="B89" t="str">
        <v>Press I</v>
      </c>
      <c r="C89" t="str">
        <v>A system for cutting and bending metal</v>
      </c>
      <c r="D89">
        <v>79</v>
      </c>
      <c r="E89">
        <v>0</v>
      </c>
      <c r="F89">
        <v>0</v>
      </c>
    </row>
    <row r="90" spans="1:6" x14ac:dyDescent="0.3">
      <c r="A90">
        <v>5461</v>
      </c>
      <c r="B90" t="str">
        <v>Copier I</v>
      </c>
      <c r="C90" t="str">
        <v>A device for copying blueprints</v>
      </c>
      <c r="D90">
        <v>34</v>
      </c>
      <c r="E90">
        <v>0</v>
      </c>
      <c r="F90">
        <v>0</v>
      </c>
    </row>
    <row r="91" spans="1:6" x14ac:dyDescent="0.3">
      <c r="A91">
        <v>5501</v>
      </c>
      <c r="B91" t="str">
        <v>Spider I</v>
      </c>
      <c r="C91" t="str">
        <v>An agile service bot</v>
      </c>
      <c r="D91">
        <v>43</v>
      </c>
      <c r="E91">
        <v>0</v>
      </c>
      <c r="F91">
        <v>0</v>
      </c>
    </row>
    <row r="92" spans="1:6" x14ac:dyDescent="0.3">
      <c r="A92">
        <v>5511</v>
      </c>
      <c r="B92" t="str">
        <v>Welder I</v>
      </c>
      <c r="C92" t="str">
        <v>A robot for welding materials together</v>
      </c>
      <c r="D92">
        <v>56</v>
      </c>
      <c r="E92">
        <v>0</v>
      </c>
      <c r="F92">
        <v>0</v>
      </c>
    </row>
    <row r="93" spans="1:6" x14ac:dyDescent="0.3">
      <c r="A93">
        <v>5521</v>
      </c>
      <c r="B93" t="str">
        <v>Riveter I</v>
      </c>
      <c r="C93" t="str">
        <v>A robot for riveting materials together</v>
      </c>
      <c r="D93">
        <v>41</v>
      </c>
      <c r="E93">
        <v>0</v>
      </c>
      <c r="F93">
        <v>0</v>
      </c>
    </row>
    <row r="94" spans="1:6" x14ac:dyDescent="0.3">
      <c r="A94">
        <v>5601</v>
      </c>
      <c r="B94" t="str">
        <v>Rail Gun I</v>
      </c>
      <c r="C94" t="str">
        <v>A frictionless kinetic cannon</v>
      </c>
      <c r="D94">
        <v>35</v>
      </c>
      <c r="E94">
        <v>0</v>
      </c>
      <c r="F94">
        <v>0</v>
      </c>
    </row>
    <row r="95" spans="1:6" x14ac:dyDescent="0.3">
      <c r="A95">
        <v>5611</v>
      </c>
      <c r="B95" t="str">
        <v>Plasma Gun I</v>
      </c>
      <c r="C95" t="str">
        <v>A high energy burst weapon</v>
      </c>
      <c r="D95">
        <v>46</v>
      </c>
      <c r="E95">
        <v>0</v>
      </c>
      <c r="F95">
        <v>0</v>
      </c>
    </row>
    <row r="96" spans="1:6" x14ac:dyDescent="0.3">
      <c r="A96">
        <v>5621</v>
      </c>
      <c r="B96" t="str">
        <v>Beam Weapon I</v>
      </c>
      <c r="C96" t="str">
        <v>A high energy beam weapon</v>
      </c>
      <c r="D96">
        <v>33</v>
      </c>
      <c r="E96">
        <v>0</v>
      </c>
      <c r="F96">
        <v>0</v>
      </c>
    </row>
    <row r="97" spans="1:6" x14ac:dyDescent="0.3">
      <c r="A97">
        <v>5631</v>
      </c>
      <c r="B97" t="str">
        <v>Missile Launcher I</v>
      </c>
      <c r="C97" t="str">
        <v>A rack for firing missiles</v>
      </c>
      <c r="D97">
        <v>26</v>
      </c>
      <c r="E97">
        <v>0</v>
      </c>
      <c r="F97">
        <v>0</v>
      </c>
    </row>
    <row r="98" spans="1:6" x14ac:dyDescent="0.3">
      <c r="A98">
        <v>5701</v>
      </c>
      <c r="B98" t="str">
        <v>Kinetic Charges I</v>
      </c>
      <c r="C98" t="str">
        <v>Kinetic munitions</v>
      </c>
      <c r="D98">
        <v>36</v>
      </c>
      <c r="E98">
        <v>0</v>
      </c>
      <c r="F98">
        <v>0</v>
      </c>
    </row>
    <row r="99" spans="1:6" x14ac:dyDescent="0.3">
      <c r="A99">
        <v>5711</v>
      </c>
      <c r="B99" t="str">
        <v>Plasma Charges I</v>
      </c>
      <c r="C99" t="str">
        <v>Plasma charges</v>
      </c>
      <c r="D99">
        <v>52</v>
      </c>
      <c r="E99">
        <v>0</v>
      </c>
      <c r="F99">
        <v>0</v>
      </c>
    </row>
    <row r="100" spans="1:6" x14ac:dyDescent="0.3">
      <c r="A100">
        <v>5721</v>
      </c>
      <c r="B100" t="str">
        <v>Beam Chagres I</v>
      </c>
      <c r="C100" t="str">
        <v>Beam capacitors</v>
      </c>
      <c r="D100">
        <v>46</v>
      </c>
      <c r="E100">
        <v>0</v>
      </c>
      <c r="F100">
        <v>0</v>
      </c>
    </row>
    <row r="101" spans="1:6" x14ac:dyDescent="0.3">
      <c r="A101">
        <v>5731</v>
      </c>
      <c r="B101" t="str">
        <v>Missiles I</v>
      </c>
      <c r="C101" t="str">
        <v>A self propelled explosive charge</v>
      </c>
      <c r="D101">
        <v>32</v>
      </c>
      <c r="E101">
        <v>0</v>
      </c>
      <c r="F101">
        <v>0</v>
      </c>
    </row>
    <row r="102" spans="1:6" x14ac:dyDescent="0.3">
      <c r="A102">
        <v>5801</v>
      </c>
      <c r="B102" t="str">
        <v>Kinetic Armor I</v>
      </c>
      <c r="C102" t="str">
        <v>Armor to protect against kinetic projectiles</v>
      </c>
      <c r="D102">
        <v>14</v>
      </c>
      <c r="E102">
        <v>0</v>
      </c>
      <c r="F102">
        <v>0</v>
      </c>
    </row>
    <row r="103" spans="1:6" x14ac:dyDescent="0.3">
      <c r="A103">
        <v>5811</v>
      </c>
      <c r="B103" t="str">
        <v>Thermal Armor I</v>
      </c>
      <c r="C103" t="str">
        <v>Armor to reduce the effects of thermal weapons</v>
      </c>
      <c r="D103">
        <v>53</v>
      </c>
      <c r="E103">
        <v>0</v>
      </c>
      <c r="F103">
        <v>0</v>
      </c>
    </row>
    <row r="104" spans="1:6" x14ac:dyDescent="0.3">
      <c r="A104">
        <v>5821</v>
      </c>
      <c r="B104" t="str">
        <v>Shield Generator I</v>
      </c>
      <c r="C104" t="str">
        <v>A unit to generate an external shield</v>
      </c>
      <c r="D104">
        <v>54</v>
      </c>
      <c r="E104">
        <v>0</v>
      </c>
      <c r="F104">
        <v>0</v>
      </c>
    </row>
    <row r="105" spans="1:6" x14ac:dyDescent="0.3">
      <c r="A105">
        <v>5901</v>
      </c>
      <c r="B105" t="str">
        <v>Starter Kit I</v>
      </c>
      <c r="C105" t="str">
        <v>A module that installs essential equipment into beginner spacecraft.</v>
      </c>
      <c r="D105">
        <v>375</v>
      </c>
      <c r="E105">
        <v>1</v>
      </c>
      <c r="F105">
        <v>1</v>
      </c>
    </row>
    <row r="106" spans="1:6" x14ac:dyDescent="0.3">
      <c r="A106">
        <v>6001</v>
      </c>
      <c r="B106" t="str">
        <v>Mining Cruiser I</v>
      </c>
      <c r="C106" t="str">
        <v>A small mining craft</v>
      </c>
      <c r="D106">
        <v>224</v>
      </c>
      <c r="E106">
        <v>0</v>
      </c>
      <c r="F106">
        <v>0</v>
      </c>
    </row>
    <row r="107" spans="1:6" x14ac:dyDescent="0.3">
      <c r="A107">
        <v>6011</v>
      </c>
      <c r="B107" t="str">
        <v>Mining Cutter I</v>
      </c>
      <c r="C107" t="str">
        <v>A medium mining craft</v>
      </c>
      <c r="D107">
        <v>689</v>
      </c>
      <c r="E107">
        <v>0</v>
      </c>
      <c r="F107">
        <v>0</v>
      </c>
    </row>
    <row r="108" spans="1:6" x14ac:dyDescent="0.3">
      <c r="A108">
        <v>6021</v>
      </c>
      <c r="B108" t="str">
        <v>Mining Frigate I</v>
      </c>
      <c r="C108" t="str">
        <v>A large mining craft</v>
      </c>
      <c r="D108">
        <v>943</v>
      </c>
      <c r="E108">
        <v>0</v>
      </c>
      <c r="F108">
        <v>0</v>
      </c>
    </row>
    <row r="109" spans="1:6" x14ac:dyDescent="0.3">
      <c r="A109">
        <v>6031</v>
      </c>
      <c r="B109" t="str">
        <v>Mining Barge I</v>
      </c>
      <c r="C109" t="str">
        <v>A stationary mining facility</v>
      </c>
      <c r="D109">
        <v>1100</v>
      </c>
      <c r="E109">
        <v>0</v>
      </c>
      <c r="F109">
        <v>0</v>
      </c>
    </row>
    <row r="110" spans="1:6" x14ac:dyDescent="0.3">
      <c r="A110">
        <v>6101</v>
      </c>
      <c r="B110" t="str">
        <v>Industrial Cruiser I</v>
      </c>
      <c r="C110" t="str">
        <v>A small industrial craft</v>
      </c>
      <c r="D110">
        <v>205</v>
      </c>
      <c r="E110">
        <v>0</v>
      </c>
      <c r="F110">
        <v>0</v>
      </c>
    </row>
    <row r="111" spans="1:6" x14ac:dyDescent="0.3">
      <c r="A111">
        <v>6111</v>
      </c>
      <c r="B111" t="str">
        <v>Industrial Cutter I</v>
      </c>
      <c r="C111" t="str">
        <v>A medium industrial craft</v>
      </c>
      <c r="D111">
        <v>587</v>
      </c>
      <c r="E111">
        <v>0</v>
      </c>
      <c r="F111">
        <v>0</v>
      </c>
    </row>
    <row r="112" spans="1:6" x14ac:dyDescent="0.3">
      <c r="A112">
        <v>6121</v>
      </c>
      <c r="B112" t="str">
        <v>Industrial Frigate I</v>
      </c>
      <c r="C112" t="str">
        <v>A large industrial craft</v>
      </c>
      <c r="D112">
        <v>931</v>
      </c>
      <c r="E112">
        <v>0</v>
      </c>
      <c r="F112">
        <v>0</v>
      </c>
    </row>
    <row r="113" spans="1:6" x14ac:dyDescent="0.3">
      <c r="A113">
        <v>6131</v>
      </c>
      <c r="B113" t="str">
        <v>Industrial Barge I</v>
      </c>
      <c r="C113" t="str">
        <v>A stationary industrial facility</v>
      </c>
      <c r="D113">
        <v>1203</v>
      </c>
      <c r="E113">
        <v>0</v>
      </c>
      <c r="F113">
        <v>0</v>
      </c>
    </row>
    <row r="114" spans="1:6" x14ac:dyDescent="0.3">
      <c r="A114">
        <v>6201</v>
      </c>
      <c r="B114" t="str">
        <v>Defense Cruiser I</v>
      </c>
      <c r="C114" t="str">
        <v>A small defensive craft</v>
      </c>
      <c r="D114">
        <v>211</v>
      </c>
      <c r="E114">
        <v>0</v>
      </c>
      <c r="F114">
        <v>0</v>
      </c>
    </row>
    <row r="115" spans="1:6" x14ac:dyDescent="0.3">
      <c r="A115">
        <v>6211</v>
      </c>
      <c r="B115" t="str">
        <v>Defense Cutter I</v>
      </c>
      <c r="C115" t="str">
        <v>A medium defensive craft</v>
      </c>
      <c r="D115">
        <v>706</v>
      </c>
      <c r="E115">
        <v>0</v>
      </c>
      <c r="F115">
        <v>0</v>
      </c>
    </row>
    <row r="116" spans="1:6" x14ac:dyDescent="0.3">
      <c r="A116">
        <v>6221</v>
      </c>
      <c r="B116" t="str">
        <v>Defense Frigate I</v>
      </c>
      <c r="C116" t="str">
        <v>A large defensive craft</v>
      </c>
      <c r="D116">
        <v>989</v>
      </c>
      <c r="E116">
        <v>0</v>
      </c>
      <c r="F116">
        <v>0</v>
      </c>
    </row>
    <row r="117" spans="1:6" x14ac:dyDescent="0.3">
      <c r="A117">
        <v>6231</v>
      </c>
      <c r="B117" t="str">
        <v>Defense Barge I</v>
      </c>
      <c r="C117" t="str">
        <v>A stationary defensive facility</v>
      </c>
      <c r="D117">
        <v>1153</v>
      </c>
      <c r="E117">
        <v>0</v>
      </c>
      <c r="F117">
        <v>0</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9AE9D-ED8D-4570-AE90-0BA6DA596F42}">
  <dimension ref="A1:H92"/>
  <sheetViews>
    <sheetView workbookViewId="0">
      <selection activeCell="K15" sqref="K15"/>
    </sheetView>
  </sheetViews>
  <sheetFormatPr defaultRowHeight="14.4" x14ac:dyDescent="0.3"/>
  <sheetData>
    <row r="1" spans="1:8" x14ac:dyDescent="0.3">
      <c r="A1" cm="1">
        <f t="array" ref="A1:H92">_xlfn._xlws.FILTER(Protocols[],Protocols[id]&gt;0)</f>
        <v>1</v>
      </c>
      <c r="B1" t="str">
        <v>Dump resource</v>
      </c>
      <c r="C1">
        <v>1</v>
      </c>
      <c r="D1">
        <v>100</v>
      </c>
      <c r="E1" t="str">
        <v>[R 1 perform]: Dump one unit of resource R into space.</v>
      </c>
      <c r="F1">
        <v>1</v>
      </c>
      <c r="G1">
        <v>1</v>
      </c>
      <c r="H1">
        <v>0</v>
      </c>
    </row>
    <row r="2" spans="1:8" x14ac:dyDescent="0.3">
      <c r="A2">
        <v>7</v>
      </c>
      <c r="B2" t="str">
        <v>Sell resource</v>
      </c>
      <c r="C2">
        <v>3</v>
      </c>
      <c r="D2">
        <v>100</v>
      </c>
      <c r="E2" t="str">
        <v>[P M R 7 perform]: Places order to sell resource R at price P, keeping min M units at drone's cargo hold.</v>
      </c>
      <c r="F2">
        <v>1</v>
      </c>
      <c r="G2">
        <v>1</v>
      </c>
      <c r="H2">
        <v>0</v>
      </c>
    </row>
    <row r="3" spans="1:8" x14ac:dyDescent="0.3">
      <c r="A3">
        <v>8</v>
      </c>
      <c r="B3" t="str">
        <v>Buy resource</v>
      </c>
      <c r="C3">
        <v>3</v>
      </c>
      <c r="D3">
        <v>100</v>
      </c>
      <c r="E3" t="str">
        <v>[P M R 8 perform]: Places order to buy resource R at price P, keeping max M units at drone's cargo hold.</v>
      </c>
      <c r="F3">
        <v>1</v>
      </c>
      <c r="G3">
        <v>1</v>
      </c>
      <c r="H3">
        <v>0</v>
      </c>
    </row>
    <row r="4" spans="1:8" x14ac:dyDescent="0.3">
      <c r="A4">
        <v>10</v>
      </c>
      <c r="B4" t="str">
        <v>Push resource</v>
      </c>
      <c r="C4">
        <v>2</v>
      </c>
      <c r="D4">
        <v>100</v>
      </c>
      <c r="E4" t="str">
        <v>[R D 10 perform]: Delivers one unit of resource R to drone D.  This procedure takes one minute to complete.</v>
      </c>
      <c r="F4">
        <v>-1</v>
      </c>
      <c r="G4">
        <v>-1</v>
      </c>
      <c r="H4">
        <v>0</v>
      </c>
    </row>
    <row r="5" spans="1:8" x14ac:dyDescent="0.3">
      <c r="A5">
        <v>11</v>
      </c>
      <c r="B5" t="str">
        <v>Pull resource</v>
      </c>
      <c r="C5">
        <v>2</v>
      </c>
      <c r="D5">
        <v>100</v>
      </c>
      <c r="E5" t="str">
        <v>[R D 11 perform]: Pulls one unit of resource R from drone D. This procedure takes one minute to complete.</v>
      </c>
      <c r="F5">
        <v>-1</v>
      </c>
      <c r="G5">
        <v>-1</v>
      </c>
      <c r="H5">
        <v>0</v>
      </c>
    </row>
    <row r="6" spans="1:8" x14ac:dyDescent="0.3">
      <c r="A6">
        <v>5001</v>
      </c>
      <c r="B6" t="str">
        <v>Activate Engine I</v>
      </c>
      <c r="C6">
        <v>0</v>
      </c>
      <c r="D6">
        <v>100</v>
      </c>
      <c r="E6" t="str">
        <v>[N 5001 perform]: Moves the spacecraft to the the astronimical object whoes Location ID is N.</v>
      </c>
      <c r="F6">
        <v>1</v>
      </c>
      <c r="G6">
        <v>1</v>
      </c>
      <c r="H6">
        <v>0</v>
      </c>
    </row>
    <row r="7" spans="1:8" x14ac:dyDescent="0.3">
      <c r="A7">
        <v>11000</v>
      </c>
      <c r="B7" t="str">
        <v>Mine magmite</v>
      </c>
      <c r="C7">
        <v>0</v>
      </c>
      <c r="D7">
        <v>100</v>
      </c>
      <c r="E7" t="str">
        <v>[11000 perform]: Mine magmite from the planet's surface, if present. Uses a Slug I mining module.</v>
      </c>
      <c r="F7">
        <v>-1</v>
      </c>
      <c r="G7">
        <v>-1</v>
      </c>
      <c r="H7">
        <v>0</v>
      </c>
    </row>
    <row r="8" spans="1:8" x14ac:dyDescent="0.3">
      <c r="A8">
        <v>11010</v>
      </c>
      <c r="B8" t="str">
        <v>Mine formite</v>
      </c>
      <c r="C8">
        <v>0</v>
      </c>
      <c r="D8">
        <v>100</v>
      </c>
      <c r="E8" t="str">
        <v>[11010 perform]: Mine formite from a planet's surface, if present. Uses a Slug I mining module.</v>
      </c>
      <c r="F8">
        <v>-1</v>
      </c>
      <c r="G8">
        <v>-1</v>
      </c>
      <c r="H8">
        <v>0</v>
      </c>
    </row>
    <row r="9" spans="1:8" x14ac:dyDescent="0.3">
      <c r="A9">
        <v>11020</v>
      </c>
      <c r="B9" t="str">
        <v>Mine voxite</v>
      </c>
      <c r="C9">
        <v>0</v>
      </c>
      <c r="D9">
        <v>100</v>
      </c>
      <c r="E9" t="str">
        <v>[11020 perform]: Mine voxite from the surface of a planet, if present. Uses a Slug I mining module.</v>
      </c>
      <c r="F9">
        <v>-1</v>
      </c>
      <c r="G9">
        <v>-1</v>
      </c>
      <c r="H9">
        <v>0</v>
      </c>
    </row>
    <row r="10" spans="1:8" x14ac:dyDescent="0.3">
      <c r="A10">
        <v>11030</v>
      </c>
      <c r="B10" t="str">
        <v>Mine zenolite</v>
      </c>
      <c r="C10">
        <v>0</v>
      </c>
      <c r="D10">
        <v>100</v>
      </c>
      <c r="E10" t="str">
        <v>[11030 perform]: Mine zenolite from a planet's surface, if present. Uses a Slug I mining module.</v>
      </c>
      <c r="F10">
        <v>-1</v>
      </c>
      <c r="G10">
        <v>-1</v>
      </c>
      <c r="H10">
        <v>0</v>
      </c>
    </row>
    <row r="11" spans="1:8" x14ac:dyDescent="0.3">
      <c r="A11">
        <v>11100</v>
      </c>
      <c r="B11" t="str">
        <v>Mine kunspar</v>
      </c>
      <c r="C11">
        <v>0</v>
      </c>
      <c r="D11">
        <v>100</v>
      </c>
      <c r="E11" t="str">
        <v>[11100 perform]: Mine kunspar from the surface of a moon, if present. Uses a Worm I mining module.</v>
      </c>
      <c r="F11">
        <v>-1</v>
      </c>
      <c r="G11">
        <v>-1</v>
      </c>
      <c r="H11">
        <v>0</v>
      </c>
    </row>
    <row r="12" spans="1:8" x14ac:dyDescent="0.3">
      <c r="A12">
        <v>11110</v>
      </c>
      <c r="B12" t="str">
        <v>Mine yalspar</v>
      </c>
      <c r="C12">
        <v>0</v>
      </c>
      <c r="D12">
        <v>100</v>
      </c>
      <c r="E12" t="str">
        <v>[11110 perform]: Mine yalspar from the surface of a moon, if present. Uses a Worm I mining module.</v>
      </c>
      <c r="F12">
        <v>-1</v>
      </c>
      <c r="G12">
        <v>-1</v>
      </c>
      <c r="H12">
        <v>0</v>
      </c>
    </row>
    <row r="13" spans="1:8" x14ac:dyDescent="0.3">
      <c r="A13">
        <v>11120</v>
      </c>
      <c r="B13" t="str">
        <v>Mine vladnium</v>
      </c>
      <c r="C13">
        <v>0</v>
      </c>
      <c r="D13">
        <v>100</v>
      </c>
      <c r="E13" t="str">
        <v>[11120 perform]: Mine vladnium from the surface of a moon, if present.  Uses a Worm I mining module.</v>
      </c>
      <c r="F13">
        <v>-1</v>
      </c>
      <c r="G13">
        <v>-1</v>
      </c>
      <c r="H13">
        <v>0</v>
      </c>
    </row>
    <row r="14" spans="1:8" x14ac:dyDescent="0.3">
      <c r="A14">
        <v>11130</v>
      </c>
      <c r="B14" t="str">
        <v>Mine wolfite</v>
      </c>
      <c r="C14">
        <v>0</v>
      </c>
      <c r="D14">
        <v>100</v>
      </c>
      <c r="E14" t="str">
        <v>[11130 perform]: Mine wolfite from the surface of a moon, if present.  Uses a Worm I mining module.</v>
      </c>
      <c r="F14">
        <v>-1</v>
      </c>
      <c r="G14">
        <v>-1</v>
      </c>
      <c r="H14">
        <v>0</v>
      </c>
    </row>
    <row r="15" spans="1:8" x14ac:dyDescent="0.3">
      <c r="A15">
        <v>11200</v>
      </c>
      <c r="B15" t="str">
        <v>Mine kronite</v>
      </c>
      <c r="C15">
        <v>0</v>
      </c>
      <c r="D15">
        <v>100</v>
      </c>
      <c r="E15" t="str">
        <v>[11200 perform]: Mine kronite from an asteroid, if present.  Uses a Crawler I mining module.</v>
      </c>
      <c r="F15">
        <v>-1</v>
      </c>
      <c r="G15">
        <v>-1</v>
      </c>
      <c r="H15">
        <v>0</v>
      </c>
    </row>
    <row r="16" spans="1:8" x14ac:dyDescent="0.3">
      <c r="A16">
        <v>11210</v>
      </c>
      <c r="B16" t="str">
        <v>Mine efrite</v>
      </c>
      <c r="C16">
        <v>0</v>
      </c>
      <c r="D16">
        <v>100</v>
      </c>
      <c r="E16" t="str">
        <v>[11210 perform]: Mine efrite from an asteroid, if present.  Uses a Crawler I mining module.</v>
      </c>
      <c r="F16">
        <v>-1</v>
      </c>
      <c r="G16">
        <v>-1</v>
      </c>
      <c r="H16">
        <v>0</v>
      </c>
    </row>
    <row r="17" spans="1:8" x14ac:dyDescent="0.3">
      <c r="A17">
        <v>11220</v>
      </c>
      <c r="B17" t="str">
        <v>Mine olivium</v>
      </c>
      <c r="C17">
        <v>0</v>
      </c>
      <c r="D17">
        <v>100</v>
      </c>
      <c r="E17" t="str">
        <v>[11220 perform]: Mine olivium from an asteroid, if present.  Uses a Crawler I mining module.</v>
      </c>
      <c r="F17">
        <v>-1</v>
      </c>
      <c r="G17">
        <v>-1</v>
      </c>
      <c r="H17">
        <v>0</v>
      </c>
    </row>
    <row r="18" spans="1:8" x14ac:dyDescent="0.3">
      <c r="A18">
        <v>11230</v>
      </c>
      <c r="B18" t="str">
        <v>Mine aladanite</v>
      </c>
      <c r="C18">
        <v>0</v>
      </c>
      <c r="D18">
        <v>100</v>
      </c>
      <c r="E18" t="str">
        <v>[11230 perform]: Mine aladanite from an asteroid, if present.  Uses a Crawler I mining module.</v>
      </c>
      <c r="F18">
        <v>-1</v>
      </c>
      <c r="G18">
        <v>-1</v>
      </c>
      <c r="H18">
        <v>0</v>
      </c>
    </row>
    <row r="19" spans="1:8" x14ac:dyDescent="0.3">
      <c r="A19">
        <v>11300</v>
      </c>
      <c r="B19" t="str">
        <v>Mine halosite</v>
      </c>
      <c r="C19">
        <v>0</v>
      </c>
      <c r="D19">
        <v>100</v>
      </c>
      <c r="E19" t="str">
        <v>[11300 perform]: Mine halosite from a comet, if present.  Uses a Crawler I mining module.</v>
      </c>
      <c r="F19">
        <v>-1</v>
      </c>
      <c r="G19">
        <v>-1</v>
      </c>
      <c r="H19">
        <v>0</v>
      </c>
    </row>
    <row r="20" spans="1:8" x14ac:dyDescent="0.3">
      <c r="A20">
        <v>11310</v>
      </c>
      <c r="B20" t="str">
        <v>Mine stellarite</v>
      </c>
      <c r="C20">
        <v>0</v>
      </c>
      <c r="D20">
        <v>100</v>
      </c>
      <c r="E20" t="str">
        <v>[11310 perform]: Mine stellarite from a comet, if present.  Uses a Crawler I mining module.</v>
      </c>
      <c r="F20">
        <v>-1</v>
      </c>
      <c r="G20">
        <v>-1</v>
      </c>
      <c r="H20">
        <v>0</v>
      </c>
    </row>
    <row r="21" spans="1:8" x14ac:dyDescent="0.3">
      <c r="A21">
        <v>11320</v>
      </c>
      <c r="B21" t="str">
        <v>Mine mullinite</v>
      </c>
      <c r="C21">
        <v>0</v>
      </c>
      <c r="D21">
        <v>100</v>
      </c>
      <c r="E21" t="str">
        <v>[11310 perform]: Mine mullinite from a comet, if present.  Uses a Crawler I mining module.</v>
      </c>
      <c r="F21">
        <v>-1</v>
      </c>
      <c r="G21">
        <v>-1</v>
      </c>
      <c r="H21">
        <v>0</v>
      </c>
    </row>
    <row r="22" spans="1:8" x14ac:dyDescent="0.3">
      <c r="A22">
        <v>11330</v>
      </c>
      <c r="B22" t="str">
        <v>Mine oznium</v>
      </c>
      <c r="C22">
        <v>0</v>
      </c>
      <c r="D22">
        <v>100</v>
      </c>
      <c r="E22" t="str">
        <v>[11330 perform]: Mine oznium from a comet, if present.  Uses a Crawler I mining module.</v>
      </c>
      <c r="F22">
        <v>-1</v>
      </c>
      <c r="G22">
        <v>-1</v>
      </c>
      <c r="H22">
        <v>0</v>
      </c>
    </row>
    <row r="23" spans="1:8" x14ac:dyDescent="0.3">
      <c r="A23">
        <v>11400</v>
      </c>
      <c r="B23" t="str">
        <v>Mine tephnium</v>
      </c>
      <c r="C23">
        <v>0</v>
      </c>
      <c r="D23">
        <v>100</v>
      </c>
      <c r="E23" t="str">
        <v>[11400 perform]: Minetephnium from a planetary ring, if present.  Uses a Crawler I mining module.</v>
      </c>
      <c r="F23">
        <v>-1</v>
      </c>
      <c r="G23">
        <v>-1</v>
      </c>
      <c r="H23">
        <v>0</v>
      </c>
    </row>
    <row r="24" spans="1:8" x14ac:dyDescent="0.3">
      <c r="A24">
        <v>11410</v>
      </c>
      <c r="B24" t="str">
        <v>Mine neptine</v>
      </c>
      <c r="C24">
        <v>0</v>
      </c>
      <c r="D24">
        <v>100</v>
      </c>
      <c r="E24" t="str">
        <v>[11410 perform]: Mine neptine from a planetary ring, if present.  Uses a Crawler I mining module.</v>
      </c>
      <c r="F24">
        <v>-1</v>
      </c>
      <c r="G24">
        <v>-1</v>
      </c>
      <c r="H24">
        <v>0</v>
      </c>
    </row>
    <row r="25" spans="1:8" x14ac:dyDescent="0.3">
      <c r="A25">
        <v>11420</v>
      </c>
      <c r="B25" t="str">
        <v>Mine empirogen</v>
      </c>
      <c r="C25">
        <v>0</v>
      </c>
      <c r="D25">
        <v>100</v>
      </c>
      <c r="E25" t="str">
        <v>[11420 perform]: Mine empirogen from a planetary ring, if present.  Uses a Crawler I mining module.</v>
      </c>
      <c r="F25">
        <v>-1</v>
      </c>
      <c r="G25">
        <v>-1</v>
      </c>
      <c r="H25">
        <v>0</v>
      </c>
    </row>
    <row r="26" spans="1:8" x14ac:dyDescent="0.3">
      <c r="A26">
        <v>11430</v>
      </c>
      <c r="B26" t="str">
        <v>Mine laudite</v>
      </c>
      <c r="C26">
        <v>0</v>
      </c>
      <c r="D26">
        <v>100</v>
      </c>
      <c r="E26" t="str">
        <v>[11430 perform]: Mine laudite from a planetary ring, if present.  Uses a Crawler I mining module.</v>
      </c>
      <c r="F26">
        <v>-1</v>
      </c>
      <c r="G26">
        <v>-1</v>
      </c>
      <c r="H26">
        <v>0</v>
      </c>
    </row>
    <row r="27" spans="1:8" x14ac:dyDescent="0.3">
      <c r="A27">
        <v>12021</v>
      </c>
      <c r="B27" t="str">
        <v>Produce common alloys</v>
      </c>
      <c r="C27">
        <v>0</v>
      </c>
      <c r="D27">
        <v>100</v>
      </c>
      <c r="E27" t="str">
        <v>[12021 perform]: Produces 1 unit common alloys from 2 units common metals.</v>
      </c>
      <c r="F27">
        <v>1</v>
      </c>
      <c r="G27">
        <v>1</v>
      </c>
      <c r="H27">
        <v>0</v>
      </c>
    </row>
    <row r="28" spans="1:8" x14ac:dyDescent="0.3">
      <c r="A28">
        <v>12022</v>
      </c>
      <c r="B28" t="str">
        <v>Produce scarce alloys</v>
      </c>
      <c r="C28">
        <v>0</v>
      </c>
      <c r="D28">
        <v>100</v>
      </c>
      <c r="E28" t="str">
        <v>[12022 perform]: Produces 1 unit scarce alloys from 1 unit common metals and 1 unit scarce metals.</v>
      </c>
      <c r="F28">
        <v>1</v>
      </c>
      <c r="G28">
        <v>1</v>
      </c>
      <c r="H28">
        <v>0</v>
      </c>
    </row>
    <row r="29" spans="1:8" x14ac:dyDescent="0.3">
      <c r="A29">
        <v>12023</v>
      </c>
      <c r="B29" t="str">
        <v>Produce rare alloys</v>
      </c>
      <c r="C29">
        <v>0</v>
      </c>
      <c r="D29">
        <v>100</v>
      </c>
      <c r="E29" t="str">
        <v>[12023 perform]: produces 2 units scarce alloys from 1 unit common metals, 1 unit scarce metals, and 1 unit rare metals.</v>
      </c>
      <c r="F29">
        <v>1</v>
      </c>
      <c r="G29">
        <v>1</v>
      </c>
      <c r="H29">
        <v>0</v>
      </c>
    </row>
    <row r="30" spans="1:8" x14ac:dyDescent="0.3">
      <c r="A30">
        <v>12042</v>
      </c>
      <c r="B30" t="str">
        <v>Synhtesize rare organics</v>
      </c>
      <c r="C30">
        <v>0</v>
      </c>
      <c r="D30">
        <v>100</v>
      </c>
      <c r="E30" t="str">
        <v>[12042 perform]: Produces 2 units common organics from 1 unit rare inorganics and 1 unit common organics.</v>
      </c>
      <c r="F30">
        <v>1</v>
      </c>
      <c r="G30">
        <v>1</v>
      </c>
      <c r="H30">
        <v>0</v>
      </c>
    </row>
    <row r="31" spans="1:8" x14ac:dyDescent="0.3">
      <c r="A31">
        <v>12043</v>
      </c>
      <c r="B31" t="str">
        <v>Synthesize scarce organics</v>
      </c>
      <c r="C31">
        <v>0</v>
      </c>
      <c r="D31">
        <v>100</v>
      </c>
      <c r="E31" t="str">
        <v>[12043 perform]: Produces 2 units rare organics from 1 unit rare inorganics and 2 units scarce organics.</v>
      </c>
      <c r="F31">
        <v>1</v>
      </c>
      <c r="G31">
        <v>1</v>
      </c>
      <c r="H31">
        <v>0</v>
      </c>
    </row>
    <row r="32" spans="1:8" x14ac:dyDescent="0.3">
      <c r="A32">
        <v>12051</v>
      </c>
      <c r="B32" t="str">
        <v>Synthesize simple polymers</v>
      </c>
      <c r="C32">
        <v>0</v>
      </c>
      <c r="D32">
        <v>100</v>
      </c>
      <c r="E32" t="str">
        <v>[12051 perform]: Produces 1 unit simple polymers from 1 unit common inorganics and 1 unit common organics.</v>
      </c>
      <c r="F32">
        <v>1</v>
      </c>
      <c r="G32">
        <v>1</v>
      </c>
      <c r="H32">
        <v>0</v>
      </c>
    </row>
    <row r="33" spans="1:8" x14ac:dyDescent="0.3">
      <c r="A33">
        <v>12052</v>
      </c>
      <c r="B33" t="str">
        <v>Synthesize rare polymers</v>
      </c>
      <c r="C33">
        <v>0</v>
      </c>
      <c r="D33">
        <v>100</v>
      </c>
      <c r="E33" t="str">
        <v>[12052 perform]: Produces 2 units advanced polymers from 1 unit common inorganics, 1 unit common organics, and 1 unit scarce organics.</v>
      </c>
      <c r="F33">
        <v>1</v>
      </c>
      <c r="G33">
        <v>1</v>
      </c>
      <c r="H33">
        <v>0</v>
      </c>
    </row>
    <row r="34" spans="1:8" x14ac:dyDescent="0.3">
      <c r="A34">
        <v>12053</v>
      </c>
      <c r="B34" t="str">
        <v>Synthesize advanced polymers</v>
      </c>
      <c r="C34">
        <v>0</v>
      </c>
      <c r="D34">
        <v>100</v>
      </c>
      <c r="E34" t="str">
        <v>[12053 perform]: Produces 2 units complex polymers from 1 unit common inorganics, 1 unit common organics, and 1 unit rare organics.</v>
      </c>
      <c r="F34">
        <v>1</v>
      </c>
      <c r="G34">
        <v>1</v>
      </c>
      <c r="H34">
        <v>0</v>
      </c>
    </row>
    <row r="35" spans="1:8" x14ac:dyDescent="0.3">
      <c r="A35">
        <v>13001</v>
      </c>
      <c r="B35" t="str">
        <v>Manurfacture sheets</v>
      </c>
      <c r="C35">
        <v>0</v>
      </c>
      <c r="D35">
        <v>100</v>
      </c>
      <c r="E35" t="str">
        <v>[13001 perform]: Produce 1 unit sheets from 2 units common alloys.</v>
      </c>
      <c r="F35">
        <v>1</v>
      </c>
      <c r="G35">
        <v>1</v>
      </c>
      <c r="H35">
        <v>0</v>
      </c>
    </row>
    <row r="36" spans="1:8" x14ac:dyDescent="0.3">
      <c r="A36">
        <v>13011</v>
      </c>
      <c r="B36" t="str">
        <v>Manufacture rods</v>
      </c>
      <c r="C36">
        <v>0</v>
      </c>
      <c r="D36">
        <v>100</v>
      </c>
      <c r="E36" t="str">
        <v>[13011 perform]: Produces 1 unit rods from 1 unit common alloys.</v>
      </c>
      <c r="F36">
        <v>1</v>
      </c>
      <c r="G36">
        <v>1</v>
      </c>
      <c r="H36">
        <v>0</v>
      </c>
    </row>
    <row r="37" spans="1:8" x14ac:dyDescent="0.3">
      <c r="A37">
        <v>13021</v>
      </c>
      <c r="B37" t="str">
        <v>Manufacture cables</v>
      </c>
      <c r="C37">
        <v>0</v>
      </c>
      <c r="D37">
        <v>100</v>
      </c>
      <c r="E37" t="str">
        <v>[13021 perform]: Produces 1 unit cables from 2 units common alloys.</v>
      </c>
      <c r="F37">
        <v>1</v>
      </c>
      <c r="G37">
        <v>1</v>
      </c>
      <c r="H37">
        <v>0</v>
      </c>
    </row>
    <row r="38" spans="1:8" x14ac:dyDescent="0.3">
      <c r="A38">
        <v>13031</v>
      </c>
      <c r="B38" t="str">
        <v>Manufacture fasteners</v>
      </c>
      <c r="C38">
        <v>0</v>
      </c>
      <c r="D38">
        <v>100</v>
      </c>
      <c r="E38" t="str">
        <v>[13031 perform]: Produces 1 unit fasteners from 2 units scarce alloys.</v>
      </c>
      <c r="F38">
        <v>1</v>
      </c>
      <c r="G38">
        <v>1</v>
      </c>
      <c r="H38">
        <v>0</v>
      </c>
    </row>
    <row r="39" spans="1:8" x14ac:dyDescent="0.3">
      <c r="A39">
        <v>13101</v>
      </c>
      <c r="B39" t="str">
        <v>Manufacture springs</v>
      </c>
      <c r="C39">
        <v>0</v>
      </c>
      <c r="D39">
        <v>100</v>
      </c>
      <c r="E39" t="str">
        <v>[13101 perform]: Produces 1 unit springs from 2 units scarce alloys.</v>
      </c>
      <c r="F39">
        <v>1</v>
      </c>
      <c r="G39">
        <v>1</v>
      </c>
      <c r="H39">
        <v>0</v>
      </c>
    </row>
    <row r="40" spans="1:8" x14ac:dyDescent="0.3">
      <c r="A40">
        <v>13111</v>
      </c>
      <c r="B40" t="str">
        <v>Manufacture gears</v>
      </c>
      <c r="C40">
        <v>0</v>
      </c>
      <c r="D40">
        <v>100</v>
      </c>
      <c r="E40" t="str">
        <v>[13111 perform]: Produces 1 unit gears from 2 units common alloys.</v>
      </c>
      <c r="F40">
        <v>1</v>
      </c>
      <c r="G40">
        <v>1</v>
      </c>
      <c r="H40">
        <v>0</v>
      </c>
    </row>
    <row r="41" spans="1:8" x14ac:dyDescent="0.3">
      <c r="A41">
        <v>13121</v>
      </c>
      <c r="B41" t="str">
        <v>Manufacture pullies</v>
      </c>
      <c r="C41">
        <v>0</v>
      </c>
      <c r="D41">
        <v>100</v>
      </c>
      <c r="E41" t="str">
        <v>[13121 perform]: Produces 1 unit pullies from 2 units common alloys.</v>
      </c>
      <c r="F41">
        <v>1</v>
      </c>
      <c r="G41">
        <v>1</v>
      </c>
      <c r="H41">
        <v>0</v>
      </c>
    </row>
    <row r="42" spans="1:8" x14ac:dyDescent="0.3">
      <c r="A42">
        <v>13141</v>
      </c>
      <c r="B42" t="str">
        <v>Manufacture belts</v>
      </c>
      <c r="C42">
        <v>0</v>
      </c>
      <c r="D42">
        <v>100</v>
      </c>
      <c r="E42" t="str">
        <v>[13141 perform]: Produces 1 unit belts from 2 units simple polymers.</v>
      </c>
      <c r="F42">
        <v>1</v>
      </c>
      <c r="G42">
        <v>1</v>
      </c>
      <c r="H42">
        <v>0</v>
      </c>
    </row>
    <row r="43" spans="1:8" x14ac:dyDescent="0.3">
      <c r="A43">
        <v>13201</v>
      </c>
      <c r="B43" t="str">
        <v>Manufacture conductors</v>
      </c>
      <c r="C43">
        <v>0</v>
      </c>
      <c r="D43">
        <v>100</v>
      </c>
      <c r="E43" t="str">
        <v>[13201 perform]: Produces 1 unit conductors from 2 units common alloys.</v>
      </c>
      <c r="F43">
        <v>1</v>
      </c>
      <c r="G43">
        <v>1</v>
      </c>
      <c r="H43">
        <v>0</v>
      </c>
    </row>
    <row r="44" spans="1:8" x14ac:dyDescent="0.3">
      <c r="A44">
        <v>13211</v>
      </c>
      <c r="B44" t="str">
        <v>Manufacture semiconductors</v>
      </c>
      <c r="C44">
        <v>0</v>
      </c>
      <c r="D44">
        <v>100</v>
      </c>
      <c r="E44" t="str">
        <v>[13211 perform]: Produces 1 unit semiconductors from 1 unit scarce alloys.</v>
      </c>
      <c r="F44">
        <v>1</v>
      </c>
      <c r="G44">
        <v>1</v>
      </c>
      <c r="H44">
        <v>0</v>
      </c>
    </row>
    <row r="45" spans="1:8" x14ac:dyDescent="0.3">
      <c r="A45">
        <v>13221</v>
      </c>
      <c r="B45" t="str">
        <v>Manufacture superconductors</v>
      </c>
      <c r="C45">
        <v>0</v>
      </c>
      <c r="D45">
        <v>100</v>
      </c>
      <c r="E45" t="str">
        <v>[13221 perform]: Produces 1 unit superconductors from 2 units rare alloys.</v>
      </c>
      <c r="F45">
        <v>1</v>
      </c>
      <c r="G45">
        <v>1</v>
      </c>
      <c r="H45">
        <v>0</v>
      </c>
    </row>
    <row r="46" spans="1:8" x14ac:dyDescent="0.3">
      <c r="A46">
        <v>13301</v>
      </c>
      <c r="B46" t="str">
        <v>Manufacture hoses</v>
      </c>
      <c r="C46">
        <v>0</v>
      </c>
      <c r="D46">
        <v>100</v>
      </c>
      <c r="E46" t="str">
        <v>[13301 perform]: Produces 1 unit hoses from 3 units simple polymers.</v>
      </c>
      <c r="F46">
        <v>1</v>
      </c>
      <c r="G46">
        <v>1</v>
      </c>
      <c r="H46">
        <v>0</v>
      </c>
    </row>
    <row r="47" spans="1:8" x14ac:dyDescent="0.3">
      <c r="A47">
        <v>13311</v>
      </c>
      <c r="B47" t="str">
        <v>Manufacture pipes</v>
      </c>
      <c r="C47">
        <v>0</v>
      </c>
      <c r="D47">
        <v>100</v>
      </c>
      <c r="E47" t="str">
        <v>[13311 perform]: Produces 1 unit pipes from 3 units common alloys.</v>
      </c>
      <c r="F47">
        <v>1</v>
      </c>
      <c r="G47">
        <v>1</v>
      </c>
      <c r="H47">
        <v>0</v>
      </c>
    </row>
    <row r="48" spans="1:8" x14ac:dyDescent="0.3">
      <c r="A48">
        <v>13321</v>
      </c>
      <c r="B48" t="str">
        <v>Manufacture tanks</v>
      </c>
      <c r="C48">
        <v>0</v>
      </c>
      <c r="D48">
        <v>100</v>
      </c>
      <c r="E48" t="str">
        <v>[13321 perform]: Produces 1 unit tanks from 2 units common alloys and 3 units scarce alloys.</v>
      </c>
      <c r="F48">
        <v>1</v>
      </c>
      <c r="G48">
        <v>1</v>
      </c>
      <c r="H48">
        <v>0</v>
      </c>
    </row>
    <row r="49" spans="1:8" x14ac:dyDescent="0.3">
      <c r="A49">
        <v>13331</v>
      </c>
      <c r="B49" t="str">
        <v>Manufacture nozzles</v>
      </c>
      <c r="C49">
        <v>0</v>
      </c>
      <c r="D49">
        <v>100</v>
      </c>
      <c r="E49" t="str">
        <v>[13331 perform]: Produces 1 unit nozzles from 1 unit common alloys and 3 units scarce alloys.</v>
      </c>
      <c r="F49">
        <v>1</v>
      </c>
      <c r="G49">
        <v>1</v>
      </c>
      <c r="H49">
        <v>0</v>
      </c>
    </row>
    <row r="50" spans="1:8" x14ac:dyDescent="0.3">
      <c r="A50">
        <v>14101</v>
      </c>
      <c r="B50" t="str">
        <v>Produce bores</v>
      </c>
      <c r="C50">
        <v>0</v>
      </c>
      <c r="D50">
        <v>100</v>
      </c>
      <c r="E50" t="str">
        <v>[14101 perform]: Produces 1 unit bores from 1 unit rods, 1 unit pulleys, and 1 unit belts.</v>
      </c>
      <c r="F50">
        <v>1</v>
      </c>
      <c r="G50">
        <v>1</v>
      </c>
      <c r="H50">
        <v>0</v>
      </c>
    </row>
    <row r="51" spans="1:8" x14ac:dyDescent="0.3">
      <c r="A51">
        <v>14111</v>
      </c>
      <c r="B51" t="str">
        <v>Produce gear boxes</v>
      </c>
      <c r="C51">
        <v>0</v>
      </c>
      <c r="D51">
        <v>100</v>
      </c>
      <c r="E51" t="str">
        <v>[14111 perform]: Produces 1 unit gear boxes from 1 unit rods, 1 unit springs, and 1 unit gears.</v>
      </c>
      <c r="F51">
        <v>1</v>
      </c>
      <c r="G51">
        <v>1</v>
      </c>
      <c r="H51">
        <v>0</v>
      </c>
    </row>
    <row r="52" spans="1:8" x14ac:dyDescent="0.3">
      <c r="A52">
        <v>14121</v>
      </c>
      <c r="B52" t="str">
        <v>Produce gyroscopes</v>
      </c>
      <c r="C52">
        <v>0</v>
      </c>
      <c r="D52">
        <v>100</v>
      </c>
      <c r="E52" t="str">
        <v>[14121 perform]: Produce 1 unit gyroscopes from 1 unit springs, 1 unit gears, and 1 unit conductors.</v>
      </c>
      <c r="F52">
        <v>1</v>
      </c>
      <c r="G52">
        <v>1</v>
      </c>
      <c r="H52">
        <v>0</v>
      </c>
    </row>
    <row r="53" spans="1:8" x14ac:dyDescent="0.3">
      <c r="A53">
        <v>14131</v>
      </c>
      <c r="B53" t="str">
        <v>Priduce heat sinks</v>
      </c>
      <c r="C53">
        <v>0</v>
      </c>
      <c r="D53">
        <v>100</v>
      </c>
      <c r="E53" t="str">
        <v>[14131 perform]: Produce 1 unit heat sinks from 1 unit sheets, 1 unit cables, and 1 unit fasteners.</v>
      </c>
      <c r="F53">
        <v>1</v>
      </c>
      <c r="G53">
        <v>1</v>
      </c>
      <c r="H53">
        <v>0</v>
      </c>
    </row>
    <row r="54" spans="1:8" x14ac:dyDescent="0.3">
      <c r="A54">
        <v>14141</v>
      </c>
      <c r="B54" t="str">
        <v>Produce heat shields</v>
      </c>
      <c r="C54">
        <v>0</v>
      </c>
      <c r="D54">
        <v>100</v>
      </c>
      <c r="E54" t="str">
        <v>[14141 perform]: Produce 1 unit heat shields from 2 units sheets, 1 unit cables, and 1 unit fasteners.</v>
      </c>
      <c r="F54">
        <v>1</v>
      </c>
      <c r="G54">
        <v>1</v>
      </c>
      <c r="H54">
        <v>0</v>
      </c>
    </row>
    <row r="55" spans="1:8" x14ac:dyDescent="0.3">
      <c r="A55">
        <v>14201</v>
      </c>
      <c r="B55" t="str">
        <v>Produce heaters</v>
      </c>
      <c r="C55">
        <v>0</v>
      </c>
      <c r="D55">
        <v>100</v>
      </c>
      <c r="E55" t="str">
        <v>[14201 perform]: Produces 1 unit heaters from 1 unit pipes and 1 unit tanks.</v>
      </c>
      <c r="F55">
        <v>1</v>
      </c>
      <c r="G55">
        <v>1</v>
      </c>
      <c r="H55">
        <v>0</v>
      </c>
    </row>
    <row r="56" spans="1:8" x14ac:dyDescent="0.3">
      <c r="A56">
        <v>14211</v>
      </c>
      <c r="B56" t="str">
        <v>Produce solar arrays</v>
      </c>
      <c r="C56">
        <v>0</v>
      </c>
      <c r="D56">
        <v>100</v>
      </c>
      <c r="E56" t="str">
        <v>[14211 perform]: Produce 1 unit solar arrays from 1 unit sheets, 1 unit semiconductors, and 1 unit superconductors.</v>
      </c>
      <c r="F56">
        <v>1</v>
      </c>
      <c r="G56">
        <v>1</v>
      </c>
      <c r="H56">
        <v>0</v>
      </c>
    </row>
    <row r="57" spans="1:8" x14ac:dyDescent="0.3">
      <c r="A57">
        <v>14221</v>
      </c>
      <c r="B57" t="str">
        <v>Produce arc welders</v>
      </c>
      <c r="C57">
        <v>0</v>
      </c>
      <c r="D57">
        <v>100</v>
      </c>
      <c r="E57" t="str">
        <v>[14221 perform]: Produce 1 unit arc welder from 1 unit rods, 1 unit pipes, and 1 unit tanks.</v>
      </c>
      <c r="F57">
        <v>1</v>
      </c>
      <c r="G57">
        <v>1</v>
      </c>
      <c r="H57">
        <v>0</v>
      </c>
    </row>
    <row r="58" spans="1:8" x14ac:dyDescent="0.3">
      <c r="A58">
        <v>14231</v>
      </c>
      <c r="B58" t="str">
        <v>Produce lasers</v>
      </c>
      <c r="C58">
        <v>0</v>
      </c>
      <c r="D58">
        <v>100</v>
      </c>
      <c r="E58" t="str">
        <v>[14231 perform]: Produce 1 unit lasers from 1 unit semiconductors, 1 unit superconductors, and 1 unit tanks.</v>
      </c>
      <c r="F58">
        <v>1</v>
      </c>
      <c r="G58">
        <v>1</v>
      </c>
      <c r="H58">
        <v>0</v>
      </c>
    </row>
    <row r="59" spans="1:8" x14ac:dyDescent="0.3">
      <c r="A59">
        <v>14241</v>
      </c>
      <c r="B59" t="str">
        <v>Prouce transceivers</v>
      </c>
      <c r="C59">
        <v>0</v>
      </c>
      <c r="D59">
        <v>100</v>
      </c>
      <c r="E59" t="str">
        <v>[14241 perform]: Produce 1 unt transceivers from 1 unit rods, 1 unit conductors, and 1 unit superconductors.</v>
      </c>
      <c r="F59">
        <v>1</v>
      </c>
      <c r="G59">
        <v>1</v>
      </c>
      <c r="H59">
        <v>0</v>
      </c>
    </row>
    <row r="60" spans="1:8" x14ac:dyDescent="0.3">
      <c r="A60">
        <v>14251</v>
      </c>
      <c r="B60" t="str">
        <v>Produce scanners</v>
      </c>
      <c r="C60">
        <v>0</v>
      </c>
      <c r="D60">
        <v>100</v>
      </c>
      <c r="E60" t="str">
        <v>[14251 perform]: Produce 1 unit scanners from 1 unit sheets, 1 unit conductors, and 1 unit semiconductors.</v>
      </c>
      <c r="F60">
        <v>1</v>
      </c>
      <c r="G60">
        <v>1</v>
      </c>
      <c r="H60">
        <v>0</v>
      </c>
    </row>
    <row r="61" spans="1:8" x14ac:dyDescent="0.3">
      <c r="A61">
        <v>14261</v>
      </c>
      <c r="B61" t="str">
        <v>Produce computers</v>
      </c>
      <c r="C61">
        <v>0</v>
      </c>
      <c r="D61">
        <v>100</v>
      </c>
      <c r="E61" t="str">
        <v>[14261 perform]: Produce 1 units computers from 1 unit conductors, 2 units semiconductors and 1 unit superconductors.</v>
      </c>
      <c r="F61">
        <v>1</v>
      </c>
      <c r="G61">
        <v>1</v>
      </c>
      <c r="H61">
        <v>0</v>
      </c>
    </row>
    <row r="62" spans="1:8" x14ac:dyDescent="0.3">
      <c r="A62">
        <v>14271</v>
      </c>
      <c r="B62" t="str">
        <v>Produce solenoids</v>
      </c>
      <c r="C62">
        <v>0</v>
      </c>
      <c r="D62">
        <v>100</v>
      </c>
      <c r="E62" t="str">
        <v>[14271 perform]: Prouce 1 units solenoids from 1 unit rods and 2 units conductors.</v>
      </c>
      <c r="F62">
        <v>1</v>
      </c>
      <c r="G62">
        <v>1</v>
      </c>
      <c r="H62">
        <v>0</v>
      </c>
    </row>
    <row r="63" spans="1:8" x14ac:dyDescent="0.3">
      <c r="A63">
        <v>14281</v>
      </c>
      <c r="B63" t="str">
        <v>Produce motors</v>
      </c>
      <c r="C63">
        <v>0</v>
      </c>
      <c r="D63">
        <v>100</v>
      </c>
      <c r="E63" t="str">
        <v>[14281 perform]: Produce 1 unit motors from 1 unit pulleys, 1 unit belts, and 2 units conductors.</v>
      </c>
      <c r="F63">
        <v>1</v>
      </c>
      <c r="G63">
        <v>1</v>
      </c>
      <c r="H63">
        <v>0</v>
      </c>
    </row>
    <row r="64" spans="1:8" x14ac:dyDescent="0.3">
      <c r="A64">
        <v>14301</v>
      </c>
      <c r="B64" t="str">
        <v>Produce valves</v>
      </c>
      <c r="C64">
        <v>0</v>
      </c>
      <c r="D64">
        <v>100</v>
      </c>
      <c r="E64" t="str">
        <v>[14301 perform]: Produce 1 unit valves from 1 unit rods and 1 unit pipes.</v>
      </c>
      <c r="F64">
        <v>1</v>
      </c>
      <c r="G64">
        <v>1</v>
      </c>
      <c r="H64">
        <v>0</v>
      </c>
    </row>
    <row r="65" spans="1:8" x14ac:dyDescent="0.3">
      <c r="A65">
        <v>14311</v>
      </c>
      <c r="B65" t="str">
        <v>Produce pumps</v>
      </c>
      <c r="C65">
        <v>0</v>
      </c>
      <c r="D65">
        <v>100</v>
      </c>
      <c r="E65" t="str">
        <v>[14311 perform]: Produce 1 unit pumps from 1 unit rods and 1 unit hoses.</v>
      </c>
      <c r="F65">
        <v>1</v>
      </c>
      <c r="G65">
        <v>1</v>
      </c>
      <c r="H65">
        <v>0</v>
      </c>
    </row>
    <row r="66" spans="1:8" x14ac:dyDescent="0.3">
      <c r="A66">
        <v>14321</v>
      </c>
      <c r="B66" t="str">
        <v>Produce pistons</v>
      </c>
      <c r="C66">
        <v>0</v>
      </c>
      <c r="D66">
        <v>100</v>
      </c>
      <c r="E66" t="str">
        <v>[14321 perform]: Produce 1 unit pistons from 1 unit rods and 1 unit hoses.</v>
      </c>
      <c r="F66">
        <v>1</v>
      </c>
      <c r="G66">
        <v>1</v>
      </c>
      <c r="H66">
        <v>0</v>
      </c>
    </row>
    <row r="67" spans="1:8" x14ac:dyDescent="0.3">
      <c r="A67">
        <v>14401</v>
      </c>
      <c r="B67" t="str">
        <v>Produce heat pumps</v>
      </c>
      <c r="C67">
        <v>0</v>
      </c>
      <c r="D67">
        <v>100</v>
      </c>
      <c r="E67" t="str">
        <v>[14401 perform]: Produce 1 unit heat pumps from 1 unit hoses, 1 unit pipes, and 1 unit tanks.</v>
      </c>
      <c r="F67">
        <v>1</v>
      </c>
      <c r="G67">
        <v>1</v>
      </c>
      <c r="H67">
        <v>0</v>
      </c>
    </row>
    <row r="68" spans="1:8" x14ac:dyDescent="0.3">
      <c r="A68">
        <v>14411</v>
      </c>
      <c r="B68" t="str">
        <v>Produce thrusters</v>
      </c>
      <c r="C68">
        <v>0</v>
      </c>
      <c r="D68">
        <v>100</v>
      </c>
      <c r="E68" t="str">
        <v>[14411 perform]: Produce 1 unit thrusters from 1 unit pipes, 1 unit tanks, and 1 unit nozzelrs.</v>
      </c>
      <c r="F68">
        <v>1</v>
      </c>
      <c r="G68">
        <v>1</v>
      </c>
      <c r="H68">
        <v>0</v>
      </c>
    </row>
    <row r="69" spans="1:8" x14ac:dyDescent="0.3">
      <c r="A69">
        <v>14421</v>
      </c>
      <c r="B69" t="str">
        <v>Prouce batteries</v>
      </c>
      <c r="C69">
        <v>0</v>
      </c>
      <c r="D69">
        <v>100</v>
      </c>
      <c r="E69" t="str">
        <v>[14421 perform]: Produce 1 unit batteries from 1 unit sheets, 1 unit conductors, and 2 units superconductors.</v>
      </c>
      <c r="F69">
        <v>1</v>
      </c>
      <c r="G69">
        <v>1</v>
      </c>
      <c r="H69">
        <v>0</v>
      </c>
    </row>
    <row r="70" spans="1:8" x14ac:dyDescent="0.3">
      <c r="A70">
        <v>14431</v>
      </c>
      <c r="B70" t="str">
        <v>Produce torches</v>
      </c>
      <c r="C70">
        <v>0</v>
      </c>
      <c r="D70">
        <v>100</v>
      </c>
      <c r="E70" t="str">
        <v>[14421 perform]: Produce 1 units torches from 1 unt hoses, 1 unit tanks, and 1 unit nozels.</v>
      </c>
      <c r="F70">
        <v>1</v>
      </c>
      <c r="G70">
        <v>1</v>
      </c>
      <c r="H70">
        <v>0</v>
      </c>
    </row>
    <row r="71" spans="1:8" x14ac:dyDescent="0.3">
      <c r="A71">
        <v>14501</v>
      </c>
      <c r="B71" t="str">
        <v>Produce reactors</v>
      </c>
      <c r="C71">
        <v>0</v>
      </c>
      <c r="D71">
        <v>100</v>
      </c>
      <c r="E71" t="str">
        <v>[14501 perform]: Produce 1 unit reactors from 1 unit cables, 1 unt superconductors, and 1 unt tanks.</v>
      </c>
      <c r="F71">
        <v>1</v>
      </c>
      <c r="G71">
        <v>1</v>
      </c>
      <c r="H71">
        <v>0</v>
      </c>
    </row>
    <row r="72" spans="1:8" x14ac:dyDescent="0.3">
      <c r="A72">
        <v>21230</v>
      </c>
      <c r="B72" t="str">
        <v>Refine aladanite</v>
      </c>
      <c r="C72">
        <v>0</v>
      </c>
      <c r="D72">
        <v>100</v>
      </c>
      <c r="E72" t="str">
        <v>[21230 perform]: Produces 2 units common metals, 1 unit scarce inorganics, and 1 unit common organics from 12 units aladanite.  Requires a Refinery I module.</v>
      </c>
      <c r="F72">
        <v>1</v>
      </c>
      <c r="G72">
        <v>1</v>
      </c>
      <c r="H72">
        <v>0</v>
      </c>
    </row>
    <row r="73" spans="1:8" x14ac:dyDescent="0.3">
      <c r="A73">
        <v>21210</v>
      </c>
      <c r="B73" t="str">
        <v>Refine efrite</v>
      </c>
      <c r="C73">
        <v>0</v>
      </c>
      <c r="D73">
        <v>100</v>
      </c>
      <c r="E73" t="str">
        <v>[21210 perform]: Produces 1 unit scarce metals, 1 unit scarce inorganics, and 1 unit common organics from 12 units efrite.  Requires a Refinery I module.</v>
      </c>
      <c r="F73">
        <v>1</v>
      </c>
      <c r="G73">
        <v>1</v>
      </c>
      <c r="H73">
        <v>0</v>
      </c>
    </row>
    <row r="74" spans="1:8" x14ac:dyDescent="0.3">
      <c r="A74">
        <v>21420</v>
      </c>
      <c r="B74" t="str">
        <v>Refine empirogen</v>
      </c>
      <c r="C74">
        <v>0</v>
      </c>
      <c r="D74">
        <v>100</v>
      </c>
      <c r="E74" t="str">
        <v>[21420 perform]: Produces 2 units common metals, 2 units scarce metals, and 1 unit common organics from 15 units empirogen.  Requires a Refinery I module.</v>
      </c>
      <c r="F74">
        <v>1</v>
      </c>
      <c r="G74">
        <v>1</v>
      </c>
      <c r="H74">
        <v>0</v>
      </c>
    </row>
    <row r="75" spans="1:8" x14ac:dyDescent="0.3">
      <c r="A75">
        <v>21010</v>
      </c>
      <c r="B75" t="str">
        <v>Refine formite</v>
      </c>
      <c r="C75">
        <v>0</v>
      </c>
      <c r="D75">
        <v>100</v>
      </c>
      <c r="E75" t="str">
        <v>[21010 perform]: Produces 3 units common metals, 1 unit common inorganics, and 1 unit rare inorganics from 20 units formite. Requires a Refinery I module.</v>
      </c>
      <c r="F75">
        <v>1</v>
      </c>
      <c r="G75">
        <v>1</v>
      </c>
      <c r="H75">
        <v>0</v>
      </c>
    </row>
    <row r="76" spans="1:8" x14ac:dyDescent="0.3">
      <c r="A76">
        <v>21300</v>
      </c>
      <c r="B76" t="str">
        <v>Refine halosite</v>
      </c>
      <c r="C76">
        <v>0</v>
      </c>
      <c r="D76">
        <v>100</v>
      </c>
      <c r="E76" t="str">
        <v>[21300 perform]: Produces 1 unit rare metals and 2 units common inorganics from 15 units halosite.  Requires a Refinery I module.</v>
      </c>
      <c r="F76">
        <v>1</v>
      </c>
      <c r="G76">
        <v>1</v>
      </c>
      <c r="H76">
        <v>0</v>
      </c>
    </row>
    <row r="77" spans="1:8" x14ac:dyDescent="0.3">
      <c r="A77">
        <v>21200</v>
      </c>
      <c r="B77" t="str">
        <v>Refine kronite</v>
      </c>
      <c r="C77">
        <v>0</v>
      </c>
      <c r="D77">
        <v>100</v>
      </c>
      <c r="E77" t="str">
        <v>[21200 perform]: Produces 2 units common metals, 1 unit scarce metals, and 1 unit common inorganics from 20 units kronite.  Requires a Refinery I module.</v>
      </c>
      <c r="F77">
        <v>1</v>
      </c>
      <c r="G77">
        <v>1</v>
      </c>
      <c r="H77">
        <v>0</v>
      </c>
    </row>
    <row r="78" spans="1:8" x14ac:dyDescent="0.3">
      <c r="A78">
        <v>21100</v>
      </c>
      <c r="B78" t="str">
        <v>Refine kunspar</v>
      </c>
      <c r="C78">
        <v>0</v>
      </c>
      <c r="D78">
        <v>100</v>
      </c>
      <c r="E78" t="str">
        <v>[21100 perform]: Produces 1 unit common metals, 12 unitsscarce metals, and 1 unit rare metals from 20 inits kunspar.  Requires a Refinery I module.</v>
      </c>
      <c r="F78">
        <v>1</v>
      </c>
      <c r="G78">
        <v>1</v>
      </c>
      <c r="H78">
        <v>0</v>
      </c>
    </row>
    <row r="79" spans="1:8" x14ac:dyDescent="0.3">
      <c r="A79">
        <v>21430</v>
      </c>
      <c r="B79" t="str">
        <v>Refine laudite</v>
      </c>
      <c r="C79">
        <v>0</v>
      </c>
      <c r="D79">
        <v>100</v>
      </c>
      <c r="E79" t="str">
        <v>[21430 perform]: Produces 1 unit scarce inorganics, 1 unit rare inorganics, and 1 unit common organics from 9 units laudite.  Requires a Refinery I module.</v>
      </c>
      <c r="F79">
        <v>1</v>
      </c>
      <c r="G79">
        <v>1</v>
      </c>
      <c r="H79">
        <v>0</v>
      </c>
    </row>
    <row r="80" spans="1:8" x14ac:dyDescent="0.3">
      <c r="A80">
        <v>21000</v>
      </c>
      <c r="B80" t="str">
        <v>Refine magmite</v>
      </c>
      <c r="C80">
        <v>0</v>
      </c>
      <c r="D80">
        <v>100</v>
      </c>
      <c r="E80" t="str">
        <v>[21000 perform]: Produces 2 units common inorganics, 1 unit common metals, and 1 unit common organics from 20 units magmite. Requires a Refinery I module.</v>
      </c>
      <c r="F80">
        <v>-1</v>
      </c>
      <c r="G80">
        <v>-1</v>
      </c>
      <c r="H80">
        <v>0</v>
      </c>
    </row>
    <row r="81" spans="1:8" x14ac:dyDescent="0.3">
      <c r="A81">
        <v>21320</v>
      </c>
      <c r="B81" t="str">
        <v>Refine mullinite</v>
      </c>
      <c r="C81">
        <v>0</v>
      </c>
      <c r="D81">
        <v>100</v>
      </c>
      <c r="E81" t="str">
        <v>[21320 perform]: Produces 2 units common metals, 2 units common inorganics, and 1 unit scarce inorganics from 15 units mullinite.  Requires a Refinery I module.</v>
      </c>
      <c r="F81">
        <v>1</v>
      </c>
      <c r="G81">
        <v>1</v>
      </c>
      <c r="H81">
        <v>0</v>
      </c>
    </row>
    <row r="82" spans="1:8" x14ac:dyDescent="0.3">
      <c r="A82">
        <v>21410</v>
      </c>
      <c r="B82" t="str">
        <v>Refine neptine</v>
      </c>
      <c r="C82">
        <v>0</v>
      </c>
      <c r="D82">
        <v>100</v>
      </c>
      <c r="E82" t="str">
        <v>[21410 perform]: Produces 1 unit scarce metals, 1 unit rare metals, and 2 units common organics from 16 units neptine.  Requires a Refinery I module.</v>
      </c>
      <c r="F82">
        <v>1</v>
      </c>
      <c r="G82">
        <v>1</v>
      </c>
      <c r="H82">
        <v>0</v>
      </c>
    </row>
    <row r="83" spans="1:8" x14ac:dyDescent="0.3">
      <c r="A83">
        <v>21220</v>
      </c>
      <c r="B83" t="str">
        <v>Refine olivium</v>
      </c>
      <c r="C83">
        <v>0</v>
      </c>
      <c r="D83">
        <v>100</v>
      </c>
      <c r="E83" t="str">
        <v>[21220 perform]: Produces 3 units common metals and 1 unit common organics from 12 units olivium.  Requires a Refinery I module.</v>
      </c>
      <c r="F83">
        <v>1</v>
      </c>
      <c r="G83">
        <v>1</v>
      </c>
      <c r="H83">
        <v>0</v>
      </c>
    </row>
    <row r="84" spans="1:8" x14ac:dyDescent="0.3">
      <c r="A84">
        <v>21330</v>
      </c>
      <c r="B84" t="str">
        <v>Refine oznium</v>
      </c>
      <c r="C84">
        <v>0</v>
      </c>
      <c r="D84">
        <v>100</v>
      </c>
      <c r="E84" t="str">
        <v>[21330 perform]: Produces 2 units scarce metals and 1 unit rare inorganics from 9 units oznium.  Requires a Refinery I module.</v>
      </c>
      <c r="F84">
        <v>1</v>
      </c>
      <c r="G84">
        <v>1</v>
      </c>
      <c r="H84">
        <v>0</v>
      </c>
    </row>
    <row r="85" spans="1:8" x14ac:dyDescent="0.3">
      <c r="A85">
        <v>21310</v>
      </c>
      <c r="B85" t="str">
        <v>Refine stellarite</v>
      </c>
      <c r="C85">
        <v>0</v>
      </c>
      <c r="D85">
        <v>100</v>
      </c>
      <c r="E85" t="str">
        <v>[21310 perform]: Produces 3 units common metals and 1 unit scarce metals from 16 units stellarite.  Requires a Refinery I module.</v>
      </c>
      <c r="F85">
        <v>1</v>
      </c>
      <c r="G85">
        <v>1</v>
      </c>
      <c r="H85">
        <v>0</v>
      </c>
    </row>
    <row r="86" spans="1:8" x14ac:dyDescent="0.3">
      <c r="A86">
        <v>21400</v>
      </c>
      <c r="B86" t="str">
        <v>Refine tephnium</v>
      </c>
      <c r="C86">
        <v>0</v>
      </c>
      <c r="D86">
        <v>100</v>
      </c>
      <c r="E86" t="str">
        <v>[21400 perform]: Produces 1 unit common inorganics, 1 unit scarce inorganics, and 1 unit inogranics from 15 units tephnium.  Requires a Refinery I module.</v>
      </c>
      <c r="F86">
        <v>1</v>
      </c>
      <c r="G86">
        <v>1</v>
      </c>
      <c r="H86">
        <v>0</v>
      </c>
    </row>
    <row r="87" spans="1:8" x14ac:dyDescent="0.3">
      <c r="A87">
        <v>21120</v>
      </c>
      <c r="B87" t="str">
        <v>Refine vladnium</v>
      </c>
      <c r="C87">
        <v>0</v>
      </c>
      <c r="D87">
        <v>100</v>
      </c>
      <c r="E87" t="str">
        <v>[21120 perform]: Produces 1 unit scarce metals, 2 units common inorganics, and 3 units scarce inorganics from 12 units vladnium.  Requires a Refinery I module.</v>
      </c>
      <c r="F87">
        <v>1</v>
      </c>
      <c r="G87">
        <v>1</v>
      </c>
      <c r="H87">
        <v>0</v>
      </c>
    </row>
    <row r="88" spans="1:8" x14ac:dyDescent="0.3">
      <c r="A88">
        <v>21020</v>
      </c>
      <c r="B88" t="str">
        <v>Refine voxite</v>
      </c>
      <c r="C88">
        <v>0</v>
      </c>
      <c r="D88">
        <v>100</v>
      </c>
      <c r="E88" t="str">
        <v>[21020 perform]: Produces 1 unit scarce metals, 1 unit rare metals, and 1 unit common organics from 9 units voxite. Requires a Refinery I module.</v>
      </c>
      <c r="F88">
        <v>1</v>
      </c>
      <c r="G88">
        <v>1</v>
      </c>
      <c r="H88">
        <v>0</v>
      </c>
    </row>
    <row r="89" spans="1:8" x14ac:dyDescent="0.3">
      <c r="A89">
        <v>21130</v>
      </c>
      <c r="B89" t="str">
        <v>Refine wolfite</v>
      </c>
      <c r="C89">
        <v>0</v>
      </c>
      <c r="D89">
        <v>100</v>
      </c>
      <c r="E89" t="str">
        <v>[21130 perform]: Produces 3 units common metals, 2 units scarce metals, and 1 unit scarce inorganics from 16 units wolfite.  Requires a Refinery I module.</v>
      </c>
      <c r="F89">
        <v>1</v>
      </c>
      <c r="G89">
        <v>1</v>
      </c>
      <c r="H89">
        <v>0</v>
      </c>
    </row>
    <row r="90" spans="1:8" x14ac:dyDescent="0.3">
      <c r="A90">
        <v>21110</v>
      </c>
      <c r="B90" t="str">
        <v>Refine yalspar</v>
      </c>
      <c r="C90">
        <v>0</v>
      </c>
      <c r="D90">
        <v>100</v>
      </c>
      <c r="E90" t="str">
        <v>[21110 perform]:  Produces 3 units common metals and 1 unit common organics from 16 units yalspar.  Requires a Refinery I module.</v>
      </c>
      <c r="F90">
        <v>1</v>
      </c>
      <c r="G90">
        <v>1</v>
      </c>
      <c r="H90">
        <v>0</v>
      </c>
    </row>
    <row r="91" spans="1:8" x14ac:dyDescent="0.3">
      <c r="A91">
        <v>21030</v>
      </c>
      <c r="B91" t="str">
        <v>Refine zenolite</v>
      </c>
      <c r="C91">
        <v>0</v>
      </c>
      <c r="D91">
        <v>100</v>
      </c>
      <c r="E91" t="str">
        <v>[21030 perform]: Produces 2 units common metals, 1 unit rare metals, and 1 unit common organics from 8 units zenolite.  Requires a Refinery I module.</v>
      </c>
      <c r="F91">
        <v>1</v>
      </c>
      <c r="G91">
        <v>1</v>
      </c>
      <c r="H91">
        <v>0</v>
      </c>
    </row>
    <row r="92" spans="1:8" x14ac:dyDescent="0.3">
      <c r="A92">
        <v>25901</v>
      </c>
      <c r="B92" t="str">
        <v>Unpack Starter Kit I</v>
      </c>
      <c r="C92">
        <v>0</v>
      </c>
      <c r="D92">
        <v>100</v>
      </c>
      <c r="E92" t="str">
        <v>[25901 perform]: This protocol unpacks the starter kit that comes with new spacecraft.</v>
      </c>
      <c r="F92">
        <v>1</v>
      </c>
      <c r="G92">
        <v>1</v>
      </c>
      <c r="H92">
        <v>0</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3EB74-4B25-4F31-803A-B3777529250B}">
  <dimension ref="A1:L458"/>
  <sheetViews>
    <sheetView topLeftCell="A310" workbookViewId="0">
      <selection activeCell="N326" sqref="N326"/>
    </sheetView>
  </sheetViews>
  <sheetFormatPr defaultRowHeight="14.4" x14ac:dyDescent="0.3"/>
  <cols>
    <col min="1" max="1" width="10" bestFit="1" customWidth="1"/>
  </cols>
  <sheetData>
    <row r="1" spans="1:12" x14ac:dyDescent="0.3">
      <c r="A1" cm="1">
        <f t="array" aca="1" ref="A1:L458" ca="1">_xlfn._xlws.FILTER(ResourceEffectsExport,ResourceEffects[id]&gt;0)</f>
        <v>466955828</v>
      </c>
      <c r="B1">
        <f ca="1"/>
        <v>1</v>
      </c>
      <c r="C1">
        <f ca="1"/>
        <v>1</v>
      </c>
      <c r="D1">
        <f ca="1"/>
        <v>0</v>
      </c>
      <c r="E1">
        <f ca="1"/>
        <v>-1</v>
      </c>
      <c r="F1">
        <f ca="1"/>
        <v>2</v>
      </c>
      <c r="G1">
        <f ca="1"/>
        <v>1</v>
      </c>
      <c r="H1">
        <f ca="1"/>
        <v>0</v>
      </c>
      <c r="I1">
        <f ca="1"/>
        <v>0</v>
      </c>
      <c r="J1">
        <f ca="1"/>
        <v>1</v>
      </c>
      <c r="K1">
        <f ca="1"/>
        <v>0</v>
      </c>
      <c r="L1">
        <f ca="1"/>
        <v>1</v>
      </c>
    </row>
    <row r="2" spans="1:12" x14ac:dyDescent="0.3">
      <c r="A2">
        <f ca="1"/>
        <v>560833107</v>
      </c>
      <c r="B2">
        <f ca="1"/>
        <v>10</v>
      </c>
      <c r="C2">
        <f ca="1"/>
        <v>0</v>
      </c>
      <c r="D2">
        <f ca="1"/>
        <v>0</v>
      </c>
      <c r="E2">
        <f ca="1"/>
        <v>-2</v>
      </c>
      <c r="F2">
        <f ca="1"/>
        <v>2</v>
      </c>
      <c r="G2">
        <f ca="1"/>
        <v>1</v>
      </c>
      <c r="H2">
        <f ca="1"/>
        <v>0</v>
      </c>
      <c r="I2">
        <f ca="1"/>
        <v>0</v>
      </c>
      <c r="J2">
        <f ca="1"/>
        <v>1</v>
      </c>
      <c r="K2">
        <f ca="1"/>
        <v>0</v>
      </c>
      <c r="L2">
        <f ca="1"/>
        <v>1</v>
      </c>
    </row>
    <row r="3" spans="1:12" x14ac:dyDescent="0.3">
      <c r="A3">
        <f ca="1"/>
        <v>869608424</v>
      </c>
      <c r="B3">
        <f ca="1"/>
        <v>10</v>
      </c>
      <c r="C3">
        <f ca="1"/>
        <v>1</v>
      </c>
      <c r="D3">
        <f ca="1"/>
        <v>-1</v>
      </c>
      <c r="E3">
        <f ca="1"/>
        <v>-2</v>
      </c>
      <c r="F3">
        <f ca="1"/>
        <v>1</v>
      </c>
      <c r="G3">
        <f ca="1"/>
        <v>1</v>
      </c>
      <c r="H3">
        <f ca="1"/>
        <v>0</v>
      </c>
      <c r="I3">
        <f ca="1"/>
        <v>0</v>
      </c>
      <c r="J3">
        <f ca="1"/>
        <v>0</v>
      </c>
      <c r="K3">
        <f ca="1"/>
        <v>0</v>
      </c>
      <c r="L3">
        <f ca="1"/>
        <v>1</v>
      </c>
    </row>
    <row r="4" spans="1:12" x14ac:dyDescent="0.3">
      <c r="A4">
        <f ca="1"/>
        <v>189308123</v>
      </c>
      <c r="B4">
        <f ca="1"/>
        <v>11</v>
      </c>
      <c r="C4">
        <f ca="1"/>
        <v>0</v>
      </c>
      <c r="D4">
        <f ca="1"/>
        <v>-1</v>
      </c>
      <c r="E4">
        <f ca="1"/>
        <v>-2</v>
      </c>
      <c r="F4">
        <f ca="1"/>
        <v>2</v>
      </c>
      <c r="G4">
        <f ca="1"/>
        <v>1</v>
      </c>
      <c r="H4">
        <f ca="1"/>
        <v>0</v>
      </c>
      <c r="I4">
        <f ca="1"/>
        <v>0</v>
      </c>
      <c r="J4">
        <f ca="1"/>
        <v>1</v>
      </c>
      <c r="K4">
        <f ca="1"/>
        <v>0</v>
      </c>
      <c r="L4">
        <f ca="1"/>
        <v>1</v>
      </c>
    </row>
    <row r="5" spans="1:12" x14ac:dyDescent="0.3">
      <c r="A5">
        <f ca="1"/>
        <v>70664724</v>
      </c>
      <c r="B5">
        <f ca="1"/>
        <v>11</v>
      </c>
      <c r="C5">
        <f ca="1"/>
        <v>0</v>
      </c>
      <c r="D5">
        <f ca="1"/>
        <v>0</v>
      </c>
      <c r="E5">
        <f ca="1"/>
        <v>3011</v>
      </c>
      <c r="F5">
        <f ca="1"/>
        <v>2</v>
      </c>
      <c r="G5">
        <f ca="1"/>
        <v>1</v>
      </c>
      <c r="H5">
        <f ca="1"/>
        <v>0</v>
      </c>
      <c r="I5">
        <f ca="1"/>
        <v>0</v>
      </c>
      <c r="J5">
        <f ca="1"/>
        <v>1</v>
      </c>
      <c r="K5">
        <f ca="1"/>
        <v>0</v>
      </c>
      <c r="L5">
        <f ca="1"/>
        <v>1</v>
      </c>
    </row>
    <row r="6" spans="1:12" x14ac:dyDescent="0.3">
      <c r="A6">
        <f ca="1"/>
        <v>257094003</v>
      </c>
      <c r="B6">
        <f ca="1"/>
        <v>11</v>
      </c>
      <c r="C6">
        <f ca="1"/>
        <v>0</v>
      </c>
      <c r="D6">
        <f ca="1"/>
        <v>0</v>
      </c>
      <c r="E6">
        <f ca="1"/>
        <v>3311</v>
      </c>
      <c r="F6">
        <f ca="1"/>
        <v>2</v>
      </c>
      <c r="G6">
        <f ca="1"/>
        <v>1</v>
      </c>
      <c r="H6">
        <f ca="1"/>
        <v>0</v>
      </c>
      <c r="I6">
        <f ca="1"/>
        <v>0</v>
      </c>
      <c r="J6">
        <f ca="1"/>
        <v>1</v>
      </c>
      <c r="K6">
        <f ca="1"/>
        <v>0</v>
      </c>
      <c r="L6">
        <f ca="1"/>
        <v>1</v>
      </c>
    </row>
    <row r="7" spans="1:12" x14ac:dyDescent="0.3">
      <c r="A7">
        <f ca="1"/>
        <v>25750100</v>
      </c>
      <c r="B7">
        <f ca="1"/>
        <v>11</v>
      </c>
      <c r="C7">
        <f ca="1"/>
        <v>0</v>
      </c>
      <c r="D7">
        <f ca="1"/>
        <v>0</v>
      </c>
      <c r="E7">
        <f ca="1"/>
        <v>4301</v>
      </c>
      <c r="F7">
        <f ca="1"/>
        <v>1</v>
      </c>
      <c r="G7">
        <f ca="1"/>
        <v>1</v>
      </c>
      <c r="H7">
        <f ca="1"/>
        <v>0</v>
      </c>
      <c r="I7">
        <f ca="1"/>
        <v>0</v>
      </c>
      <c r="J7">
        <f ca="1"/>
        <v>0</v>
      </c>
      <c r="K7">
        <f ca="1"/>
        <v>0</v>
      </c>
      <c r="L7">
        <f ca="1"/>
        <v>1</v>
      </c>
    </row>
    <row r="8" spans="1:12" x14ac:dyDescent="0.3">
      <c r="A8">
        <f ca="1"/>
        <v>353115655</v>
      </c>
      <c r="B8">
        <f ca="1"/>
        <v>11</v>
      </c>
      <c r="C8">
        <f ca="1"/>
        <v>1</v>
      </c>
      <c r="D8">
        <f ca="1"/>
        <v>0</v>
      </c>
      <c r="E8">
        <f ca="1"/>
        <v>-2</v>
      </c>
      <c r="F8">
        <f ca="1"/>
        <v>1</v>
      </c>
      <c r="G8">
        <f ca="1"/>
        <v>1</v>
      </c>
      <c r="H8">
        <f ca="1"/>
        <v>0</v>
      </c>
      <c r="I8">
        <f ca="1"/>
        <v>0</v>
      </c>
      <c r="J8">
        <f ca="1"/>
        <v>0</v>
      </c>
      <c r="K8">
        <f ca="1"/>
        <v>0</v>
      </c>
      <c r="L8">
        <f ca="1"/>
        <v>1</v>
      </c>
    </row>
    <row r="9" spans="1:12" x14ac:dyDescent="0.3">
      <c r="A9">
        <f ca="1"/>
        <v>352943091</v>
      </c>
      <c r="B9">
        <f ca="1"/>
        <v>5001</v>
      </c>
      <c r="C9">
        <f ca="1"/>
        <v>0</v>
      </c>
      <c r="D9">
        <f ca="1"/>
        <v>0</v>
      </c>
      <c r="E9">
        <f ca="1"/>
        <v>5001</v>
      </c>
      <c r="F9">
        <f ca="1"/>
        <v>2</v>
      </c>
      <c r="G9">
        <f ca="1"/>
        <v>1</v>
      </c>
      <c r="H9">
        <f ca="1"/>
        <v>0</v>
      </c>
      <c r="I9">
        <f ca="1"/>
        <v>0</v>
      </c>
      <c r="J9">
        <f ca="1"/>
        <v>1</v>
      </c>
      <c r="K9">
        <f ca="1"/>
        <v>0</v>
      </c>
      <c r="L9">
        <f ca="1"/>
        <v>1</v>
      </c>
    </row>
    <row r="10" spans="1:12" x14ac:dyDescent="0.3">
      <c r="A10">
        <f ca="1"/>
        <v>686480729</v>
      </c>
      <c r="B10">
        <f ca="1"/>
        <v>5001</v>
      </c>
      <c r="C10">
        <f ca="1"/>
        <v>1</v>
      </c>
      <c r="D10">
        <f ca="1"/>
        <v>0</v>
      </c>
      <c r="E10">
        <f ca="1"/>
        <v>5001</v>
      </c>
      <c r="F10">
        <f ca="1"/>
        <v>1</v>
      </c>
      <c r="G10">
        <f ca="1"/>
        <v>1</v>
      </c>
      <c r="H10">
        <f ca="1"/>
        <v>0</v>
      </c>
      <c r="I10">
        <f ca="1"/>
        <v>1</v>
      </c>
      <c r="J10">
        <f ca="1"/>
        <v>0</v>
      </c>
      <c r="K10">
        <f ca="1"/>
        <v>0</v>
      </c>
      <c r="L10">
        <f ca="1"/>
        <v>1</v>
      </c>
    </row>
    <row r="11" spans="1:12" x14ac:dyDescent="0.3">
      <c r="A11">
        <f ca="1"/>
        <v>958555137</v>
      </c>
      <c r="B11">
        <f ca="1"/>
        <v>5001</v>
      </c>
      <c r="C11">
        <f ca="1"/>
        <v>10</v>
      </c>
      <c r="D11">
        <f ca="1"/>
        <v>0</v>
      </c>
      <c r="E11">
        <f ca="1"/>
        <v>5001</v>
      </c>
      <c r="F11">
        <f ca="1"/>
        <v>2</v>
      </c>
      <c r="G11">
        <f ca="1"/>
        <v>1</v>
      </c>
      <c r="H11">
        <f ca="1"/>
        <v>0</v>
      </c>
      <c r="I11">
        <f ca="1"/>
        <v>1</v>
      </c>
      <c r="J11">
        <f ca="1"/>
        <v>1</v>
      </c>
      <c r="K11">
        <f ca="1"/>
        <v>0</v>
      </c>
      <c r="L11">
        <f ca="1"/>
        <v>1</v>
      </c>
    </row>
    <row r="12" spans="1:12" x14ac:dyDescent="0.3">
      <c r="A12">
        <f ca="1"/>
        <v>66582127</v>
      </c>
      <c r="B12">
        <f ca="1"/>
        <v>5001</v>
      </c>
      <c r="C12">
        <f ca="1"/>
        <v>11</v>
      </c>
      <c r="D12">
        <f ca="1"/>
        <v>0</v>
      </c>
      <c r="E12">
        <f ca="1"/>
        <v>5001</v>
      </c>
      <c r="F12">
        <f ca="1"/>
        <v>1</v>
      </c>
      <c r="G12">
        <f ca="1"/>
        <v>1</v>
      </c>
      <c r="H12">
        <f ca="1"/>
        <v>0</v>
      </c>
      <c r="I12">
        <f ca="1"/>
        <v>0</v>
      </c>
      <c r="J12">
        <f ca="1"/>
        <v>0</v>
      </c>
      <c r="K12">
        <f ca="1"/>
        <v>0</v>
      </c>
      <c r="L12">
        <f ca="1"/>
        <v>1</v>
      </c>
    </row>
    <row r="13" spans="1:12" x14ac:dyDescent="0.3">
      <c r="A13">
        <f ca="1"/>
        <v>516028643</v>
      </c>
      <c r="B13">
        <f ca="1"/>
        <v>11000</v>
      </c>
      <c r="C13">
        <f ca="1"/>
        <v>0</v>
      </c>
      <c r="D13">
        <f ca="1"/>
        <v>0</v>
      </c>
      <c r="E13">
        <f ca="1"/>
        <v>5101</v>
      </c>
      <c r="F13">
        <f ca="1"/>
        <v>2</v>
      </c>
      <c r="G13">
        <f ca="1"/>
        <v>1</v>
      </c>
      <c r="H13">
        <f ca="1"/>
        <v>0</v>
      </c>
      <c r="I13">
        <f ca="1"/>
        <v>0</v>
      </c>
      <c r="J13">
        <f ca="1"/>
        <v>1</v>
      </c>
      <c r="K13">
        <f ca="1"/>
        <v>0</v>
      </c>
      <c r="L13">
        <f ca="1"/>
        <v>1</v>
      </c>
    </row>
    <row r="14" spans="1:12" x14ac:dyDescent="0.3">
      <c r="A14">
        <f ca="1"/>
        <v>183410245</v>
      </c>
      <c r="B14">
        <f ca="1"/>
        <v>11000</v>
      </c>
      <c r="C14">
        <f ca="1"/>
        <v>0</v>
      </c>
      <c r="D14">
        <f ca="1"/>
        <v>0</v>
      </c>
      <c r="E14">
        <f ca="1"/>
        <v>5101</v>
      </c>
      <c r="F14">
        <f ca="1"/>
        <v>1</v>
      </c>
      <c r="G14">
        <f ca="1"/>
        <v>1</v>
      </c>
      <c r="H14">
        <f ca="1"/>
        <v>0</v>
      </c>
      <c r="I14">
        <f ca="1"/>
        <v>1</v>
      </c>
      <c r="J14">
        <f ca="1"/>
        <v>0</v>
      </c>
      <c r="K14">
        <f ca="1"/>
        <v>0</v>
      </c>
      <c r="L14">
        <f ca="1"/>
        <v>1</v>
      </c>
    </row>
    <row r="15" spans="1:12" x14ac:dyDescent="0.3">
      <c r="A15">
        <f ca="1"/>
        <v>865693652</v>
      </c>
      <c r="B15">
        <f ca="1"/>
        <v>11000</v>
      </c>
      <c r="C15">
        <f ca="1"/>
        <v>10</v>
      </c>
      <c r="D15">
        <f ca="1"/>
        <v>0</v>
      </c>
      <c r="E15">
        <f ca="1"/>
        <v>5101</v>
      </c>
      <c r="F15">
        <f ca="1"/>
        <v>2</v>
      </c>
      <c r="G15">
        <f ca="1"/>
        <v>1</v>
      </c>
      <c r="H15">
        <f ca="1"/>
        <v>0</v>
      </c>
      <c r="I15">
        <f ca="1"/>
        <v>1</v>
      </c>
      <c r="J15">
        <f ca="1"/>
        <v>1</v>
      </c>
      <c r="K15">
        <f ca="1"/>
        <v>0</v>
      </c>
      <c r="L15">
        <f ca="1"/>
        <v>1</v>
      </c>
    </row>
    <row r="16" spans="1:12" x14ac:dyDescent="0.3">
      <c r="A16">
        <f ca="1"/>
        <v>143549009</v>
      </c>
      <c r="B16">
        <f ca="1"/>
        <v>11000</v>
      </c>
      <c r="C16">
        <f ca="1"/>
        <v>10</v>
      </c>
      <c r="D16">
        <f ca="1"/>
        <v>0</v>
      </c>
      <c r="E16">
        <f ca="1"/>
        <v>5101</v>
      </c>
      <c r="F16">
        <f ca="1"/>
        <v>1</v>
      </c>
      <c r="G16">
        <f ca="1"/>
        <v>1</v>
      </c>
      <c r="H16">
        <f ca="1"/>
        <v>0</v>
      </c>
      <c r="I16">
        <f ca="1"/>
        <v>0</v>
      </c>
      <c r="J16">
        <f ca="1"/>
        <v>0</v>
      </c>
      <c r="K16">
        <f ca="1"/>
        <v>0</v>
      </c>
      <c r="L16">
        <f ca="1"/>
        <v>1</v>
      </c>
    </row>
    <row r="17" spans="1:12" x14ac:dyDescent="0.3">
      <c r="A17">
        <f ca="1"/>
        <v>273935821</v>
      </c>
      <c r="B17">
        <f ca="1"/>
        <v>11000</v>
      </c>
      <c r="C17">
        <f ca="1"/>
        <v>11</v>
      </c>
      <c r="D17">
        <f ca="1"/>
        <v>0</v>
      </c>
      <c r="E17">
        <f ca="1"/>
        <v>1000</v>
      </c>
      <c r="F17">
        <f ca="1"/>
        <v>1</v>
      </c>
      <c r="G17">
        <f ca="1"/>
        <v>1</v>
      </c>
      <c r="H17">
        <f ca="1"/>
        <v>0</v>
      </c>
      <c r="I17">
        <f ca="1"/>
        <v>0</v>
      </c>
      <c r="J17">
        <f ca="1"/>
        <v>0</v>
      </c>
      <c r="K17">
        <f ca="1"/>
        <v>1</v>
      </c>
      <c r="L17">
        <f ca="1"/>
        <v>1</v>
      </c>
    </row>
    <row r="18" spans="1:12" x14ac:dyDescent="0.3">
      <c r="A18">
        <f ca="1"/>
        <v>145836682</v>
      </c>
      <c r="B18">
        <f ca="1"/>
        <v>11010</v>
      </c>
      <c r="C18">
        <f ca="1"/>
        <v>0</v>
      </c>
      <c r="D18">
        <f ca="1"/>
        <v>0</v>
      </c>
      <c r="E18">
        <f ca="1"/>
        <v>5101</v>
      </c>
      <c r="F18">
        <f ca="1"/>
        <v>2</v>
      </c>
      <c r="G18">
        <f ca="1"/>
        <v>1</v>
      </c>
      <c r="H18">
        <f ca="1"/>
        <v>0</v>
      </c>
      <c r="I18">
        <f ca="1"/>
        <v>0</v>
      </c>
      <c r="J18">
        <f ca="1"/>
        <v>1</v>
      </c>
      <c r="K18">
        <f ca="1"/>
        <v>0</v>
      </c>
      <c r="L18">
        <f ca="1"/>
        <v>1</v>
      </c>
    </row>
    <row r="19" spans="1:12" x14ac:dyDescent="0.3">
      <c r="A19">
        <f ca="1"/>
        <v>666506736</v>
      </c>
      <c r="B19">
        <f ca="1"/>
        <v>11010</v>
      </c>
      <c r="C19">
        <f ca="1"/>
        <v>0</v>
      </c>
      <c r="D19">
        <f ca="1"/>
        <v>0</v>
      </c>
      <c r="E19">
        <f ca="1"/>
        <v>5101</v>
      </c>
      <c r="F19">
        <f ca="1"/>
        <v>1</v>
      </c>
      <c r="G19">
        <f ca="1"/>
        <v>1</v>
      </c>
      <c r="H19">
        <f ca="1"/>
        <v>0</v>
      </c>
      <c r="I19">
        <f ca="1"/>
        <v>1</v>
      </c>
      <c r="J19">
        <f ca="1"/>
        <v>0</v>
      </c>
      <c r="K19">
        <f ca="1"/>
        <v>0</v>
      </c>
      <c r="L19">
        <f ca="1"/>
        <v>1</v>
      </c>
    </row>
    <row r="20" spans="1:12" x14ac:dyDescent="0.3">
      <c r="A20">
        <f ca="1"/>
        <v>262399360</v>
      </c>
      <c r="B20">
        <f ca="1"/>
        <v>11010</v>
      </c>
      <c r="C20">
        <f ca="1"/>
        <v>10</v>
      </c>
      <c r="D20">
        <f ca="1"/>
        <v>0</v>
      </c>
      <c r="E20">
        <f ca="1"/>
        <v>5101</v>
      </c>
      <c r="F20">
        <f ca="1"/>
        <v>2</v>
      </c>
      <c r="G20">
        <f ca="1"/>
        <v>1</v>
      </c>
      <c r="H20">
        <f ca="1"/>
        <v>0</v>
      </c>
      <c r="I20">
        <f ca="1"/>
        <v>1</v>
      </c>
      <c r="J20">
        <f ca="1"/>
        <v>1</v>
      </c>
      <c r="K20">
        <f ca="1"/>
        <v>0</v>
      </c>
      <c r="L20">
        <f ca="1"/>
        <v>1</v>
      </c>
    </row>
    <row r="21" spans="1:12" x14ac:dyDescent="0.3">
      <c r="A21">
        <f ca="1"/>
        <v>289899737</v>
      </c>
      <c r="B21">
        <f ca="1"/>
        <v>11010</v>
      </c>
      <c r="C21">
        <f ca="1"/>
        <v>10</v>
      </c>
      <c r="D21">
        <f ca="1"/>
        <v>0</v>
      </c>
      <c r="E21">
        <f ca="1"/>
        <v>5101</v>
      </c>
      <c r="F21">
        <f ca="1"/>
        <v>1</v>
      </c>
      <c r="G21">
        <f ca="1"/>
        <v>1</v>
      </c>
      <c r="H21">
        <f ca="1"/>
        <v>0</v>
      </c>
      <c r="I21">
        <f ca="1"/>
        <v>0</v>
      </c>
      <c r="J21">
        <f ca="1"/>
        <v>0</v>
      </c>
      <c r="K21">
        <f ca="1"/>
        <v>0</v>
      </c>
      <c r="L21">
        <f ca="1"/>
        <v>1</v>
      </c>
    </row>
    <row r="22" spans="1:12" x14ac:dyDescent="0.3">
      <c r="A22">
        <f ca="1"/>
        <v>872967773</v>
      </c>
      <c r="B22">
        <f ca="1"/>
        <v>11010</v>
      </c>
      <c r="C22">
        <f ca="1"/>
        <v>11</v>
      </c>
      <c r="D22">
        <f ca="1"/>
        <v>0</v>
      </c>
      <c r="E22">
        <f ca="1"/>
        <v>1010</v>
      </c>
      <c r="F22">
        <f ca="1"/>
        <v>1</v>
      </c>
      <c r="G22">
        <f ca="1"/>
        <v>1</v>
      </c>
      <c r="H22">
        <f ca="1"/>
        <v>0</v>
      </c>
      <c r="I22">
        <f ca="1"/>
        <v>0</v>
      </c>
      <c r="J22">
        <f ca="1"/>
        <v>0</v>
      </c>
      <c r="K22">
        <f ca="1"/>
        <v>1</v>
      </c>
      <c r="L22">
        <f ca="1"/>
        <v>1</v>
      </c>
    </row>
    <row r="23" spans="1:12" x14ac:dyDescent="0.3">
      <c r="A23">
        <f ca="1"/>
        <v>601185271</v>
      </c>
      <c r="B23">
        <f ca="1"/>
        <v>11020</v>
      </c>
      <c r="C23">
        <f ca="1"/>
        <v>0</v>
      </c>
      <c r="D23">
        <f ca="1"/>
        <v>0</v>
      </c>
      <c r="E23">
        <f ca="1"/>
        <v>5101</v>
      </c>
      <c r="F23">
        <f ca="1"/>
        <v>2</v>
      </c>
      <c r="G23">
        <f ca="1"/>
        <v>1</v>
      </c>
      <c r="H23">
        <f ca="1"/>
        <v>0</v>
      </c>
      <c r="I23">
        <f ca="1"/>
        <v>0</v>
      </c>
      <c r="J23">
        <f ca="1"/>
        <v>1</v>
      </c>
      <c r="K23">
        <f ca="1"/>
        <v>0</v>
      </c>
      <c r="L23">
        <f ca="1"/>
        <v>1</v>
      </c>
    </row>
    <row r="24" spans="1:12" x14ac:dyDescent="0.3">
      <c r="A24">
        <f ca="1"/>
        <v>517720898</v>
      </c>
      <c r="B24">
        <f ca="1"/>
        <v>11020</v>
      </c>
      <c r="C24">
        <f ca="1"/>
        <v>0</v>
      </c>
      <c r="D24">
        <f ca="1"/>
        <v>0</v>
      </c>
      <c r="E24">
        <f ca="1"/>
        <v>5101</v>
      </c>
      <c r="F24">
        <f ca="1"/>
        <v>1</v>
      </c>
      <c r="G24">
        <f ca="1"/>
        <v>1</v>
      </c>
      <c r="H24">
        <f ca="1"/>
        <v>0</v>
      </c>
      <c r="I24">
        <f ca="1"/>
        <v>1</v>
      </c>
      <c r="J24">
        <f ca="1"/>
        <v>0</v>
      </c>
      <c r="K24">
        <f ca="1"/>
        <v>0</v>
      </c>
      <c r="L24">
        <f ca="1"/>
        <v>1</v>
      </c>
    </row>
    <row r="25" spans="1:12" x14ac:dyDescent="0.3">
      <c r="A25">
        <f ca="1"/>
        <v>951193239</v>
      </c>
      <c r="B25">
        <f ca="1"/>
        <v>11020</v>
      </c>
      <c r="C25">
        <f ca="1"/>
        <v>10</v>
      </c>
      <c r="D25">
        <f ca="1"/>
        <v>0</v>
      </c>
      <c r="E25">
        <f ca="1"/>
        <v>5101</v>
      </c>
      <c r="F25">
        <f ca="1"/>
        <v>2</v>
      </c>
      <c r="G25">
        <f ca="1"/>
        <v>1</v>
      </c>
      <c r="H25">
        <f ca="1"/>
        <v>0</v>
      </c>
      <c r="I25">
        <f ca="1"/>
        <v>1</v>
      </c>
      <c r="J25">
        <f ca="1"/>
        <v>1</v>
      </c>
      <c r="K25">
        <f ca="1"/>
        <v>0</v>
      </c>
      <c r="L25">
        <f ca="1"/>
        <v>1</v>
      </c>
    </row>
    <row r="26" spans="1:12" x14ac:dyDescent="0.3">
      <c r="A26">
        <f ca="1"/>
        <v>177751219</v>
      </c>
      <c r="B26">
        <f ca="1"/>
        <v>11020</v>
      </c>
      <c r="C26">
        <f ca="1"/>
        <v>10</v>
      </c>
      <c r="D26">
        <f ca="1"/>
        <v>0</v>
      </c>
      <c r="E26">
        <f ca="1"/>
        <v>5101</v>
      </c>
      <c r="F26">
        <f ca="1"/>
        <v>1</v>
      </c>
      <c r="G26">
        <f ca="1"/>
        <v>1</v>
      </c>
      <c r="H26">
        <f ca="1"/>
        <v>0</v>
      </c>
      <c r="I26">
        <f ca="1"/>
        <v>0</v>
      </c>
      <c r="J26">
        <f ca="1"/>
        <v>0</v>
      </c>
      <c r="K26">
        <f ca="1"/>
        <v>0</v>
      </c>
      <c r="L26">
        <f ca="1"/>
        <v>1</v>
      </c>
    </row>
    <row r="27" spans="1:12" x14ac:dyDescent="0.3">
      <c r="A27">
        <f ca="1"/>
        <v>834367330</v>
      </c>
      <c r="B27">
        <f ca="1"/>
        <v>11020</v>
      </c>
      <c r="C27">
        <f ca="1"/>
        <v>11</v>
      </c>
      <c r="D27">
        <f ca="1"/>
        <v>0</v>
      </c>
      <c r="E27">
        <f ca="1"/>
        <v>1020</v>
      </c>
      <c r="F27">
        <f ca="1"/>
        <v>1</v>
      </c>
      <c r="G27">
        <f ca="1"/>
        <v>1</v>
      </c>
      <c r="H27">
        <f ca="1"/>
        <v>0</v>
      </c>
      <c r="I27">
        <f ca="1"/>
        <v>0</v>
      </c>
      <c r="J27">
        <f ca="1"/>
        <v>0</v>
      </c>
      <c r="K27">
        <f ca="1"/>
        <v>1</v>
      </c>
      <c r="L27">
        <f ca="1"/>
        <v>1</v>
      </c>
    </row>
    <row r="28" spans="1:12" x14ac:dyDescent="0.3">
      <c r="A28">
        <f ca="1"/>
        <v>92201743</v>
      </c>
      <c r="B28">
        <f ca="1"/>
        <v>11030</v>
      </c>
      <c r="C28">
        <f ca="1"/>
        <v>0</v>
      </c>
      <c r="D28">
        <f ca="1"/>
        <v>0</v>
      </c>
      <c r="E28">
        <f ca="1"/>
        <v>5101</v>
      </c>
      <c r="F28">
        <f ca="1"/>
        <v>2</v>
      </c>
      <c r="G28">
        <f ca="1"/>
        <v>1</v>
      </c>
      <c r="H28">
        <f ca="1"/>
        <v>0</v>
      </c>
      <c r="I28">
        <f ca="1"/>
        <v>0</v>
      </c>
      <c r="J28">
        <f ca="1"/>
        <v>1</v>
      </c>
      <c r="K28">
        <f ca="1"/>
        <v>0</v>
      </c>
      <c r="L28">
        <f ca="1"/>
        <v>1</v>
      </c>
    </row>
    <row r="29" spans="1:12" x14ac:dyDescent="0.3">
      <c r="A29">
        <f ca="1"/>
        <v>946813997</v>
      </c>
      <c r="B29">
        <f ca="1"/>
        <v>11030</v>
      </c>
      <c r="C29">
        <f ca="1"/>
        <v>0</v>
      </c>
      <c r="D29">
        <f ca="1"/>
        <v>0</v>
      </c>
      <c r="E29">
        <f ca="1"/>
        <v>5101</v>
      </c>
      <c r="F29">
        <f ca="1"/>
        <v>1</v>
      </c>
      <c r="G29">
        <f ca="1"/>
        <v>1</v>
      </c>
      <c r="H29">
        <f ca="1"/>
        <v>0</v>
      </c>
      <c r="I29">
        <f ca="1"/>
        <v>1</v>
      </c>
      <c r="J29">
        <f ca="1"/>
        <v>0</v>
      </c>
      <c r="K29">
        <f ca="1"/>
        <v>0</v>
      </c>
      <c r="L29">
        <f ca="1"/>
        <v>1</v>
      </c>
    </row>
    <row r="30" spans="1:12" x14ac:dyDescent="0.3">
      <c r="A30">
        <f ca="1"/>
        <v>31125495</v>
      </c>
      <c r="B30">
        <f ca="1"/>
        <v>11030</v>
      </c>
      <c r="C30">
        <f ca="1"/>
        <v>10</v>
      </c>
      <c r="D30">
        <f ca="1"/>
        <v>0</v>
      </c>
      <c r="E30">
        <f ca="1"/>
        <v>5101</v>
      </c>
      <c r="F30">
        <f ca="1"/>
        <v>2</v>
      </c>
      <c r="G30">
        <f ca="1"/>
        <v>1</v>
      </c>
      <c r="H30">
        <f ca="1"/>
        <v>0</v>
      </c>
      <c r="I30">
        <f ca="1"/>
        <v>1</v>
      </c>
      <c r="J30">
        <f ca="1"/>
        <v>1</v>
      </c>
      <c r="K30">
        <f ca="1"/>
        <v>0</v>
      </c>
      <c r="L30">
        <f ca="1"/>
        <v>1</v>
      </c>
    </row>
    <row r="31" spans="1:12" x14ac:dyDescent="0.3">
      <c r="A31">
        <f ca="1"/>
        <v>476547493</v>
      </c>
      <c r="B31">
        <f ca="1"/>
        <v>11030</v>
      </c>
      <c r="C31">
        <f ca="1"/>
        <v>10</v>
      </c>
      <c r="D31">
        <f ca="1"/>
        <v>0</v>
      </c>
      <c r="E31">
        <f ca="1"/>
        <v>5101</v>
      </c>
      <c r="F31">
        <f ca="1"/>
        <v>1</v>
      </c>
      <c r="G31">
        <f ca="1"/>
        <v>1</v>
      </c>
      <c r="H31">
        <f ca="1"/>
        <v>0</v>
      </c>
      <c r="I31">
        <f ca="1"/>
        <v>0</v>
      </c>
      <c r="J31">
        <f ca="1"/>
        <v>0</v>
      </c>
      <c r="K31">
        <f ca="1"/>
        <v>0</v>
      </c>
      <c r="L31">
        <f ca="1"/>
        <v>1</v>
      </c>
    </row>
    <row r="32" spans="1:12" x14ac:dyDescent="0.3">
      <c r="A32">
        <f ca="1"/>
        <v>878015127</v>
      </c>
      <c r="B32">
        <f ca="1"/>
        <v>11030</v>
      </c>
      <c r="C32">
        <f ca="1"/>
        <v>11</v>
      </c>
      <c r="D32">
        <f ca="1"/>
        <v>0</v>
      </c>
      <c r="E32">
        <f ca="1"/>
        <v>1030</v>
      </c>
      <c r="F32">
        <f ca="1"/>
        <v>1</v>
      </c>
      <c r="G32">
        <f ca="1"/>
        <v>1</v>
      </c>
      <c r="H32">
        <f ca="1"/>
        <v>0</v>
      </c>
      <c r="I32">
        <f ca="1"/>
        <v>0</v>
      </c>
      <c r="J32">
        <f ca="1"/>
        <v>0</v>
      </c>
      <c r="K32">
        <f ca="1"/>
        <v>1</v>
      </c>
      <c r="L32">
        <f ca="1"/>
        <v>1</v>
      </c>
    </row>
    <row r="33" spans="1:12" x14ac:dyDescent="0.3">
      <c r="A33">
        <f ca="1"/>
        <v>955411401</v>
      </c>
      <c r="B33">
        <f ca="1"/>
        <v>11100</v>
      </c>
      <c r="C33">
        <f ca="1"/>
        <v>0</v>
      </c>
      <c r="D33">
        <f ca="1"/>
        <v>0</v>
      </c>
      <c r="E33">
        <f ca="1"/>
        <v>5131</v>
      </c>
      <c r="F33">
        <f ca="1"/>
        <v>2</v>
      </c>
      <c r="G33">
        <f ca="1"/>
        <v>1</v>
      </c>
      <c r="H33">
        <f ca="1"/>
        <v>0</v>
      </c>
      <c r="I33">
        <f ca="1"/>
        <v>0</v>
      </c>
      <c r="J33">
        <f ca="1"/>
        <v>1</v>
      </c>
      <c r="K33">
        <f ca="1"/>
        <v>0</v>
      </c>
      <c r="L33">
        <f ca="1"/>
        <v>1</v>
      </c>
    </row>
    <row r="34" spans="1:12" x14ac:dyDescent="0.3">
      <c r="A34">
        <f ca="1"/>
        <v>401111781</v>
      </c>
      <c r="B34">
        <f ca="1"/>
        <v>11100</v>
      </c>
      <c r="C34">
        <f ca="1"/>
        <v>0</v>
      </c>
      <c r="D34">
        <f ca="1"/>
        <v>0</v>
      </c>
      <c r="E34">
        <f ca="1"/>
        <v>5131</v>
      </c>
      <c r="F34">
        <f ca="1"/>
        <v>1</v>
      </c>
      <c r="G34">
        <f ca="1"/>
        <v>1</v>
      </c>
      <c r="H34">
        <f ca="1"/>
        <v>0</v>
      </c>
      <c r="I34">
        <f ca="1"/>
        <v>1</v>
      </c>
      <c r="J34">
        <f ca="1"/>
        <v>0</v>
      </c>
      <c r="K34">
        <f ca="1"/>
        <v>0</v>
      </c>
      <c r="L34">
        <f ca="1"/>
        <v>1</v>
      </c>
    </row>
    <row r="35" spans="1:12" x14ac:dyDescent="0.3">
      <c r="A35">
        <f ca="1"/>
        <v>85574594</v>
      </c>
      <c r="B35">
        <f ca="1"/>
        <v>11100</v>
      </c>
      <c r="C35">
        <f ca="1"/>
        <v>10</v>
      </c>
      <c r="D35">
        <f ca="1"/>
        <v>0</v>
      </c>
      <c r="E35">
        <f ca="1"/>
        <v>5131</v>
      </c>
      <c r="F35">
        <f ca="1"/>
        <v>2</v>
      </c>
      <c r="G35">
        <f ca="1"/>
        <v>1</v>
      </c>
      <c r="H35">
        <f ca="1"/>
        <v>0</v>
      </c>
      <c r="I35">
        <f ca="1"/>
        <v>1</v>
      </c>
      <c r="J35">
        <f ca="1"/>
        <v>1</v>
      </c>
      <c r="K35">
        <f ca="1"/>
        <v>0</v>
      </c>
      <c r="L35">
        <f ca="1"/>
        <v>1</v>
      </c>
    </row>
    <row r="36" spans="1:12" x14ac:dyDescent="0.3">
      <c r="A36">
        <f ca="1"/>
        <v>9394523</v>
      </c>
      <c r="B36">
        <f ca="1"/>
        <v>11100</v>
      </c>
      <c r="C36">
        <f ca="1"/>
        <v>10</v>
      </c>
      <c r="D36">
        <f ca="1"/>
        <v>0</v>
      </c>
      <c r="E36">
        <f ca="1"/>
        <v>5131</v>
      </c>
      <c r="F36">
        <f ca="1"/>
        <v>1</v>
      </c>
      <c r="G36">
        <f ca="1"/>
        <v>1</v>
      </c>
      <c r="H36">
        <f ca="1"/>
        <v>0</v>
      </c>
      <c r="I36">
        <f ca="1"/>
        <v>0</v>
      </c>
      <c r="J36">
        <f ca="1"/>
        <v>0</v>
      </c>
      <c r="K36">
        <f ca="1"/>
        <v>0</v>
      </c>
      <c r="L36">
        <f ca="1"/>
        <v>1</v>
      </c>
    </row>
    <row r="37" spans="1:12" x14ac:dyDescent="0.3">
      <c r="A37">
        <f ca="1"/>
        <v>134809515</v>
      </c>
      <c r="B37">
        <f ca="1"/>
        <v>11100</v>
      </c>
      <c r="C37">
        <f ca="1"/>
        <v>11</v>
      </c>
      <c r="D37">
        <f ca="1"/>
        <v>0</v>
      </c>
      <c r="E37">
        <f ca="1"/>
        <v>1100</v>
      </c>
      <c r="F37">
        <f ca="1"/>
        <v>1</v>
      </c>
      <c r="G37">
        <f ca="1"/>
        <v>1</v>
      </c>
      <c r="H37">
        <f ca="1"/>
        <v>0</v>
      </c>
      <c r="I37">
        <f ca="1"/>
        <v>0</v>
      </c>
      <c r="J37">
        <f ca="1"/>
        <v>0</v>
      </c>
      <c r="K37">
        <f ca="1"/>
        <v>1</v>
      </c>
      <c r="L37">
        <f ca="1"/>
        <v>1</v>
      </c>
    </row>
    <row r="38" spans="1:12" x14ac:dyDescent="0.3">
      <c r="A38">
        <f ca="1"/>
        <v>799325291</v>
      </c>
      <c r="B38">
        <f ca="1"/>
        <v>11110</v>
      </c>
      <c r="C38">
        <f ca="1"/>
        <v>0</v>
      </c>
      <c r="D38">
        <f ca="1"/>
        <v>0</v>
      </c>
      <c r="E38">
        <f ca="1"/>
        <v>5131</v>
      </c>
      <c r="F38">
        <f ca="1"/>
        <v>2</v>
      </c>
      <c r="G38">
        <f ca="1"/>
        <v>1</v>
      </c>
      <c r="H38">
        <f ca="1"/>
        <v>0</v>
      </c>
      <c r="I38">
        <f ca="1"/>
        <v>0</v>
      </c>
      <c r="J38">
        <f ca="1"/>
        <v>1</v>
      </c>
      <c r="K38">
        <f ca="1"/>
        <v>0</v>
      </c>
      <c r="L38">
        <f ca="1"/>
        <v>1</v>
      </c>
    </row>
    <row r="39" spans="1:12" x14ac:dyDescent="0.3">
      <c r="A39">
        <f ca="1"/>
        <v>949159152</v>
      </c>
      <c r="B39">
        <f ca="1"/>
        <v>11110</v>
      </c>
      <c r="C39">
        <f ca="1"/>
        <v>0</v>
      </c>
      <c r="D39">
        <f ca="1"/>
        <v>0</v>
      </c>
      <c r="E39">
        <f ca="1"/>
        <v>5131</v>
      </c>
      <c r="F39">
        <f ca="1"/>
        <v>1</v>
      </c>
      <c r="G39">
        <f ca="1"/>
        <v>1</v>
      </c>
      <c r="H39">
        <f ca="1"/>
        <v>0</v>
      </c>
      <c r="I39">
        <f ca="1"/>
        <v>1</v>
      </c>
      <c r="J39">
        <f ca="1"/>
        <v>0</v>
      </c>
      <c r="K39">
        <f ca="1"/>
        <v>0</v>
      </c>
      <c r="L39">
        <f ca="1"/>
        <v>1</v>
      </c>
    </row>
    <row r="40" spans="1:12" x14ac:dyDescent="0.3">
      <c r="A40">
        <f ca="1"/>
        <v>436956991</v>
      </c>
      <c r="B40">
        <f ca="1"/>
        <v>11110</v>
      </c>
      <c r="C40">
        <f ca="1"/>
        <v>10</v>
      </c>
      <c r="D40">
        <f ca="1"/>
        <v>0</v>
      </c>
      <c r="E40">
        <f ca="1"/>
        <v>5131</v>
      </c>
      <c r="F40">
        <f ca="1"/>
        <v>2</v>
      </c>
      <c r="G40">
        <f ca="1"/>
        <v>1</v>
      </c>
      <c r="H40">
        <f ca="1"/>
        <v>0</v>
      </c>
      <c r="I40">
        <f ca="1"/>
        <v>1</v>
      </c>
      <c r="J40">
        <f ca="1"/>
        <v>1</v>
      </c>
      <c r="K40">
        <f ca="1"/>
        <v>0</v>
      </c>
      <c r="L40">
        <f ca="1"/>
        <v>1</v>
      </c>
    </row>
    <row r="41" spans="1:12" x14ac:dyDescent="0.3">
      <c r="A41">
        <f ca="1"/>
        <v>11040679</v>
      </c>
      <c r="B41">
        <f ca="1"/>
        <v>11110</v>
      </c>
      <c r="C41">
        <f ca="1"/>
        <v>10</v>
      </c>
      <c r="D41">
        <f ca="1"/>
        <v>0</v>
      </c>
      <c r="E41">
        <f ca="1"/>
        <v>5131</v>
      </c>
      <c r="F41">
        <f ca="1"/>
        <v>1</v>
      </c>
      <c r="G41">
        <f ca="1"/>
        <v>1</v>
      </c>
      <c r="H41">
        <f ca="1"/>
        <v>0</v>
      </c>
      <c r="I41">
        <f ca="1"/>
        <v>0</v>
      </c>
      <c r="J41">
        <f ca="1"/>
        <v>0</v>
      </c>
      <c r="K41">
        <f ca="1"/>
        <v>0</v>
      </c>
      <c r="L41">
        <f ca="1"/>
        <v>1</v>
      </c>
    </row>
    <row r="42" spans="1:12" x14ac:dyDescent="0.3">
      <c r="A42">
        <f ca="1"/>
        <v>469288019</v>
      </c>
      <c r="B42">
        <f ca="1"/>
        <v>11110</v>
      </c>
      <c r="C42">
        <f ca="1"/>
        <v>11</v>
      </c>
      <c r="D42">
        <f ca="1"/>
        <v>0</v>
      </c>
      <c r="E42">
        <f ca="1"/>
        <v>1100</v>
      </c>
      <c r="F42">
        <f ca="1"/>
        <v>1</v>
      </c>
      <c r="G42">
        <f ca="1"/>
        <v>1</v>
      </c>
      <c r="H42">
        <f ca="1"/>
        <v>0</v>
      </c>
      <c r="I42">
        <f ca="1"/>
        <v>0</v>
      </c>
      <c r="J42">
        <f ca="1"/>
        <v>0</v>
      </c>
      <c r="K42">
        <f ca="1"/>
        <v>1</v>
      </c>
      <c r="L42">
        <f ca="1"/>
        <v>1</v>
      </c>
    </row>
    <row r="43" spans="1:12" x14ac:dyDescent="0.3">
      <c r="A43">
        <f ca="1"/>
        <v>531570684</v>
      </c>
      <c r="B43">
        <f ca="1"/>
        <v>11120</v>
      </c>
      <c r="C43">
        <f ca="1"/>
        <v>0</v>
      </c>
      <c r="D43">
        <f ca="1"/>
        <v>0</v>
      </c>
      <c r="E43">
        <f ca="1"/>
        <v>5131</v>
      </c>
      <c r="F43">
        <f ca="1"/>
        <v>2</v>
      </c>
      <c r="G43">
        <f ca="1"/>
        <v>1</v>
      </c>
      <c r="H43">
        <f ca="1"/>
        <v>0</v>
      </c>
      <c r="I43">
        <f ca="1"/>
        <v>0</v>
      </c>
      <c r="J43">
        <f ca="1"/>
        <v>1</v>
      </c>
      <c r="K43">
        <f ca="1"/>
        <v>0</v>
      </c>
      <c r="L43">
        <f ca="1"/>
        <v>1</v>
      </c>
    </row>
    <row r="44" spans="1:12" x14ac:dyDescent="0.3">
      <c r="A44">
        <f ca="1"/>
        <v>855667207</v>
      </c>
      <c r="B44">
        <f ca="1"/>
        <v>11120</v>
      </c>
      <c r="C44">
        <f ca="1"/>
        <v>0</v>
      </c>
      <c r="D44">
        <f ca="1"/>
        <v>0</v>
      </c>
      <c r="E44">
        <f ca="1"/>
        <v>5131</v>
      </c>
      <c r="F44">
        <f ca="1"/>
        <v>1</v>
      </c>
      <c r="G44">
        <f ca="1"/>
        <v>1</v>
      </c>
      <c r="H44">
        <f ca="1"/>
        <v>0</v>
      </c>
      <c r="I44">
        <f ca="1"/>
        <v>1</v>
      </c>
      <c r="J44">
        <f ca="1"/>
        <v>0</v>
      </c>
      <c r="K44">
        <f ca="1"/>
        <v>0</v>
      </c>
      <c r="L44">
        <f ca="1"/>
        <v>1</v>
      </c>
    </row>
    <row r="45" spans="1:12" x14ac:dyDescent="0.3">
      <c r="A45">
        <f ca="1"/>
        <v>137722539</v>
      </c>
      <c r="B45">
        <f ca="1"/>
        <v>11120</v>
      </c>
      <c r="C45">
        <f ca="1"/>
        <v>10</v>
      </c>
      <c r="D45">
        <f ca="1"/>
        <v>0</v>
      </c>
      <c r="E45">
        <f ca="1"/>
        <v>5131</v>
      </c>
      <c r="F45">
        <f ca="1"/>
        <v>2</v>
      </c>
      <c r="G45">
        <f ca="1"/>
        <v>1</v>
      </c>
      <c r="H45">
        <f ca="1"/>
        <v>0</v>
      </c>
      <c r="I45">
        <f ca="1"/>
        <v>1</v>
      </c>
      <c r="J45">
        <f ca="1"/>
        <v>1</v>
      </c>
      <c r="K45">
        <f ca="1"/>
        <v>0</v>
      </c>
      <c r="L45">
        <f ca="1"/>
        <v>1</v>
      </c>
    </row>
    <row r="46" spans="1:12" x14ac:dyDescent="0.3">
      <c r="A46">
        <f ca="1"/>
        <v>454136169</v>
      </c>
      <c r="B46">
        <f ca="1"/>
        <v>11120</v>
      </c>
      <c r="C46">
        <f ca="1"/>
        <v>10</v>
      </c>
      <c r="D46">
        <f ca="1"/>
        <v>0</v>
      </c>
      <c r="E46">
        <f ca="1"/>
        <v>5131</v>
      </c>
      <c r="F46">
        <f ca="1"/>
        <v>1</v>
      </c>
      <c r="G46">
        <f ca="1"/>
        <v>1</v>
      </c>
      <c r="H46">
        <f ca="1"/>
        <v>0</v>
      </c>
      <c r="I46">
        <f ca="1"/>
        <v>0</v>
      </c>
      <c r="J46">
        <f ca="1"/>
        <v>0</v>
      </c>
      <c r="K46">
        <f ca="1"/>
        <v>0</v>
      </c>
      <c r="L46">
        <f ca="1"/>
        <v>1</v>
      </c>
    </row>
    <row r="47" spans="1:12" x14ac:dyDescent="0.3">
      <c r="A47">
        <f ca="1"/>
        <v>243164666</v>
      </c>
      <c r="B47">
        <f ca="1"/>
        <v>11120</v>
      </c>
      <c r="C47">
        <f ca="1"/>
        <v>11</v>
      </c>
      <c r="D47">
        <f ca="1"/>
        <v>0</v>
      </c>
      <c r="E47">
        <f ca="1"/>
        <v>1120</v>
      </c>
      <c r="F47">
        <f ca="1"/>
        <v>1</v>
      </c>
      <c r="G47">
        <f ca="1"/>
        <v>1</v>
      </c>
      <c r="H47">
        <f ca="1"/>
        <v>0</v>
      </c>
      <c r="I47">
        <f ca="1"/>
        <v>0</v>
      </c>
      <c r="J47">
        <f ca="1"/>
        <v>0</v>
      </c>
      <c r="K47">
        <f ca="1"/>
        <v>1</v>
      </c>
      <c r="L47">
        <f ca="1"/>
        <v>1</v>
      </c>
    </row>
    <row r="48" spans="1:12" x14ac:dyDescent="0.3">
      <c r="A48">
        <f ca="1"/>
        <v>360137373</v>
      </c>
      <c r="B48">
        <f ca="1"/>
        <v>11130</v>
      </c>
      <c r="C48">
        <f ca="1"/>
        <v>0</v>
      </c>
      <c r="D48">
        <f ca="1"/>
        <v>0</v>
      </c>
      <c r="E48">
        <f ca="1"/>
        <v>5131</v>
      </c>
      <c r="F48">
        <f ca="1"/>
        <v>2</v>
      </c>
      <c r="G48">
        <f ca="1"/>
        <v>1</v>
      </c>
      <c r="H48">
        <f ca="1"/>
        <v>0</v>
      </c>
      <c r="I48">
        <f ca="1"/>
        <v>0</v>
      </c>
      <c r="J48">
        <f ca="1"/>
        <v>1</v>
      </c>
      <c r="K48">
        <f ca="1"/>
        <v>0</v>
      </c>
      <c r="L48">
        <f ca="1"/>
        <v>1</v>
      </c>
    </row>
    <row r="49" spans="1:12" x14ac:dyDescent="0.3">
      <c r="A49">
        <f ca="1"/>
        <v>559755764</v>
      </c>
      <c r="B49">
        <f ca="1"/>
        <v>11130</v>
      </c>
      <c r="C49">
        <f ca="1"/>
        <v>0</v>
      </c>
      <c r="D49">
        <f ca="1"/>
        <v>0</v>
      </c>
      <c r="E49">
        <f ca="1"/>
        <v>5131</v>
      </c>
      <c r="F49">
        <f ca="1"/>
        <v>1</v>
      </c>
      <c r="G49">
        <f ca="1"/>
        <v>1</v>
      </c>
      <c r="H49">
        <f ca="1"/>
        <v>0</v>
      </c>
      <c r="I49">
        <f ca="1"/>
        <v>1</v>
      </c>
      <c r="J49">
        <f ca="1"/>
        <v>0</v>
      </c>
      <c r="K49">
        <f ca="1"/>
        <v>0</v>
      </c>
      <c r="L49">
        <f ca="1"/>
        <v>1</v>
      </c>
    </row>
    <row r="50" spans="1:12" x14ac:dyDescent="0.3">
      <c r="A50">
        <f ca="1"/>
        <v>869713834</v>
      </c>
      <c r="B50">
        <f ca="1"/>
        <v>11130</v>
      </c>
      <c r="C50">
        <f ca="1"/>
        <v>10</v>
      </c>
      <c r="D50">
        <f ca="1"/>
        <v>0</v>
      </c>
      <c r="E50">
        <f ca="1"/>
        <v>5131</v>
      </c>
      <c r="F50">
        <f ca="1"/>
        <v>2</v>
      </c>
      <c r="G50">
        <f ca="1"/>
        <v>1</v>
      </c>
      <c r="H50">
        <f ca="1"/>
        <v>0</v>
      </c>
      <c r="I50">
        <f ca="1"/>
        <v>1</v>
      </c>
      <c r="J50">
        <f ca="1"/>
        <v>1</v>
      </c>
      <c r="K50">
        <f ca="1"/>
        <v>0</v>
      </c>
      <c r="L50">
        <f ca="1"/>
        <v>1</v>
      </c>
    </row>
    <row r="51" spans="1:12" x14ac:dyDescent="0.3">
      <c r="A51">
        <f ca="1"/>
        <v>517059869</v>
      </c>
      <c r="B51">
        <f ca="1"/>
        <v>11130</v>
      </c>
      <c r="C51">
        <f ca="1"/>
        <v>10</v>
      </c>
      <c r="D51">
        <f ca="1"/>
        <v>0</v>
      </c>
      <c r="E51">
        <f ca="1"/>
        <v>5131</v>
      </c>
      <c r="F51">
        <f ca="1"/>
        <v>1</v>
      </c>
      <c r="G51">
        <f ca="1"/>
        <v>1</v>
      </c>
      <c r="H51">
        <f ca="1"/>
        <v>0</v>
      </c>
      <c r="I51">
        <f ca="1"/>
        <v>0</v>
      </c>
      <c r="J51">
        <f ca="1"/>
        <v>0</v>
      </c>
      <c r="K51">
        <f ca="1"/>
        <v>0</v>
      </c>
      <c r="L51">
        <f ca="1"/>
        <v>1</v>
      </c>
    </row>
    <row r="52" spans="1:12" x14ac:dyDescent="0.3">
      <c r="A52">
        <f ca="1"/>
        <v>277187982</v>
      </c>
      <c r="B52">
        <f ca="1"/>
        <v>11130</v>
      </c>
      <c r="C52">
        <f ca="1"/>
        <v>11</v>
      </c>
      <c r="D52">
        <f ca="1"/>
        <v>0</v>
      </c>
      <c r="E52">
        <f ca="1"/>
        <v>1130</v>
      </c>
      <c r="F52">
        <f ca="1"/>
        <v>1</v>
      </c>
      <c r="G52">
        <f ca="1"/>
        <v>1</v>
      </c>
      <c r="H52">
        <f ca="1"/>
        <v>0</v>
      </c>
      <c r="I52">
        <f ca="1"/>
        <v>0</v>
      </c>
      <c r="J52">
        <f ca="1"/>
        <v>0</v>
      </c>
      <c r="K52">
        <f ca="1"/>
        <v>1</v>
      </c>
      <c r="L52">
        <f ca="1"/>
        <v>1</v>
      </c>
    </row>
    <row r="53" spans="1:12" x14ac:dyDescent="0.3">
      <c r="A53">
        <f ca="1"/>
        <v>415808254</v>
      </c>
      <c r="B53">
        <f ca="1"/>
        <v>11200</v>
      </c>
      <c r="C53">
        <f ca="1"/>
        <v>0</v>
      </c>
      <c r="D53">
        <f ca="1"/>
        <v>0</v>
      </c>
      <c r="E53">
        <f ca="1"/>
        <v>5111</v>
      </c>
      <c r="F53">
        <f ca="1"/>
        <v>2</v>
      </c>
      <c r="G53">
        <f ca="1"/>
        <v>1</v>
      </c>
      <c r="H53">
        <f ca="1"/>
        <v>0</v>
      </c>
      <c r="I53">
        <f ca="1"/>
        <v>0</v>
      </c>
      <c r="J53">
        <f ca="1"/>
        <v>1</v>
      </c>
      <c r="K53">
        <f ca="1"/>
        <v>0</v>
      </c>
      <c r="L53">
        <f ca="1"/>
        <v>1</v>
      </c>
    </row>
    <row r="54" spans="1:12" x14ac:dyDescent="0.3">
      <c r="A54">
        <f ca="1"/>
        <v>97827312</v>
      </c>
      <c r="B54">
        <f ca="1"/>
        <v>11200</v>
      </c>
      <c r="C54">
        <f ca="1"/>
        <v>0</v>
      </c>
      <c r="D54">
        <f ca="1"/>
        <v>0</v>
      </c>
      <c r="E54">
        <f ca="1"/>
        <v>5111</v>
      </c>
      <c r="F54">
        <f ca="1"/>
        <v>1</v>
      </c>
      <c r="G54">
        <f ca="1"/>
        <v>1</v>
      </c>
      <c r="H54">
        <f ca="1"/>
        <v>0</v>
      </c>
      <c r="I54">
        <f ca="1"/>
        <v>1</v>
      </c>
      <c r="J54">
        <f ca="1"/>
        <v>0</v>
      </c>
      <c r="K54">
        <f ca="1"/>
        <v>0</v>
      </c>
      <c r="L54">
        <f ca="1"/>
        <v>1</v>
      </c>
    </row>
    <row r="55" spans="1:12" x14ac:dyDescent="0.3">
      <c r="A55">
        <f ca="1"/>
        <v>239528680</v>
      </c>
      <c r="B55">
        <f ca="1"/>
        <v>11200</v>
      </c>
      <c r="C55">
        <f ca="1"/>
        <v>10</v>
      </c>
      <c r="D55">
        <f ca="1"/>
        <v>0</v>
      </c>
      <c r="E55">
        <f ca="1"/>
        <v>5111</v>
      </c>
      <c r="F55">
        <f ca="1"/>
        <v>2</v>
      </c>
      <c r="G55">
        <f ca="1"/>
        <v>1</v>
      </c>
      <c r="H55">
        <f ca="1"/>
        <v>0</v>
      </c>
      <c r="I55">
        <f ca="1"/>
        <v>1</v>
      </c>
      <c r="J55">
        <f ca="1"/>
        <v>1</v>
      </c>
      <c r="K55">
        <f ca="1"/>
        <v>0</v>
      </c>
      <c r="L55">
        <f ca="1"/>
        <v>1</v>
      </c>
    </row>
    <row r="56" spans="1:12" x14ac:dyDescent="0.3">
      <c r="A56">
        <f ca="1"/>
        <v>807653237</v>
      </c>
      <c r="B56">
        <f ca="1"/>
        <v>11200</v>
      </c>
      <c r="C56">
        <f ca="1"/>
        <v>10</v>
      </c>
      <c r="D56">
        <f ca="1"/>
        <v>0</v>
      </c>
      <c r="E56">
        <f ca="1"/>
        <v>5111</v>
      </c>
      <c r="F56">
        <f ca="1"/>
        <v>1</v>
      </c>
      <c r="G56">
        <f ca="1"/>
        <v>1</v>
      </c>
      <c r="H56">
        <f ca="1"/>
        <v>0</v>
      </c>
      <c r="I56">
        <f ca="1"/>
        <v>0</v>
      </c>
      <c r="J56">
        <f ca="1"/>
        <v>0</v>
      </c>
      <c r="K56">
        <f ca="1"/>
        <v>0</v>
      </c>
      <c r="L56">
        <f ca="1"/>
        <v>1</v>
      </c>
    </row>
    <row r="57" spans="1:12" x14ac:dyDescent="0.3">
      <c r="A57">
        <f ca="1"/>
        <v>528772232</v>
      </c>
      <c r="B57">
        <f ca="1"/>
        <v>11200</v>
      </c>
      <c r="C57">
        <f ca="1"/>
        <v>11</v>
      </c>
      <c r="D57">
        <f ca="1"/>
        <v>0</v>
      </c>
      <c r="E57">
        <f ca="1"/>
        <v>1200</v>
      </c>
      <c r="F57">
        <f ca="1"/>
        <v>1</v>
      </c>
      <c r="G57">
        <f ca="1"/>
        <v>1</v>
      </c>
      <c r="H57">
        <f ca="1"/>
        <v>0</v>
      </c>
      <c r="I57">
        <f ca="1"/>
        <v>0</v>
      </c>
      <c r="J57">
        <f ca="1"/>
        <v>0</v>
      </c>
      <c r="K57">
        <f ca="1"/>
        <v>1</v>
      </c>
      <c r="L57">
        <f ca="1"/>
        <v>1</v>
      </c>
    </row>
    <row r="58" spans="1:12" x14ac:dyDescent="0.3">
      <c r="A58">
        <f ca="1"/>
        <v>105991885</v>
      </c>
      <c r="B58">
        <f ca="1"/>
        <v>11210</v>
      </c>
      <c r="C58">
        <f ca="1"/>
        <v>0</v>
      </c>
      <c r="D58">
        <f ca="1"/>
        <v>0</v>
      </c>
      <c r="E58">
        <f ca="1"/>
        <v>5111</v>
      </c>
      <c r="F58">
        <f ca="1"/>
        <v>2</v>
      </c>
      <c r="G58">
        <f ca="1"/>
        <v>1</v>
      </c>
      <c r="H58">
        <f ca="1"/>
        <v>0</v>
      </c>
      <c r="I58">
        <f ca="1"/>
        <v>0</v>
      </c>
      <c r="J58">
        <f ca="1"/>
        <v>1</v>
      </c>
      <c r="K58">
        <f ca="1"/>
        <v>0</v>
      </c>
      <c r="L58">
        <f ca="1"/>
        <v>1</v>
      </c>
    </row>
    <row r="59" spans="1:12" x14ac:dyDescent="0.3">
      <c r="A59">
        <f ca="1"/>
        <v>646321434</v>
      </c>
      <c r="B59">
        <f ca="1"/>
        <v>11210</v>
      </c>
      <c r="C59">
        <f ca="1"/>
        <v>0</v>
      </c>
      <c r="D59">
        <f ca="1"/>
        <v>0</v>
      </c>
      <c r="E59">
        <f ca="1"/>
        <v>5111</v>
      </c>
      <c r="F59">
        <f ca="1"/>
        <v>1</v>
      </c>
      <c r="G59">
        <f ca="1"/>
        <v>1</v>
      </c>
      <c r="H59">
        <f ca="1"/>
        <v>0</v>
      </c>
      <c r="I59">
        <f ca="1"/>
        <v>1</v>
      </c>
      <c r="J59">
        <f ca="1"/>
        <v>0</v>
      </c>
      <c r="K59">
        <f ca="1"/>
        <v>0</v>
      </c>
      <c r="L59">
        <f ca="1"/>
        <v>1</v>
      </c>
    </row>
    <row r="60" spans="1:12" x14ac:dyDescent="0.3">
      <c r="A60">
        <f ca="1"/>
        <v>517370166</v>
      </c>
      <c r="B60">
        <f ca="1"/>
        <v>11210</v>
      </c>
      <c r="C60">
        <f ca="1"/>
        <v>10</v>
      </c>
      <c r="D60">
        <f ca="1"/>
        <v>0</v>
      </c>
      <c r="E60">
        <f ca="1"/>
        <v>5111</v>
      </c>
      <c r="F60">
        <f ca="1"/>
        <v>2</v>
      </c>
      <c r="G60">
        <f ca="1"/>
        <v>1</v>
      </c>
      <c r="H60">
        <f ca="1"/>
        <v>0</v>
      </c>
      <c r="I60">
        <f ca="1"/>
        <v>1</v>
      </c>
      <c r="J60">
        <f ca="1"/>
        <v>1</v>
      </c>
      <c r="K60">
        <f ca="1"/>
        <v>0</v>
      </c>
      <c r="L60">
        <f ca="1"/>
        <v>1</v>
      </c>
    </row>
    <row r="61" spans="1:12" x14ac:dyDescent="0.3">
      <c r="A61">
        <f ca="1"/>
        <v>612698619</v>
      </c>
      <c r="B61">
        <f ca="1"/>
        <v>11210</v>
      </c>
      <c r="C61">
        <f ca="1"/>
        <v>10</v>
      </c>
      <c r="D61">
        <f ca="1"/>
        <v>0</v>
      </c>
      <c r="E61">
        <f ca="1"/>
        <v>5111</v>
      </c>
      <c r="F61">
        <f ca="1"/>
        <v>1</v>
      </c>
      <c r="G61">
        <f ca="1"/>
        <v>1</v>
      </c>
      <c r="H61">
        <f ca="1"/>
        <v>0</v>
      </c>
      <c r="I61">
        <f ca="1"/>
        <v>0</v>
      </c>
      <c r="J61">
        <f ca="1"/>
        <v>0</v>
      </c>
      <c r="K61">
        <f ca="1"/>
        <v>0</v>
      </c>
      <c r="L61">
        <f ca="1"/>
        <v>1</v>
      </c>
    </row>
    <row r="62" spans="1:12" x14ac:dyDescent="0.3">
      <c r="A62">
        <f ca="1"/>
        <v>838772904</v>
      </c>
      <c r="B62">
        <f ca="1"/>
        <v>11210</v>
      </c>
      <c r="C62">
        <f ca="1"/>
        <v>11</v>
      </c>
      <c r="D62">
        <f ca="1"/>
        <v>0</v>
      </c>
      <c r="E62">
        <f ca="1"/>
        <v>1210</v>
      </c>
      <c r="F62">
        <f ca="1"/>
        <v>1</v>
      </c>
      <c r="G62">
        <f ca="1"/>
        <v>1</v>
      </c>
      <c r="H62">
        <f ca="1"/>
        <v>0</v>
      </c>
      <c r="I62">
        <f ca="1"/>
        <v>0</v>
      </c>
      <c r="J62">
        <f ca="1"/>
        <v>0</v>
      </c>
      <c r="K62">
        <f ca="1"/>
        <v>1</v>
      </c>
      <c r="L62">
        <f ca="1"/>
        <v>1</v>
      </c>
    </row>
    <row r="63" spans="1:12" x14ac:dyDescent="0.3">
      <c r="A63">
        <f ca="1"/>
        <v>29376537</v>
      </c>
      <c r="B63">
        <f ca="1"/>
        <v>11220</v>
      </c>
      <c r="C63">
        <f ca="1"/>
        <v>0</v>
      </c>
      <c r="D63">
        <f ca="1"/>
        <v>0</v>
      </c>
      <c r="E63">
        <f ca="1"/>
        <v>5111</v>
      </c>
      <c r="F63">
        <f ca="1"/>
        <v>2</v>
      </c>
      <c r="G63">
        <f ca="1"/>
        <v>1</v>
      </c>
      <c r="H63">
        <f ca="1"/>
        <v>0</v>
      </c>
      <c r="I63">
        <f ca="1"/>
        <v>0</v>
      </c>
      <c r="J63">
        <f ca="1"/>
        <v>1</v>
      </c>
      <c r="K63">
        <f ca="1"/>
        <v>0</v>
      </c>
      <c r="L63">
        <f ca="1"/>
        <v>1</v>
      </c>
    </row>
    <row r="64" spans="1:12" x14ac:dyDescent="0.3">
      <c r="A64">
        <f ca="1"/>
        <v>278123610</v>
      </c>
      <c r="B64">
        <f ca="1"/>
        <v>11220</v>
      </c>
      <c r="C64">
        <f ca="1"/>
        <v>0</v>
      </c>
      <c r="D64">
        <f ca="1"/>
        <v>0</v>
      </c>
      <c r="E64">
        <f ca="1"/>
        <v>5111</v>
      </c>
      <c r="F64">
        <f ca="1"/>
        <v>1</v>
      </c>
      <c r="G64">
        <f ca="1"/>
        <v>1</v>
      </c>
      <c r="H64">
        <f ca="1"/>
        <v>0</v>
      </c>
      <c r="I64">
        <f ca="1"/>
        <v>1</v>
      </c>
      <c r="J64">
        <f ca="1"/>
        <v>0</v>
      </c>
      <c r="K64">
        <f ca="1"/>
        <v>0</v>
      </c>
      <c r="L64">
        <f ca="1"/>
        <v>1</v>
      </c>
    </row>
    <row r="65" spans="1:12" x14ac:dyDescent="0.3">
      <c r="A65">
        <f ca="1"/>
        <v>537484410</v>
      </c>
      <c r="B65">
        <f ca="1"/>
        <v>11220</v>
      </c>
      <c r="C65">
        <f ca="1"/>
        <v>10</v>
      </c>
      <c r="D65">
        <f ca="1"/>
        <v>0</v>
      </c>
      <c r="E65">
        <f ca="1"/>
        <v>5111</v>
      </c>
      <c r="F65">
        <f ca="1"/>
        <v>2</v>
      </c>
      <c r="G65">
        <f ca="1"/>
        <v>1</v>
      </c>
      <c r="H65">
        <f ca="1"/>
        <v>0</v>
      </c>
      <c r="I65">
        <f ca="1"/>
        <v>1</v>
      </c>
      <c r="J65">
        <f ca="1"/>
        <v>1</v>
      </c>
      <c r="K65">
        <f ca="1"/>
        <v>0</v>
      </c>
      <c r="L65">
        <f ca="1"/>
        <v>1</v>
      </c>
    </row>
    <row r="66" spans="1:12" x14ac:dyDescent="0.3">
      <c r="A66">
        <f ca="1"/>
        <v>385053236</v>
      </c>
      <c r="B66">
        <f ca="1"/>
        <v>11220</v>
      </c>
      <c r="C66">
        <f ca="1"/>
        <v>10</v>
      </c>
      <c r="D66">
        <f ca="1"/>
        <v>0</v>
      </c>
      <c r="E66">
        <f ca="1"/>
        <v>5111</v>
      </c>
      <c r="F66">
        <f ca="1"/>
        <v>1</v>
      </c>
      <c r="G66">
        <f ca="1"/>
        <v>1</v>
      </c>
      <c r="H66">
        <f ca="1"/>
        <v>0</v>
      </c>
      <c r="I66">
        <f ca="1"/>
        <v>0</v>
      </c>
      <c r="J66">
        <f ca="1"/>
        <v>0</v>
      </c>
      <c r="K66">
        <f ca="1"/>
        <v>0</v>
      </c>
      <c r="L66">
        <f ca="1"/>
        <v>1</v>
      </c>
    </row>
    <row r="67" spans="1:12" x14ac:dyDescent="0.3">
      <c r="A67">
        <f ca="1"/>
        <v>729541966</v>
      </c>
      <c r="B67">
        <f ca="1"/>
        <v>11220</v>
      </c>
      <c r="C67">
        <f ca="1"/>
        <v>11</v>
      </c>
      <c r="D67">
        <f ca="1"/>
        <v>0</v>
      </c>
      <c r="E67">
        <f ca="1"/>
        <v>1220</v>
      </c>
      <c r="F67">
        <f ca="1"/>
        <v>1</v>
      </c>
      <c r="G67">
        <f ca="1"/>
        <v>1</v>
      </c>
      <c r="H67">
        <f ca="1"/>
        <v>0</v>
      </c>
      <c r="I67">
        <f ca="1"/>
        <v>0</v>
      </c>
      <c r="J67">
        <f ca="1"/>
        <v>0</v>
      </c>
      <c r="K67">
        <f ca="1"/>
        <v>1</v>
      </c>
      <c r="L67">
        <f ca="1"/>
        <v>1</v>
      </c>
    </row>
    <row r="68" spans="1:12" x14ac:dyDescent="0.3">
      <c r="A68">
        <f ca="1"/>
        <v>941074429</v>
      </c>
      <c r="B68">
        <f ca="1"/>
        <v>11230</v>
      </c>
      <c r="C68">
        <f ca="1"/>
        <v>0</v>
      </c>
      <c r="D68">
        <f ca="1"/>
        <v>0</v>
      </c>
      <c r="E68">
        <f ca="1"/>
        <v>5111</v>
      </c>
      <c r="F68">
        <f ca="1"/>
        <v>2</v>
      </c>
      <c r="G68">
        <f ca="1"/>
        <v>1</v>
      </c>
      <c r="H68">
        <f ca="1"/>
        <v>0</v>
      </c>
      <c r="I68">
        <f ca="1"/>
        <v>0</v>
      </c>
      <c r="J68">
        <f ca="1"/>
        <v>1</v>
      </c>
      <c r="K68">
        <f ca="1"/>
        <v>0</v>
      </c>
      <c r="L68">
        <f ca="1"/>
        <v>1</v>
      </c>
    </row>
    <row r="69" spans="1:12" x14ac:dyDescent="0.3">
      <c r="A69">
        <f ca="1"/>
        <v>207248808</v>
      </c>
      <c r="B69">
        <f ca="1"/>
        <v>11230</v>
      </c>
      <c r="C69">
        <f ca="1"/>
        <v>0</v>
      </c>
      <c r="D69">
        <f ca="1"/>
        <v>0</v>
      </c>
      <c r="E69">
        <f ca="1"/>
        <v>5111</v>
      </c>
      <c r="F69">
        <f ca="1"/>
        <v>1</v>
      </c>
      <c r="G69">
        <f ca="1"/>
        <v>1</v>
      </c>
      <c r="H69">
        <f ca="1"/>
        <v>0</v>
      </c>
      <c r="I69">
        <f ca="1"/>
        <v>1</v>
      </c>
      <c r="J69">
        <f ca="1"/>
        <v>0</v>
      </c>
      <c r="K69">
        <f ca="1"/>
        <v>0</v>
      </c>
      <c r="L69">
        <f ca="1"/>
        <v>1</v>
      </c>
    </row>
    <row r="70" spans="1:12" x14ac:dyDescent="0.3">
      <c r="A70">
        <f ca="1"/>
        <v>185746</v>
      </c>
      <c r="B70">
        <f ca="1"/>
        <v>11230</v>
      </c>
      <c r="C70">
        <f ca="1"/>
        <v>10</v>
      </c>
      <c r="D70">
        <f ca="1"/>
        <v>0</v>
      </c>
      <c r="E70">
        <f ca="1"/>
        <v>5111</v>
      </c>
      <c r="F70">
        <f ca="1"/>
        <v>2</v>
      </c>
      <c r="G70">
        <f ca="1"/>
        <v>1</v>
      </c>
      <c r="H70">
        <f ca="1"/>
        <v>0</v>
      </c>
      <c r="I70">
        <f ca="1"/>
        <v>1</v>
      </c>
      <c r="J70">
        <f ca="1"/>
        <v>1</v>
      </c>
      <c r="K70">
        <f ca="1"/>
        <v>0</v>
      </c>
      <c r="L70">
        <f ca="1"/>
        <v>1</v>
      </c>
    </row>
    <row r="71" spans="1:12" x14ac:dyDescent="0.3">
      <c r="A71">
        <f ca="1"/>
        <v>347628418</v>
      </c>
      <c r="B71">
        <f ca="1"/>
        <v>11230</v>
      </c>
      <c r="C71">
        <f ca="1"/>
        <v>10</v>
      </c>
      <c r="D71">
        <f ca="1"/>
        <v>0</v>
      </c>
      <c r="E71">
        <f ca="1"/>
        <v>5111</v>
      </c>
      <c r="F71">
        <f ca="1"/>
        <v>1</v>
      </c>
      <c r="G71">
        <f ca="1"/>
        <v>1</v>
      </c>
      <c r="H71">
        <f ca="1"/>
        <v>0</v>
      </c>
      <c r="I71">
        <f ca="1"/>
        <v>0</v>
      </c>
      <c r="J71">
        <f ca="1"/>
        <v>0</v>
      </c>
      <c r="K71">
        <f ca="1"/>
        <v>0</v>
      </c>
      <c r="L71">
        <f ca="1"/>
        <v>1</v>
      </c>
    </row>
    <row r="72" spans="1:12" x14ac:dyDescent="0.3">
      <c r="A72">
        <f ca="1"/>
        <v>3700319</v>
      </c>
      <c r="B72">
        <f ca="1"/>
        <v>11230</v>
      </c>
      <c r="C72">
        <f ca="1"/>
        <v>11</v>
      </c>
      <c r="D72">
        <f ca="1"/>
        <v>0</v>
      </c>
      <c r="E72">
        <f ca="1"/>
        <v>1230</v>
      </c>
      <c r="F72">
        <f ca="1"/>
        <v>1</v>
      </c>
      <c r="G72">
        <f ca="1"/>
        <v>1</v>
      </c>
      <c r="H72">
        <f ca="1"/>
        <v>0</v>
      </c>
      <c r="I72">
        <f ca="1"/>
        <v>0</v>
      </c>
      <c r="J72">
        <f ca="1"/>
        <v>0</v>
      </c>
      <c r="K72">
        <f ca="1"/>
        <v>1</v>
      </c>
      <c r="L72">
        <f ca="1"/>
        <v>1</v>
      </c>
    </row>
    <row r="73" spans="1:12" x14ac:dyDescent="0.3">
      <c r="A73">
        <f ca="1"/>
        <v>427543147</v>
      </c>
      <c r="B73">
        <f ca="1"/>
        <v>11300</v>
      </c>
      <c r="C73">
        <f ca="1"/>
        <v>0</v>
      </c>
      <c r="D73">
        <f ca="1"/>
        <v>0</v>
      </c>
      <c r="E73">
        <f ca="1"/>
        <v>5111</v>
      </c>
      <c r="F73">
        <f ca="1"/>
        <v>2</v>
      </c>
      <c r="G73">
        <f ca="1"/>
        <v>1</v>
      </c>
      <c r="H73">
        <f ca="1"/>
        <v>0</v>
      </c>
      <c r="I73">
        <f ca="1"/>
        <v>0</v>
      </c>
      <c r="J73">
        <f ca="1"/>
        <v>1</v>
      </c>
      <c r="K73">
        <f ca="1"/>
        <v>0</v>
      </c>
      <c r="L73">
        <f ca="1"/>
        <v>1</v>
      </c>
    </row>
    <row r="74" spans="1:12" x14ac:dyDescent="0.3">
      <c r="A74">
        <f ca="1"/>
        <v>941720584</v>
      </c>
      <c r="B74">
        <f ca="1"/>
        <v>11300</v>
      </c>
      <c r="C74">
        <f ca="1"/>
        <v>0</v>
      </c>
      <c r="D74">
        <f ca="1"/>
        <v>0</v>
      </c>
      <c r="E74">
        <f ca="1"/>
        <v>5111</v>
      </c>
      <c r="F74">
        <f ca="1"/>
        <v>1</v>
      </c>
      <c r="G74">
        <f ca="1"/>
        <v>1</v>
      </c>
      <c r="H74">
        <f ca="1"/>
        <v>0</v>
      </c>
      <c r="I74">
        <f ca="1"/>
        <v>1</v>
      </c>
      <c r="J74">
        <f ca="1"/>
        <v>0</v>
      </c>
      <c r="K74">
        <f ca="1"/>
        <v>0</v>
      </c>
      <c r="L74">
        <f ca="1"/>
        <v>1</v>
      </c>
    </row>
    <row r="75" spans="1:12" x14ac:dyDescent="0.3">
      <c r="A75">
        <f ca="1"/>
        <v>318796940</v>
      </c>
      <c r="B75">
        <f ca="1"/>
        <v>11300</v>
      </c>
      <c r="C75">
        <f ca="1"/>
        <v>10</v>
      </c>
      <c r="D75">
        <f ca="1"/>
        <v>0</v>
      </c>
      <c r="E75">
        <f ca="1"/>
        <v>5111</v>
      </c>
      <c r="F75">
        <f ca="1"/>
        <v>2</v>
      </c>
      <c r="G75">
        <f ca="1"/>
        <v>1</v>
      </c>
      <c r="H75">
        <f ca="1"/>
        <v>0</v>
      </c>
      <c r="I75">
        <f ca="1"/>
        <v>1</v>
      </c>
      <c r="J75">
        <f ca="1"/>
        <v>1</v>
      </c>
      <c r="K75">
        <f ca="1"/>
        <v>0</v>
      </c>
      <c r="L75">
        <f ca="1"/>
        <v>1</v>
      </c>
    </row>
    <row r="76" spans="1:12" x14ac:dyDescent="0.3">
      <c r="A76">
        <f ca="1"/>
        <v>53704412</v>
      </c>
      <c r="B76">
        <f ca="1"/>
        <v>11300</v>
      </c>
      <c r="C76">
        <f ca="1"/>
        <v>10</v>
      </c>
      <c r="D76">
        <f ca="1"/>
        <v>0</v>
      </c>
      <c r="E76">
        <f ca="1"/>
        <v>5111</v>
      </c>
      <c r="F76">
        <f ca="1"/>
        <v>1</v>
      </c>
      <c r="G76">
        <f ca="1"/>
        <v>1</v>
      </c>
      <c r="H76">
        <f ca="1"/>
        <v>0</v>
      </c>
      <c r="I76">
        <f ca="1"/>
        <v>0</v>
      </c>
      <c r="J76">
        <f ca="1"/>
        <v>0</v>
      </c>
      <c r="K76">
        <f ca="1"/>
        <v>0</v>
      </c>
      <c r="L76">
        <f ca="1"/>
        <v>1</v>
      </c>
    </row>
    <row r="77" spans="1:12" x14ac:dyDescent="0.3">
      <c r="A77">
        <f ca="1"/>
        <v>347443678</v>
      </c>
      <c r="B77">
        <f ca="1"/>
        <v>11300</v>
      </c>
      <c r="C77">
        <f ca="1"/>
        <v>11</v>
      </c>
      <c r="D77">
        <f ca="1"/>
        <v>0</v>
      </c>
      <c r="E77">
        <f ca="1"/>
        <v>1300</v>
      </c>
      <c r="F77">
        <f ca="1"/>
        <v>1</v>
      </c>
      <c r="G77">
        <f ca="1"/>
        <v>1</v>
      </c>
      <c r="H77">
        <f ca="1"/>
        <v>0</v>
      </c>
      <c r="I77">
        <f ca="1"/>
        <v>0</v>
      </c>
      <c r="J77">
        <f ca="1"/>
        <v>0</v>
      </c>
      <c r="K77">
        <f ca="1"/>
        <v>1</v>
      </c>
      <c r="L77">
        <f ca="1"/>
        <v>1</v>
      </c>
    </row>
    <row r="78" spans="1:12" x14ac:dyDescent="0.3">
      <c r="A78">
        <f ca="1"/>
        <v>537936960</v>
      </c>
      <c r="B78">
        <f ca="1"/>
        <v>11310</v>
      </c>
      <c r="C78">
        <f ca="1"/>
        <v>0</v>
      </c>
      <c r="D78">
        <f ca="1"/>
        <v>0</v>
      </c>
      <c r="E78">
        <f ca="1"/>
        <v>5111</v>
      </c>
      <c r="F78">
        <f ca="1"/>
        <v>2</v>
      </c>
      <c r="G78">
        <f ca="1"/>
        <v>1</v>
      </c>
      <c r="H78">
        <f ca="1"/>
        <v>0</v>
      </c>
      <c r="I78">
        <f ca="1"/>
        <v>0</v>
      </c>
      <c r="J78">
        <f ca="1"/>
        <v>1</v>
      </c>
      <c r="K78">
        <f ca="1"/>
        <v>0</v>
      </c>
      <c r="L78">
        <f ca="1"/>
        <v>1</v>
      </c>
    </row>
    <row r="79" spans="1:12" x14ac:dyDescent="0.3">
      <c r="A79">
        <f ca="1"/>
        <v>374857857</v>
      </c>
      <c r="B79">
        <f ca="1"/>
        <v>11310</v>
      </c>
      <c r="C79">
        <f ca="1"/>
        <v>0</v>
      </c>
      <c r="D79">
        <f ca="1"/>
        <v>0</v>
      </c>
      <c r="E79">
        <f ca="1"/>
        <v>5111</v>
      </c>
      <c r="F79">
        <f ca="1"/>
        <v>1</v>
      </c>
      <c r="G79">
        <f ca="1"/>
        <v>1</v>
      </c>
      <c r="H79">
        <f ca="1"/>
        <v>0</v>
      </c>
      <c r="I79">
        <f ca="1"/>
        <v>1</v>
      </c>
      <c r="J79">
        <f ca="1"/>
        <v>0</v>
      </c>
      <c r="K79">
        <f ca="1"/>
        <v>0</v>
      </c>
      <c r="L79">
        <f ca="1"/>
        <v>1</v>
      </c>
    </row>
    <row r="80" spans="1:12" x14ac:dyDescent="0.3">
      <c r="A80">
        <f ca="1"/>
        <v>957885450</v>
      </c>
      <c r="B80">
        <f ca="1"/>
        <v>11310</v>
      </c>
      <c r="C80">
        <f ca="1"/>
        <v>10</v>
      </c>
      <c r="D80">
        <f ca="1"/>
        <v>0</v>
      </c>
      <c r="E80">
        <f ca="1"/>
        <v>5111</v>
      </c>
      <c r="F80">
        <f ca="1"/>
        <v>2</v>
      </c>
      <c r="G80">
        <f ca="1"/>
        <v>1</v>
      </c>
      <c r="H80">
        <f ca="1"/>
        <v>0</v>
      </c>
      <c r="I80">
        <f ca="1"/>
        <v>1</v>
      </c>
      <c r="J80">
        <f ca="1"/>
        <v>1</v>
      </c>
      <c r="K80">
        <f ca="1"/>
        <v>0</v>
      </c>
      <c r="L80">
        <f ca="1"/>
        <v>1</v>
      </c>
    </row>
    <row r="81" spans="1:12" x14ac:dyDescent="0.3">
      <c r="A81">
        <f ca="1"/>
        <v>568571984</v>
      </c>
      <c r="B81">
        <f ca="1"/>
        <v>11310</v>
      </c>
      <c r="C81">
        <f ca="1"/>
        <v>10</v>
      </c>
      <c r="D81">
        <f ca="1"/>
        <v>0</v>
      </c>
      <c r="E81">
        <f ca="1"/>
        <v>5111</v>
      </c>
      <c r="F81">
        <f ca="1"/>
        <v>1</v>
      </c>
      <c r="G81">
        <f ca="1"/>
        <v>1</v>
      </c>
      <c r="H81">
        <f ca="1"/>
        <v>0</v>
      </c>
      <c r="I81">
        <f ca="1"/>
        <v>0</v>
      </c>
      <c r="J81">
        <f ca="1"/>
        <v>0</v>
      </c>
      <c r="K81">
        <f ca="1"/>
        <v>0</v>
      </c>
      <c r="L81">
        <f ca="1"/>
        <v>1</v>
      </c>
    </row>
    <row r="82" spans="1:12" x14ac:dyDescent="0.3">
      <c r="A82">
        <f ca="1"/>
        <v>789642613</v>
      </c>
      <c r="B82">
        <f ca="1"/>
        <v>11310</v>
      </c>
      <c r="C82">
        <f ca="1"/>
        <v>11</v>
      </c>
      <c r="D82">
        <f ca="1"/>
        <v>0</v>
      </c>
      <c r="E82">
        <f ca="1"/>
        <v>1310</v>
      </c>
      <c r="F82">
        <f ca="1"/>
        <v>1</v>
      </c>
      <c r="G82">
        <f ca="1"/>
        <v>1</v>
      </c>
      <c r="H82">
        <f ca="1"/>
        <v>0</v>
      </c>
      <c r="I82">
        <f ca="1"/>
        <v>0</v>
      </c>
      <c r="J82">
        <f ca="1"/>
        <v>0</v>
      </c>
      <c r="K82">
        <f ca="1"/>
        <v>1</v>
      </c>
      <c r="L82">
        <f ca="1"/>
        <v>1</v>
      </c>
    </row>
    <row r="83" spans="1:12" x14ac:dyDescent="0.3">
      <c r="A83">
        <f ca="1"/>
        <v>265551149</v>
      </c>
      <c r="B83">
        <f ca="1"/>
        <v>11320</v>
      </c>
      <c r="C83">
        <f ca="1"/>
        <v>0</v>
      </c>
      <c r="D83">
        <f ca="1"/>
        <v>0</v>
      </c>
      <c r="E83">
        <f ca="1"/>
        <v>5111</v>
      </c>
      <c r="F83">
        <f ca="1"/>
        <v>2</v>
      </c>
      <c r="G83">
        <f ca="1"/>
        <v>1</v>
      </c>
      <c r="H83">
        <f ca="1"/>
        <v>0</v>
      </c>
      <c r="I83">
        <f ca="1"/>
        <v>0</v>
      </c>
      <c r="J83">
        <f ca="1"/>
        <v>1</v>
      </c>
      <c r="K83">
        <f ca="1"/>
        <v>0</v>
      </c>
      <c r="L83">
        <f ca="1"/>
        <v>1</v>
      </c>
    </row>
    <row r="84" spans="1:12" x14ac:dyDescent="0.3">
      <c r="A84">
        <f ca="1"/>
        <v>945565554</v>
      </c>
      <c r="B84">
        <f ca="1"/>
        <v>11320</v>
      </c>
      <c r="C84">
        <f ca="1"/>
        <v>0</v>
      </c>
      <c r="D84">
        <f ca="1"/>
        <v>0</v>
      </c>
      <c r="E84">
        <f ca="1"/>
        <v>5111</v>
      </c>
      <c r="F84">
        <f ca="1"/>
        <v>1</v>
      </c>
      <c r="G84">
        <f ca="1"/>
        <v>1</v>
      </c>
      <c r="H84">
        <f ca="1"/>
        <v>0</v>
      </c>
      <c r="I84">
        <f ca="1"/>
        <v>1</v>
      </c>
      <c r="J84">
        <f ca="1"/>
        <v>0</v>
      </c>
      <c r="K84">
        <f ca="1"/>
        <v>0</v>
      </c>
      <c r="L84">
        <f ca="1"/>
        <v>1</v>
      </c>
    </row>
    <row r="85" spans="1:12" x14ac:dyDescent="0.3">
      <c r="A85">
        <f ca="1"/>
        <v>349470167</v>
      </c>
      <c r="B85">
        <f ca="1"/>
        <v>11320</v>
      </c>
      <c r="C85">
        <f ca="1"/>
        <v>10</v>
      </c>
      <c r="D85">
        <f ca="1"/>
        <v>0</v>
      </c>
      <c r="E85">
        <f ca="1"/>
        <v>5111</v>
      </c>
      <c r="F85">
        <f ca="1"/>
        <v>2</v>
      </c>
      <c r="G85">
        <f ca="1"/>
        <v>1</v>
      </c>
      <c r="H85">
        <f ca="1"/>
        <v>0</v>
      </c>
      <c r="I85">
        <f ca="1"/>
        <v>1</v>
      </c>
      <c r="J85">
        <f ca="1"/>
        <v>1</v>
      </c>
      <c r="K85">
        <f ca="1"/>
        <v>0</v>
      </c>
      <c r="L85">
        <f ca="1"/>
        <v>1</v>
      </c>
    </row>
    <row r="86" spans="1:12" x14ac:dyDescent="0.3">
      <c r="A86">
        <f ca="1"/>
        <v>485783252</v>
      </c>
      <c r="B86">
        <f ca="1"/>
        <v>11320</v>
      </c>
      <c r="C86">
        <f ca="1"/>
        <v>10</v>
      </c>
      <c r="D86">
        <f ca="1"/>
        <v>0</v>
      </c>
      <c r="E86">
        <f ca="1"/>
        <v>5111</v>
      </c>
      <c r="F86">
        <f ca="1"/>
        <v>1</v>
      </c>
      <c r="G86">
        <f ca="1"/>
        <v>1</v>
      </c>
      <c r="H86">
        <f ca="1"/>
        <v>0</v>
      </c>
      <c r="I86">
        <f ca="1"/>
        <v>0</v>
      </c>
      <c r="J86">
        <f ca="1"/>
        <v>0</v>
      </c>
      <c r="K86">
        <f ca="1"/>
        <v>0</v>
      </c>
      <c r="L86">
        <f ca="1"/>
        <v>1</v>
      </c>
    </row>
    <row r="87" spans="1:12" x14ac:dyDescent="0.3">
      <c r="A87">
        <f ca="1"/>
        <v>456162040</v>
      </c>
      <c r="B87">
        <f ca="1"/>
        <v>11320</v>
      </c>
      <c r="C87">
        <f ca="1"/>
        <v>11</v>
      </c>
      <c r="D87">
        <f ca="1"/>
        <v>0</v>
      </c>
      <c r="E87">
        <f ca="1"/>
        <v>1320</v>
      </c>
      <c r="F87">
        <f ca="1"/>
        <v>1</v>
      </c>
      <c r="G87">
        <f ca="1"/>
        <v>1</v>
      </c>
      <c r="H87">
        <f ca="1"/>
        <v>0</v>
      </c>
      <c r="I87">
        <f ca="1"/>
        <v>0</v>
      </c>
      <c r="J87">
        <f ca="1"/>
        <v>0</v>
      </c>
      <c r="K87">
        <f ca="1"/>
        <v>1</v>
      </c>
      <c r="L87">
        <f ca="1"/>
        <v>1</v>
      </c>
    </row>
    <row r="88" spans="1:12" x14ac:dyDescent="0.3">
      <c r="A88">
        <f ca="1"/>
        <v>831093770</v>
      </c>
      <c r="B88">
        <f ca="1"/>
        <v>11330</v>
      </c>
      <c r="C88">
        <f ca="1"/>
        <v>0</v>
      </c>
      <c r="D88">
        <f ca="1"/>
        <v>0</v>
      </c>
      <c r="E88">
        <f ca="1"/>
        <v>5111</v>
      </c>
      <c r="F88">
        <f ca="1"/>
        <v>2</v>
      </c>
      <c r="G88">
        <f ca="1"/>
        <v>1</v>
      </c>
      <c r="H88">
        <f ca="1"/>
        <v>0</v>
      </c>
      <c r="I88">
        <f ca="1"/>
        <v>0</v>
      </c>
      <c r="J88">
        <f ca="1"/>
        <v>1</v>
      </c>
      <c r="K88">
        <f ca="1"/>
        <v>0</v>
      </c>
      <c r="L88">
        <f ca="1"/>
        <v>1</v>
      </c>
    </row>
    <row r="89" spans="1:12" x14ac:dyDescent="0.3">
      <c r="A89">
        <f ca="1"/>
        <v>83656806</v>
      </c>
      <c r="B89">
        <f ca="1"/>
        <v>11330</v>
      </c>
      <c r="C89">
        <f ca="1"/>
        <v>0</v>
      </c>
      <c r="D89">
        <f ca="1"/>
        <v>0</v>
      </c>
      <c r="E89">
        <f ca="1"/>
        <v>5111</v>
      </c>
      <c r="F89">
        <f ca="1"/>
        <v>1</v>
      </c>
      <c r="G89">
        <f ca="1"/>
        <v>1</v>
      </c>
      <c r="H89">
        <f ca="1"/>
        <v>0</v>
      </c>
      <c r="I89">
        <f ca="1"/>
        <v>1</v>
      </c>
      <c r="J89">
        <f ca="1"/>
        <v>0</v>
      </c>
      <c r="K89">
        <f ca="1"/>
        <v>0</v>
      </c>
      <c r="L89">
        <f ca="1"/>
        <v>1</v>
      </c>
    </row>
    <row r="90" spans="1:12" x14ac:dyDescent="0.3">
      <c r="A90">
        <f ca="1"/>
        <v>388625733</v>
      </c>
      <c r="B90">
        <f ca="1"/>
        <v>11330</v>
      </c>
      <c r="C90">
        <f ca="1"/>
        <v>10</v>
      </c>
      <c r="D90">
        <f ca="1"/>
        <v>0</v>
      </c>
      <c r="E90">
        <f ca="1"/>
        <v>5111</v>
      </c>
      <c r="F90">
        <f ca="1"/>
        <v>2</v>
      </c>
      <c r="G90">
        <f ca="1"/>
        <v>1</v>
      </c>
      <c r="H90">
        <f ca="1"/>
        <v>0</v>
      </c>
      <c r="I90">
        <f ca="1"/>
        <v>1</v>
      </c>
      <c r="J90">
        <f ca="1"/>
        <v>1</v>
      </c>
      <c r="K90">
        <f ca="1"/>
        <v>0</v>
      </c>
      <c r="L90">
        <f ca="1"/>
        <v>1</v>
      </c>
    </row>
    <row r="91" spans="1:12" x14ac:dyDescent="0.3">
      <c r="A91">
        <f ca="1"/>
        <v>889750928</v>
      </c>
      <c r="B91">
        <f ca="1"/>
        <v>11330</v>
      </c>
      <c r="C91">
        <f ca="1"/>
        <v>10</v>
      </c>
      <c r="D91">
        <f ca="1"/>
        <v>0</v>
      </c>
      <c r="E91">
        <f ca="1"/>
        <v>5111</v>
      </c>
      <c r="F91">
        <f ca="1"/>
        <v>1</v>
      </c>
      <c r="G91">
        <f ca="1"/>
        <v>1</v>
      </c>
      <c r="H91">
        <f ca="1"/>
        <v>0</v>
      </c>
      <c r="I91">
        <f ca="1"/>
        <v>0</v>
      </c>
      <c r="J91">
        <f ca="1"/>
        <v>0</v>
      </c>
      <c r="K91">
        <f ca="1"/>
        <v>0</v>
      </c>
      <c r="L91">
        <f ca="1"/>
        <v>1</v>
      </c>
    </row>
    <row r="92" spans="1:12" x14ac:dyDescent="0.3">
      <c r="A92">
        <f ca="1"/>
        <v>775007563</v>
      </c>
      <c r="B92">
        <f ca="1"/>
        <v>11330</v>
      </c>
      <c r="C92">
        <f ca="1"/>
        <v>11</v>
      </c>
      <c r="D92">
        <f ca="1"/>
        <v>0</v>
      </c>
      <c r="E92">
        <f ca="1"/>
        <v>1330</v>
      </c>
      <c r="F92">
        <f ca="1"/>
        <v>1</v>
      </c>
      <c r="G92">
        <f ca="1"/>
        <v>1</v>
      </c>
      <c r="H92">
        <f ca="1"/>
        <v>0</v>
      </c>
      <c r="I92">
        <f ca="1"/>
        <v>0</v>
      </c>
      <c r="J92">
        <f ca="1"/>
        <v>0</v>
      </c>
      <c r="K92">
        <f ca="1"/>
        <v>1</v>
      </c>
      <c r="L92">
        <f ca="1"/>
        <v>1</v>
      </c>
    </row>
    <row r="93" spans="1:12" x14ac:dyDescent="0.3">
      <c r="A93">
        <f ca="1"/>
        <v>637544511</v>
      </c>
      <c r="B93">
        <f ca="1"/>
        <v>11400</v>
      </c>
      <c r="C93">
        <f ca="1"/>
        <v>0</v>
      </c>
      <c r="D93">
        <f ca="1"/>
        <v>0</v>
      </c>
      <c r="E93">
        <f ca="1"/>
        <v>5111</v>
      </c>
      <c r="F93">
        <f ca="1"/>
        <v>2</v>
      </c>
      <c r="G93">
        <f ca="1"/>
        <v>1</v>
      </c>
      <c r="H93">
        <f ca="1"/>
        <v>0</v>
      </c>
      <c r="I93">
        <f ca="1"/>
        <v>0</v>
      </c>
      <c r="J93">
        <f ca="1"/>
        <v>1</v>
      </c>
      <c r="K93">
        <f ca="1"/>
        <v>0</v>
      </c>
      <c r="L93">
        <f ca="1"/>
        <v>1</v>
      </c>
    </row>
    <row r="94" spans="1:12" x14ac:dyDescent="0.3">
      <c r="A94">
        <f ca="1"/>
        <v>77247265</v>
      </c>
      <c r="B94">
        <f ca="1"/>
        <v>11400</v>
      </c>
      <c r="C94">
        <f ca="1"/>
        <v>0</v>
      </c>
      <c r="D94">
        <f ca="1"/>
        <v>0</v>
      </c>
      <c r="E94">
        <f ca="1"/>
        <v>5111</v>
      </c>
      <c r="F94">
        <f ca="1"/>
        <v>1</v>
      </c>
      <c r="G94">
        <f ca="1"/>
        <v>1</v>
      </c>
      <c r="H94">
        <f ca="1"/>
        <v>0</v>
      </c>
      <c r="I94">
        <f ca="1"/>
        <v>1</v>
      </c>
      <c r="J94">
        <f ca="1"/>
        <v>0</v>
      </c>
      <c r="K94">
        <f ca="1"/>
        <v>0</v>
      </c>
      <c r="L94">
        <f ca="1"/>
        <v>1</v>
      </c>
    </row>
    <row r="95" spans="1:12" x14ac:dyDescent="0.3">
      <c r="A95">
        <f ca="1"/>
        <v>27349858</v>
      </c>
      <c r="B95">
        <f ca="1"/>
        <v>11400</v>
      </c>
      <c r="C95">
        <f ca="1"/>
        <v>10</v>
      </c>
      <c r="D95">
        <f ca="1"/>
        <v>0</v>
      </c>
      <c r="E95">
        <f ca="1"/>
        <v>5111</v>
      </c>
      <c r="F95">
        <f ca="1"/>
        <v>2</v>
      </c>
      <c r="G95">
        <f ca="1"/>
        <v>1</v>
      </c>
      <c r="H95">
        <f ca="1"/>
        <v>0</v>
      </c>
      <c r="I95">
        <f ca="1"/>
        <v>1</v>
      </c>
      <c r="J95">
        <f ca="1"/>
        <v>1</v>
      </c>
      <c r="K95">
        <f ca="1"/>
        <v>0</v>
      </c>
      <c r="L95">
        <f ca="1"/>
        <v>1</v>
      </c>
    </row>
    <row r="96" spans="1:12" x14ac:dyDescent="0.3">
      <c r="A96">
        <f ca="1"/>
        <v>598402468</v>
      </c>
      <c r="B96">
        <f ca="1"/>
        <v>11400</v>
      </c>
      <c r="C96">
        <f ca="1"/>
        <v>10</v>
      </c>
      <c r="D96">
        <f ca="1"/>
        <v>0</v>
      </c>
      <c r="E96">
        <f ca="1"/>
        <v>5111</v>
      </c>
      <c r="F96">
        <f ca="1"/>
        <v>1</v>
      </c>
      <c r="G96">
        <f ca="1"/>
        <v>1</v>
      </c>
      <c r="H96">
        <f ca="1"/>
        <v>0</v>
      </c>
      <c r="I96">
        <f ca="1"/>
        <v>0</v>
      </c>
      <c r="J96">
        <f ca="1"/>
        <v>0</v>
      </c>
      <c r="K96">
        <f ca="1"/>
        <v>0</v>
      </c>
      <c r="L96">
        <f ca="1"/>
        <v>1</v>
      </c>
    </row>
    <row r="97" spans="1:12" x14ac:dyDescent="0.3">
      <c r="A97">
        <f ca="1"/>
        <v>803874294</v>
      </c>
      <c r="B97">
        <f ca="1"/>
        <v>11400</v>
      </c>
      <c r="C97">
        <f ca="1"/>
        <v>11</v>
      </c>
      <c r="D97">
        <f ca="1"/>
        <v>0</v>
      </c>
      <c r="E97">
        <f ca="1"/>
        <v>1400</v>
      </c>
      <c r="F97">
        <f ca="1"/>
        <v>1</v>
      </c>
      <c r="G97">
        <f ca="1"/>
        <v>1</v>
      </c>
      <c r="H97">
        <f ca="1"/>
        <v>0</v>
      </c>
      <c r="I97">
        <f ca="1"/>
        <v>0</v>
      </c>
      <c r="J97">
        <f ca="1"/>
        <v>0</v>
      </c>
      <c r="K97">
        <f ca="1"/>
        <v>1</v>
      </c>
      <c r="L97">
        <f ca="1"/>
        <v>1</v>
      </c>
    </row>
    <row r="98" spans="1:12" x14ac:dyDescent="0.3">
      <c r="A98">
        <f ca="1"/>
        <v>942861676</v>
      </c>
      <c r="B98">
        <f ca="1"/>
        <v>11410</v>
      </c>
      <c r="C98">
        <f ca="1"/>
        <v>0</v>
      </c>
      <c r="D98">
        <f ca="1"/>
        <v>0</v>
      </c>
      <c r="E98">
        <f ca="1"/>
        <v>5111</v>
      </c>
      <c r="F98">
        <f ca="1"/>
        <v>2</v>
      </c>
      <c r="G98">
        <f ca="1"/>
        <v>1</v>
      </c>
      <c r="H98">
        <f ca="1"/>
        <v>0</v>
      </c>
      <c r="I98">
        <f ca="1"/>
        <v>0</v>
      </c>
      <c r="J98">
        <f ca="1"/>
        <v>1</v>
      </c>
      <c r="K98">
        <f ca="1"/>
        <v>0</v>
      </c>
      <c r="L98">
        <f ca="1"/>
        <v>1</v>
      </c>
    </row>
    <row r="99" spans="1:12" x14ac:dyDescent="0.3">
      <c r="A99">
        <f ca="1"/>
        <v>681499886</v>
      </c>
      <c r="B99">
        <f ca="1"/>
        <v>11410</v>
      </c>
      <c r="C99">
        <f ca="1"/>
        <v>0</v>
      </c>
      <c r="D99">
        <f ca="1"/>
        <v>0</v>
      </c>
      <c r="E99">
        <f ca="1"/>
        <v>5111</v>
      </c>
      <c r="F99">
        <f ca="1"/>
        <v>1</v>
      </c>
      <c r="G99">
        <f ca="1"/>
        <v>1</v>
      </c>
      <c r="H99">
        <f ca="1"/>
        <v>0</v>
      </c>
      <c r="I99">
        <f ca="1"/>
        <v>1</v>
      </c>
      <c r="J99">
        <f ca="1"/>
        <v>0</v>
      </c>
      <c r="K99">
        <f ca="1"/>
        <v>0</v>
      </c>
      <c r="L99">
        <f ca="1"/>
        <v>1</v>
      </c>
    </row>
    <row r="100" spans="1:12" x14ac:dyDescent="0.3">
      <c r="A100">
        <f ca="1"/>
        <v>693611563</v>
      </c>
      <c r="B100">
        <f ca="1"/>
        <v>11410</v>
      </c>
      <c r="C100">
        <f ca="1"/>
        <v>10</v>
      </c>
      <c r="D100">
        <f ca="1"/>
        <v>0</v>
      </c>
      <c r="E100">
        <f ca="1"/>
        <v>5111</v>
      </c>
      <c r="F100">
        <f ca="1"/>
        <v>2</v>
      </c>
      <c r="G100">
        <f ca="1"/>
        <v>1</v>
      </c>
      <c r="H100">
        <f ca="1"/>
        <v>0</v>
      </c>
      <c r="I100">
        <f ca="1"/>
        <v>1</v>
      </c>
      <c r="J100">
        <f ca="1"/>
        <v>1</v>
      </c>
      <c r="K100">
        <f ca="1"/>
        <v>0</v>
      </c>
      <c r="L100">
        <f ca="1"/>
        <v>1</v>
      </c>
    </row>
    <row r="101" spans="1:12" x14ac:dyDescent="0.3">
      <c r="A101">
        <f ca="1"/>
        <v>514608109</v>
      </c>
      <c r="B101">
        <f ca="1"/>
        <v>11410</v>
      </c>
      <c r="C101">
        <f ca="1"/>
        <v>10</v>
      </c>
      <c r="D101">
        <f ca="1"/>
        <v>0</v>
      </c>
      <c r="E101">
        <f ca="1"/>
        <v>5111</v>
      </c>
      <c r="F101">
        <f ca="1"/>
        <v>1</v>
      </c>
      <c r="G101">
        <f ca="1"/>
        <v>1</v>
      </c>
      <c r="H101">
        <f ca="1"/>
        <v>0</v>
      </c>
      <c r="I101">
        <f ca="1"/>
        <v>0</v>
      </c>
      <c r="J101">
        <f ca="1"/>
        <v>0</v>
      </c>
      <c r="K101">
        <f ca="1"/>
        <v>0</v>
      </c>
      <c r="L101">
        <f ca="1"/>
        <v>1</v>
      </c>
    </row>
    <row r="102" spans="1:12" x14ac:dyDescent="0.3">
      <c r="A102">
        <f ca="1"/>
        <v>865098440</v>
      </c>
      <c r="B102">
        <f ca="1"/>
        <v>11410</v>
      </c>
      <c r="C102">
        <f ca="1"/>
        <v>11</v>
      </c>
      <c r="D102">
        <f ca="1"/>
        <v>0</v>
      </c>
      <c r="E102">
        <f ca="1"/>
        <v>1410</v>
      </c>
      <c r="F102">
        <f ca="1"/>
        <v>1</v>
      </c>
      <c r="G102">
        <f ca="1"/>
        <v>1</v>
      </c>
      <c r="H102">
        <f ca="1"/>
        <v>0</v>
      </c>
      <c r="I102">
        <f ca="1"/>
        <v>0</v>
      </c>
      <c r="J102">
        <f ca="1"/>
        <v>0</v>
      </c>
      <c r="K102">
        <f ca="1"/>
        <v>1</v>
      </c>
      <c r="L102">
        <f ca="1"/>
        <v>1</v>
      </c>
    </row>
    <row r="103" spans="1:12" x14ac:dyDescent="0.3">
      <c r="A103">
        <f ca="1"/>
        <v>371055832</v>
      </c>
      <c r="B103">
        <f ca="1"/>
        <v>11420</v>
      </c>
      <c r="C103">
        <f ca="1"/>
        <v>0</v>
      </c>
      <c r="D103">
        <f ca="1"/>
        <v>0</v>
      </c>
      <c r="E103">
        <f ca="1"/>
        <v>5111</v>
      </c>
      <c r="F103">
        <f ca="1"/>
        <v>2</v>
      </c>
      <c r="G103">
        <f ca="1"/>
        <v>1</v>
      </c>
      <c r="H103">
        <f ca="1"/>
        <v>0</v>
      </c>
      <c r="I103">
        <f ca="1"/>
        <v>0</v>
      </c>
      <c r="J103">
        <f ca="1"/>
        <v>1</v>
      </c>
      <c r="K103">
        <f ca="1"/>
        <v>0</v>
      </c>
      <c r="L103">
        <f ca="1"/>
        <v>1</v>
      </c>
    </row>
    <row r="104" spans="1:12" x14ac:dyDescent="0.3">
      <c r="A104">
        <f ca="1"/>
        <v>34640476</v>
      </c>
      <c r="B104">
        <f ca="1"/>
        <v>11420</v>
      </c>
      <c r="C104">
        <f ca="1"/>
        <v>0</v>
      </c>
      <c r="D104">
        <f ca="1"/>
        <v>0</v>
      </c>
      <c r="E104">
        <f ca="1"/>
        <v>5111</v>
      </c>
      <c r="F104">
        <f ca="1"/>
        <v>1</v>
      </c>
      <c r="G104">
        <f ca="1"/>
        <v>1</v>
      </c>
      <c r="H104">
        <f ca="1"/>
        <v>0</v>
      </c>
      <c r="I104">
        <f ca="1"/>
        <v>1</v>
      </c>
      <c r="J104">
        <f ca="1"/>
        <v>0</v>
      </c>
      <c r="K104">
        <f ca="1"/>
        <v>0</v>
      </c>
      <c r="L104">
        <f ca="1"/>
        <v>1</v>
      </c>
    </row>
    <row r="105" spans="1:12" x14ac:dyDescent="0.3">
      <c r="A105">
        <f ca="1"/>
        <v>794581725</v>
      </c>
      <c r="B105">
        <f ca="1"/>
        <v>11420</v>
      </c>
      <c r="C105">
        <f ca="1"/>
        <v>10</v>
      </c>
      <c r="D105">
        <f ca="1"/>
        <v>0</v>
      </c>
      <c r="E105">
        <f ca="1"/>
        <v>5111</v>
      </c>
      <c r="F105">
        <f ca="1"/>
        <v>2</v>
      </c>
      <c r="G105">
        <f ca="1"/>
        <v>1</v>
      </c>
      <c r="H105">
        <f ca="1"/>
        <v>0</v>
      </c>
      <c r="I105">
        <f ca="1"/>
        <v>1</v>
      </c>
      <c r="J105">
        <f ca="1"/>
        <v>1</v>
      </c>
      <c r="K105">
        <f ca="1"/>
        <v>0</v>
      </c>
      <c r="L105">
        <f ca="1"/>
        <v>1</v>
      </c>
    </row>
    <row r="106" spans="1:12" x14ac:dyDescent="0.3">
      <c r="A106">
        <f ca="1"/>
        <v>816054163</v>
      </c>
      <c r="B106">
        <f ca="1"/>
        <v>11420</v>
      </c>
      <c r="C106">
        <f ca="1"/>
        <v>10</v>
      </c>
      <c r="D106">
        <f ca="1"/>
        <v>0</v>
      </c>
      <c r="E106">
        <f ca="1"/>
        <v>5111</v>
      </c>
      <c r="F106">
        <f ca="1"/>
        <v>1</v>
      </c>
      <c r="G106">
        <f ca="1"/>
        <v>1</v>
      </c>
      <c r="H106">
        <f ca="1"/>
        <v>0</v>
      </c>
      <c r="I106">
        <f ca="1"/>
        <v>0</v>
      </c>
      <c r="J106">
        <f ca="1"/>
        <v>0</v>
      </c>
      <c r="K106">
        <f ca="1"/>
        <v>0</v>
      </c>
      <c r="L106">
        <f ca="1"/>
        <v>1</v>
      </c>
    </row>
    <row r="107" spans="1:12" x14ac:dyDescent="0.3">
      <c r="A107">
        <f ca="1"/>
        <v>613989538</v>
      </c>
      <c r="B107">
        <f ca="1"/>
        <v>11420</v>
      </c>
      <c r="C107">
        <f ca="1"/>
        <v>11</v>
      </c>
      <c r="D107">
        <f ca="1"/>
        <v>0</v>
      </c>
      <c r="E107">
        <f ca="1"/>
        <v>1420</v>
      </c>
      <c r="F107">
        <f ca="1"/>
        <v>1</v>
      </c>
      <c r="G107">
        <f ca="1"/>
        <v>1</v>
      </c>
      <c r="H107">
        <f ca="1"/>
        <v>0</v>
      </c>
      <c r="I107">
        <f ca="1"/>
        <v>0</v>
      </c>
      <c r="J107">
        <f ca="1"/>
        <v>0</v>
      </c>
      <c r="K107">
        <f ca="1"/>
        <v>1</v>
      </c>
      <c r="L107">
        <f ca="1"/>
        <v>1</v>
      </c>
    </row>
    <row r="108" spans="1:12" x14ac:dyDescent="0.3">
      <c r="A108">
        <f ca="1"/>
        <v>138608315</v>
      </c>
      <c r="B108">
        <f ca="1"/>
        <v>11430</v>
      </c>
      <c r="C108">
        <f ca="1"/>
        <v>0</v>
      </c>
      <c r="D108">
        <f ca="1"/>
        <v>0</v>
      </c>
      <c r="E108">
        <f ca="1"/>
        <v>5111</v>
      </c>
      <c r="F108">
        <f ca="1"/>
        <v>2</v>
      </c>
      <c r="G108">
        <f ca="1"/>
        <v>1</v>
      </c>
      <c r="H108">
        <f ca="1"/>
        <v>0</v>
      </c>
      <c r="I108">
        <f ca="1"/>
        <v>0</v>
      </c>
      <c r="J108">
        <f ca="1"/>
        <v>1</v>
      </c>
      <c r="K108">
        <f ca="1"/>
        <v>0</v>
      </c>
      <c r="L108">
        <f ca="1"/>
        <v>1</v>
      </c>
    </row>
    <row r="109" spans="1:12" x14ac:dyDescent="0.3">
      <c r="A109">
        <f ca="1"/>
        <v>656721139</v>
      </c>
      <c r="B109">
        <f ca="1"/>
        <v>11430</v>
      </c>
      <c r="C109">
        <f ca="1"/>
        <v>0</v>
      </c>
      <c r="D109">
        <f ca="1"/>
        <v>0</v>
      </c>
      <c r="E109">
        <f ca="1"/>
        <v>5111</v>
      </c>
      <c r="F109">
        <f ca="1"/>
        <v>1</v>
      </c>
      <c r="G109">
        <f ca="1"/>
        <v>1</v>
      </c>
      <c r="H109">
        <f ca="1"/>
        <v>0</v>
      </c>
      <c r="I109">
        <f ca="1"/>
        <v>1</v>
      </c>
      <c r="J109">
        <f ca="1"/>
        <v>0</v>
      </c>
      <c r="K109">
        <f ca="1"/>
        <v>0</v>
      </c>
      <c r="L109">
        <f ca="1"/>
        <v>1</v>
      </c>
    </row>
    <row r="110" spans="1:12" x14ac:dyDescent="0.3">
      <c r="A110">
        <f ca="1"/>
        <v>355614999</v>
      </c>
      <c r="B110">
        <f ca="1"/>
        <v>11430</v>
      </c>
      <c r="C110">
        <f ca="1"/>
        <v>10</v>
      </c>
      <c r="D110">
        <f ca="1"/>
        <v>0</v>
      </c>
      <c r="E110">
        <f ca="1"/>
        <v>5111</v>
      </c>
      <c r="F110">
        <f ca="1"/>
        <v>2</v>
      </c>
      <c r="G110">
        <f ca="1"/>
        <v>1</v>
      </c>
      <c r="H110">
        <f ca="1"/>
        <v>0</v>
      </c>
      <c r="I110">
        <f ca="1"/>
        <v>1</v>
      </c>
      <c r="J110">
        <f ca="1"/>
        <v>1</v>
      </c>
      <c r="K110">
        <f ca="1"/>
        <v>0</v>
      </c>
      <c r="L110">
        <f ca="1"/>
        <v>1</v>
      </c>
    </row>
    <row r="111" spans="1:12" x14ac:dyDescent="0.3">
      <c r="A111">
        <f ca="1"/>
        <v>181275626</v>
      </c>
      <c r="B111">
        <f ca="1"/>
        <v>11430</v>
      </c>
      <c r="C111">
        <f ca="1"/>
        <v>10</v>
      </c>
      <c r="D111">
        <f ca="1"/>
        <v>0</v>
      </c>
      <c r="E111">
        <f ca="1"/>
        <v>5111</v>
      </c>
      <c r="F111">
        <f ca="1"/>
        <v>1</v>
      </c>
      <c r="G111">
        <f ca="1"/>
        <v>1</v>
      </c>
      <c r="H111">
        <f ca="1"/>
        <v>0</v>
      </c>
      <c r="I111">
        <f ca="1"/>
        <v>0</v>
      </c>
      <c r="J111">
        <f ca="1"/>
        <v>0</v>
      </c>
      <c r="K111">
        <f ca="1"/>
        <v>0</v>
      </c>
      <c r="L111">
        <f ca="1"/>
        <v>1</v>
      </c>
    </row>
    <row r="112" spans="1:12" x14ac:dyDescent="0.3">
      <c r="A112">
        <f ca="1"/>
        <v>988122880</v>
      </c>
      <c r="B112">
        <f ca="1"/>
        <v>11430</v>
      </c>
      <c r="C112">
        <f ca="1"/>
        <v>11</v>
      </c>
      <c r="D112">
        <f ca="1"/>
        <v>0</v>
      </c>
      <c r="E112">
        <f ca="1"/>
        <v>1430</v>
      </c>
      <c r="F112">
        <f ca="1"/>
        <v>1</v>
      </c>
      <c r="G112">
        <f ca="1"/>
        <v>1</v>
      </c>
      <c r="H112">
        <f ca="1"/>
        <v>0</v>
      </c>
      <c r="I112">
        <f ca="1"/>
        <v>0</v>
      </c>
      <c r="J112">
        <f ca="1"/>
        <v>0</v>
      </c>
      <c r="K112">
        <f ca="1"/>
        <v>1</v>
      </c>
      <c r="L112">
        <f ca="1"/>
        <v>1</v>
      </c>
    </row>
    <row r="113" spans="1:12" x14ac:dyDescent="0.3">
      <c r="A113">
        <f ca="1"/>
        <v>6853913</v>
      </c>
      <c r="B113">
        <f ca="1"/>
        <v>12021</v>
      </c>
      <c r="C113">
        <f ca="1"/>
        <v>0</v>
      </c>
      <c r="D113">
        <f ca="1"/>
        <v>0</v>
      </c>
      <c r="E113">
        <f ca="1"/>
        <v>2011</v>
      </c>
      <c r="F113">
        <f ca="1"/>
        <v>2</v>
      </c>
      <c r="G113">
        <f ca="1"/>
        <v>1</v>
      </c>
      <c r="H113">
        <f ca="1"/>
        <v>0</v>
      </c>
      <c r="I113">
        <f ca="1"/>
        <v>0</v>
      </c>
      <c r="J113">
        <f ca="1"/>
        <v>1</v>
      </c>
      <c r="K113">
        <f ca="1"/>
        <v>0</v>
      </c>
      <c r="L113">
        <f ca="1"/>
        <v>2</v>
      </c>
    </row>
    <row r="114" spans="1:12" x14ac:dyDescent="0.3">
      <c r="A114">
        <f ca="1"/>
        <v>769584427</v>
      </c>
      <c r="B114">
        <f ca="1"/>
        <v>12021</v>
      </c>
      <c r="C114">
        <f ca="1"/>
        <v>0</v>
      </c>
      <c r="D114">
        <f ca="1"/>
        <v>0</v>
      </c>
      <c r="E114">
        <f ca="1"/>
        <v>2021</v>
      </c>
      <c r="F114">
        <f ca="1"/>
        <v>1</v>
      </c>
      <c r="G114">
        <f ca="1"/>
        <v>1</v>
      </c>
      <c r="H114">
        <f ca="1"/>
        <v>0</v>
      </c>
      <c r="I114">
        <f ca="1"/>
        <v>0</v>
      </c>
      <c r="J114">
        <f ca="1"/>
        <v>0</v>
      </c>
      <c r="K114">
        <f ca="1"/>
        <v>0</v>
      </c>
      <c r="L114">
        <f ca="1"/>
        <v>1</v>
      </c>
    </row>
    <row r="115" spans="1:12" x14ac:dyDescent="0.3">
      <c r="A115">
        <f ca="1"/>
        <v>826502624</v>
      </c>
      <c r="B115">
        <f ca="1"/>
        <v>12022</v>
      </c>
      <c r="C115">
        <f ca="1"/>
        <v>0</v>
      </c>
      <c r="D115">
        <f ca="1"/>
        <v>0</v>
      </c>
      <c r="E115">
        <f ca="1"/>
        <v>2011</v>
      </c>
      <c r="F115">
        <f ca="1"/>
        <v>2</v>
      </c>
      <c r="G115">
        <f ca="1"/>
        <v>1</v>
      </c>
      <c r="H115">
        <f ca="1"/>
        <v>0</v>
      </c>
      <c r="I115">
        <f ca="1"/>
        <v>0</v>
      </c>
      <c r="J115">
        <f ca="1"/>
        <v>1</v>
      </c>
      <c r="K115">
        <f ca="1"/>
        <v>0</v>
      </c>
      <c r="L115">
        <f ca="1"/>
        <v>1</v>
      </c>
    </row>
    <row r="116" spans="1:12" x14ac:dyDescent="0.3">
      <c r="A116">
        <f ca="1"/>
        <v>876787488</v>
      </c>
      <c r="B116">
        <f ca="1"/>
        <v>12022</v>
      </c>
      <c r="C116">
        <f ca="1"/>
        <v>0</v>
      </c>
      <c r="D116">
        <f ca="1"/>
        <v>0</v>
      </c>
      <c r="E116">
        <f ca="1"/>
        <v>2012</v>
      </c>
      <c r="F116">
        <f ca="1"/>
        <v>2</v>
      </c>
      <c r="G116">
        <f ca="1"/>
        <v>1</v>
      </c>
      <c r="H116">
        <f ca="1"/>
        <v>0</v>
      </c>
      <c r="I116">
        <f ca="1"/>
        <v>0</v>
      </c>
      <c r="J116">
        <f ca="1"/>
        <v>1</v>
      </c>
      <c r="K116">
        <f ca="1"/>
        <v>0</v>
      </c>
      <c r="L116">
        <f ca="1"/>
        <v>1</v>
      </c>
    </row>
    <row r="117" spans="1:12" x14ac:dyDescent="0.3">
      <c r="A117">
        <f ca="1"/>
        <v>826708156</v>
      </c>
      <c r="B117">
        <f ca="1"/>
        <v>12022</v>
      </c>
      <c r="C117">
        <f ca="1"/>
        <v>0</v>
      </c>
      <c r="D117">
        <f ca="1"/>
        <v>0</v>
      </c>
      <c r="E117">
        <f ca="1"/>
        <v>2022</v>
      </c>
      <c r="F117">
        <f ca="1"/>
        <v>1</v>
      </c>
      <c r="G117">
        <f ca="1"/>
        <v>1</v>
      </c>
      <c r="H117">
        <f ca="1"/>
        <v>0</v>
      </c>
      <c r="I117">
        <f ca="1"/>
        <v>0</v>
      </c>
      <c r="J117">
        <f ca="1"/>
        <v>0</v>
      </c>
      <c r="K117">
        <f ca="1"/>
        <v>0</v>
      </c>
      <c r="L117">
        <f ca="1"/>
        <v>1</v>
      </c>
    </row>
    <row r="118" spans="1:12" x14ac:dyDescent="0.3">
      <c r="A118">
        <f ca="1"/>
        <v>614476331</v>
      </c>
      <c r="B118">
        <f ca="1"/>
        <v>12023</v>
      </c>
      <c r="C118">
        <f ca="1"/>
        <v>0</v>
      </c>
      <c r="D118">
        <f ca="1"/>
        <v>0</v>
      </c>
      <c r="E118">
        <f ca="1"/>
        <v>2011</v>
      </c>
      <c r="F118">
        <f ca="1"/>
        <v>2</v>
      </c>
      <c r="G118">
        <f ca="1"/>
        <v>1</v>
      </c>
      <c r="H118">
        <f ca="1"/>
        <v>0</v>
      </c>
      <c r="I118">
        <f ca="1"/>
        <v>0</v>
      </c>
      <c r="J118">
        <f ca="1"/>
        <v>1</v>
      </c>
      <c r="K118">
        <f ca="1"/>
        <v>0</v>
      </c>
      <c r="L118">
        <f ca="1"/>
        <v>1</v>
      </c>
    </row>
    <row r="119" spans="1:12" x14ac:dyDescent="0.3">
      <c r="A119">
        <f ca="1"/>
        <v>506247705</v>
      </c>
      <c r="B119">
        <f ca="1"/>
        <v>12023</v>
      </c>
      <c r="C119">
        <f ca="1"/>
        <v>0</v>
      </c>
      <c r="D119">
        <f ca="1"/>
        <v>0</v>
      </c>
      <c r="E119">
        <f ca="1"/>
        <v>2012</v>
      </c>
      <c r="F119">
        <f ca="1"/>
        <v>2</v>
      </c>
      <c r="G119">
        <f ca="1"/>
        <v>1</v>
      </c>
      <c r="H119">
        <f ca="1"/>
        <v>0</v>
      </c>
      <c r="I119">
        <f ca="1"/>
        <v>0</v>
      </c>
      <c r="J119">
        <f ca="1"/>
        <v>1</v>
      </c>
      <c r="K119">
        <f ca="1"/>
        <v>0</v>
      </c>
      <c r="L119">
        <f ca="1"/>
        <v>1</v>
      </c>
    </row>
    <row r="120" spans="1:12" x14ac:dyDescent="0.3">
      <c r="A120">
        <f ca="1"/>
        <v>780783857</v>
      </c>
      <c r="B120">
        <f ca="1"/>
        <v>12023</v>
      </c>
      <c r="C120">
        <f ca="1"/>
        <v>0</v>
      </c>
      <c r="D120">
        <f ca="1"/>
        <v>0</v>
      </c>
      <c r="E120">
        <f ca="1"/>
        <v>2013</v>
      </c>
      <c r="F120">
        <f ca="1"/>
        <v>2</v>
      </c>
      <c r="G120">
        <f ca="1"/>
        <v>1</v>
      </c>
      <c r="H120">
        <f ca="1"/>
        <v>0</v>
      </c>
      <c r="I120">
        <f ca="1"/>
        <v>0</v>
      </c>
      <c r="J120">
        <f ca="1"/>
        <v>1</v>
      </c>
      <c r="K120">
        <f ca="1"/>
        <v>0</v>
      </c>
      <c r="L120">
        <f ca="1"/>
        <v>1</v>
      </c>
    </row>
    <row r="121" spans="1:12" x14ac:dyDescent="0.3">
      <c r="A121">
        <f ca="1"/>
        <v>975161168</v>
      </c>
      <c r="B121">
        <f ca="1"/>
        <v>12023</v>
      </c>
      <c r="C121">
        <f ca="1"/>
        <v>0</v>
      </c>
      <c r="D121">
        <f ca="1"/>
        <v>0</v>
      </c>
      <c r="E121">
        <f ca="1"/>
        <v>2023</v>
      </c>
      <c r="F121">
        <f ca="1"/>
        <v>1</v>
      </c>
      <c r="G121">
        <f ca="1"/>
        <v>1</v>
      </c>
      <c r="H121">
        <f ca="1"/>
        <v>0</v>
      </c>
      <c r="I121">
        <f ca="1"/>
        <v>0</v>
      </c>
      <c r="J121">
        <f ca="1"/>
        <v>0</v>
      </c>
      <c r="K121">
        <f ca="1"/>
        <v>0</v>
      </c>
      <c r="L121">
        <f ca="1"/>
        <v>2</v>
      </c>
    </row>
    <row r="122" spans="1:12" x14ac:dyDescent="0.3">
      <c r="A122">
        <f ca="1"/>
        <v>793051492</v>
      </c>
      <c r="B122">
        <f ca="1"/>
        <v>12042</v>
      </c>
      <c r="C122">
        <f ca="1"/>
        <v>0</v>
      </c>
      <c r="D122">
        <f ca="1"/>
        <v>0</v>
      </c>
      <c r="E122">
        <f ca="1"/>
        <v>2032</v>
      </c>
      <c r="F122">
        <f ca="1"/>
        <v>2</v>
      </c>
      <c r="G122">
        <f ca="1"/>
        <v>1</v>
      </c>
      <c r="H122">
        <f ca="1"/>
        <v>0</v>
      </c>
      <c r="I122">
        <f ca="1"/>
        <v>0</v>
      </c>
      <c r="J122">
        <f ca="1"/>
        <v>1</v>
      </c>
      <c r="K122">
        <f ca="1"/>
        <v>0</v>
      </c>
      <c r="L122">
        <f ca="1"/>
        <v>1</v>
      </c>
    </row>
    <row r="123" spans="1:12" x14ac:dyDescent="0.3">
      <c r="A123">
        <f ca="1"/>
        <v>814627125</v>
      </c>
      <c r="B123">
        <f ca="1"/>
        <v>12042</v>
      </c>
      <c r="C123">
        <f ca="1"/>
        <v>0</v>
      </c>
      <c r="D123">
        <f ca="1"/>
        <v>0</v>
      </c>
      <c r="E123">
        <f ca="1"/>
        <v>2041</v>
      </c>
      <c r="F123">
        <f ca="1"/>
        <v>2</v>
      </c>
      <c r="G123">
        <f ca="1"/>
        <v>1</v>
      </c>
      <c r="H123">
        <f ca="1"/>
        <v>0</v>
      </c>
      <c r="I123">
        <f ca="1"/>
        <v>0</v>
      </c>
      <c r="J123">
        <f ca="1"/>
        <v>1</v>
      </c>
      <c r="K123">
        <f ca="1"/>
        <v>0</v>
      </c>
      <c r="L123">
        <f ca="1"/>
        <v>2</v>
      </c>
    </row>
    <row r="124" spans="1:12" x14ac:dyDescent="0.3">
      <c r="A124">
        <f ca="1"/>
        <v>544085356</v>
      </c>
      <c r="B124">
        <f ca="1"/>
        <v>12042</v>
      </c>
      <c r="C124">
        <f ca="1"/>
        <v>0</v>
      </c>
      <c r="D124">
        <f ca="1"/>
        <v>0</v>
      </c>
      <c r="E124">
        <f ca="1"/>
        <v>2042</v>
      </c>
      <c r="F124">
        <f ca="1"/>
        <v>1</v>
      </c>
      <c r="G124">
        <f ca="1"/>
        <v>1</v>
      </c>
      <c r="H124">
        <f ca="1"/>
        <v>0</v>
      </c>
      <c r="I124">
        <f ca="1"/>
        <v>0</v>
      </c>
      <c r="J124">
        <f ca="1"/>
        <v>0</v>
      </c>
      <c r="K124">
        <f ca="1"/>
        <v>0</v>
      </c>
      <c r="L124">
        <f ca="1"/>
        <v>2</v>
      </c>
    </row>
    <row r="125" spans="1:12" x14ac:dyDescent="0.3">
      <c r="A125">
        <f ca="1"/>
        <v>970140323</v>
      </c>
      <c r="B125">
        <f ca="1"/>
        <v>12043</v>
      </c>
      <c r="C125">
        <f ca="1"/>
        <v>0</v>
      </c>
      <c r="D125">
        <f ca="1"/>
        <v>0</v>
      </c>
      <c r="E125">
        <f ca="1"/>
        <v>2033</v>
      </c>
      <c r="F125">
        <f ca="1"/>
        <v>2</v>
      </c>
      <c r="G125">
        <f ca="1"/>
        <v>1</v>
      </c>
      <c r="H125">
        <f ca="1"/>
        <v>0</v>
      </c>
      <c r="I125">
        <f ca="1"/>
        <v>0</v>
      </c>
      <c r="J125">
        <f ca="1"/>
        <v>1</v>
      </c>
      <c r="K125">
        <f ca="1"/>
        <v>0</v>
      </c>
      <c r="L125">
        <f ca="1"/>
        <v>2</v>
      </c>
    </row>
    <row r="126" spans="1:12" x14ac:dyDescent="0.3">
      <c r="A126">
        <f ca="1"/>
        <v>377960069</v>
      </c>
      <c r="B126">
        <f ca="1"/>
        <v>12043</v>
      </c>
      <c r="C126">
        <f ca="1"/>
        <v>0</v>
      </c>
      <c r="D126">
        <f ca="1"/>
        <v>0</v>
      </c>
      <c r="E126">
        <f ca="1"/>
        <v>2042</v>
      </c>
      <c r="F126">
        <f ca="1"/>
        <v>2</v>
      </c>
      <c r="G126">
        <f ca="1"/>
        <v>1</v>
      </c>
      <c r="H126">
        <f ca="1"/>
        <v>0</v>
      </c>
      <c r="I126">
        <f ca="1"/>
        <v>0</v>
      </c>
      <c r="J126">
        <f ca="1"/>
        <v>1</v>
      </c>
      <c r="K126">
        <f ca="1"/>
        <v>0</v>
      </c>
      <c r="L126">
        <f ca="1"/>
        <v>1</v>
      </c>
    </row>
    <row r="127" spans="1:12" x14ac:dyDescent="0.3">
      <c r="A127">
        <f ca="1"/>
        <v>330035302</v>
      </c>
      <c r="B127">
        <f ca="1"/>
        <v>12043</v>
      </c>
      <c r="C127">
        <f ca="1"/>
        <v>0</v>
      </c>
      <c r="D127">
        <f ca="1"/>
        <v>0</v>
      </c>
      <c r="E127">
        <f ca="1"/>
        <v>2043</v>
      </c>
      <c r="F127">
        <f ca="1"/>
        <v>1</v>
      </c>
      <c r="G127">
        <f ca="1"/>
        <v>1</v>
      </c>
      <c r="H127">
        <f ca="1"/>
        <v>0</v>
      </c>
      <c r="I127">
        <f ca="1"/>
        <v>0</v>
      </c>
      <c r="J127">
        <f ca="1"/>
        <v>0</v>
      </c>
      <c r="K127">
        <f ca="1"/>
        <v>0</v>
      </c>
      <c r="L127">
        <f ca="1"/>
        <v>2</v>
      </c>
    </row>
    <row r="128" spans="1:12" x14ac:dyDescent="0.3">
      <c r="A128">
        <f ca="1"/>
        <v>166653718</v>
      </c>
      <c r="B128">
        <f ca="1"/>
        <v>12051</v>
      </c>
      <c r="C128">
        <f ca="1"/>
        <v>0</v>
      </c>
      <c r="D128">
        <f ca="1"/>
        <v>0</v>
      </c>
      <c r="E128">
        <f ca="1"/>
        <v>2031</v>
      </c>
      <c r="F128">
        <f ca="1"/>
        <v>2</v>
      </c>
      <c r="G128">
        <f ca="1"/>
        <v>1</v>
      </c>
      <c r="H128">
        <f ca="1"/>
        <v>0</v>
      </c>
      <c r="I128">
        <f ca="1"/>
        <v>0</v>
      </c>
      <c r="J128">
        <f ca="1"/>
        <v>1</v>
      </c>
      <c r="K128">
        <f ca="1"/>
        <v>0</v>
      </c>
      <c r="L128">
        <f ca="1"/>
        <v>1</v>
      </c>
    </row>
    <row r="129" spans="1:12" x14ac:dyDescent="0.3">
      <c r="A129">
        <f ca="1"/>
        <v>697212119</v>
      </c>
      <c r="B129">
        <f ca="1"/>
        <v>12051</v>
      </c>
      <c r="C129">
        <f ca="1"/>
        <v>0</v>
      </c>
      <c r="D129">
        <f ca="1"/>
        <v>0</v>
      </c>
      <c r="E129">
        <f ca="1"/>
        <v>2041</v>
      </c>
      <c r="F129">
        <f ca="1"/>
        <v>2</v>
      </c>
      <c r="G129">
        <f ca="1"/>
        <v>1</v>
      </c>
      <c r="H129">
        <f ca="1"/>
        <v>0</v>
      </c>
      <c r="I129">
        <f ca="1"/>
        <v>0</v>
      </c>
      <c r="J129">
        <f ca="1"/>
        <v>1</v>
      </c>
      <c r="K129">
        <f ca="1"/>
        <v>0</v>
      </c>
      <c r="L129">
        <f ca="1"/>
        <v>1</v>
      </c>
    </row>
    <row r="130" spans="1:12" x14ac:dyDescent="0.3">
      <c r="A130">
        <f ca="1"/>
        <v>398420701</v>
      </c>
      <c r="B130">
        <f ca="1"/>
        <v>12051</v>
      </c>
      <c r="C130">
        <f ca="1"/>
        <v>0</v>
      </c>
      <c r="D130">
        <f ca="1"/>
        <v>0</v>
      </c>
      <c r="E130">
        <f ca="1"/>
        <v>2051</v>
      </c>
      <c r="F130">
        <f ca="1"/>
        <v>1</v>
      </c>
      <c r="G130">
        <f ca="1"/>
        <v>1</v>
      </c>
      <c r="H130">
        <f ca="1"/>
        <v>0</v>
      </c>
      <c r="I130">
        <f ca="1"/>
        <v>0</v>
      </c>
      <c r="J130">
        <f ca="1"/>
        <v>0</v>
      </c>
      <c r="K130">
        <f ca="1"/>
        <v>0</v>
      </c>
      <c r="L130">
        <f ca="1"/>
        <v>1</v>
      </c>
    </row>
    <row r="131" spans="1:12" x14ac:dyDescent="0.3">
      <c r="A131">
        <f ca="1"/>
        <v>462043882</v>
      </c>
      <c r="B131">
        <f ca="1"/>
        <v>12052</v>
      </c>
      <c r="C131">
        <f ca="1"/>
        <v>0</v>
      </c>
      <c r="D131">
        <f ca="1"/>
        <v>0</v>
      </c>
      <c r="E131">
        <f ca="1"/>
        <v>2031</v>
      </c>
      <c r="F131">
        <f ca="1"/>
        <v>2</v>
      </c>
      <c r="G131">
        <f ca="1"/>
        <v>1</v>
      </c>
      <c r="H131">
        <f ca="1"/>
        <v>0</v>
      </c>
      <c r="I131">
        <f ca="1"/>
        <v>0</v>
      </c>
      <c r="J131">
        <f ca="1"/>
        <v>1</v>
      </c>
      <c r="K131">
        <f ca="1"/>
        <v>0</v>
      </c>
      <c r="L131">
        <f ca="1"/>
        <v>1</v>
      </c>
    </row>
    <row r="132" spans="1:12" x14ac:dyDescent="0.3">
      <c r="A132">
        <f ca="1"/>
        <v>331565137</v>
      </c>
      <c r="B132">
        <f ca="1"/>
        <v>12052</v>
      </c>
      <c r="C132">
        <f ca="1"/>
        <v>0</v>
      </c>
      <c r="D132">
        <f ca="1"/>
        <v>0</v>
      </c>
      <c r="E132">
        <f ca="1"/>
        <v>2041</v>
      </c>
      <c r="F132">
        <f ca="1"/>
        <v>2</v>
      </c>
      <c r="G132">
        <f ca="1"/>
        <v>1</v>
      </c>
      <c r="H132">
        <f ca="1"/>
        <v>0</v>
      </c>
      <c r="I132">
        <f ca="1"/>
        <v>0</v>
      </c>
      <c r="J132">
        <f ca="1"/>
        <v>1</v>
      </c>
      <c r="K132">
        <f ca="1"/>
        <v>0</v>
      </c>
      <c r="L132">
        <f ca="1"/>
        <v>1</v>
      </c>
    </row>
    <row r="133" spans="1:12" x14ac:dyDescent="0.3">
      <c r="A133">
        <f ca="1"/>
        <v>634485332</v>
      </c>
      <c r="B133">
        <f ca="1"/>
        <v>12052</v>
      </c>
      <c r="C133">
        <f ca="1"/>
        <v>0</v>
      </c>
      <c r="D133">
        <f ca="1"/>
        <v>0</v>
      </c>
      <c r="E133">
        <f ca="1"/>
        <v>2042</v>
      </c>
      <c r="F133">
        <f ca="1"/>
        <v>2</v>
      </c>
      <c r="G133">
        <f ca="1"/>
        <v>1</v>
      </c>
      <c r="H133">
        <f ca="1"/>
        <v>0</v>
      </c>
      <c r="I133">
        <f ca="1"/>
        <v>0</v>
      </c>
      <c r="J133">
        <f ca="1"/>
        <v>1</v>
      </c>
      <c r="K133">
        <f ca="1"/>
        <v>0</v>
      </c>
      <c r="L133">
        <f ca="1"/>
        <v>1</v>
      </c>
    </row>
    <row r="134" spans="1:12" x14ac:dyDescent="0.3">
      <c r="A134">
        <f ca="1"/>
        <v>754657537</v>
      </c>
      <c r="B134">
        <f ca="1"/>
        <v>12052</v>
      </c>
      <c r="C134">
        <f ca="1"/>
        <v>0</v>
      </c>
      <c r="D134">
        <f ca="1"/>
        <v>0</v>
      </c>
      <c r="E134">
        <f ca="1"/>
        <v>2052</v>
      </c>
      <c r="F134">
        <f ca="1"/>
        <v>1</v>
      </c>
      <c r="G134">
        <f ca="1"/>
        <v>1</v>
      </c>
      <c r="H134">
        <f ca="1"/>
        <v>0</v>
      </c>
      <c r="I134">
        <f ca="1"/>
        <v>0</v>
      </c>
      <c r="J134">
        <f ca="1"/>
        <v>0</v>
      </c>
      <c r="K134">
        <f ca="1"/>
        <v>0</v>
      </c>
      <c r="L134">
        <f ca="1"/>
        <v>2</v>
      </c>
    </row>
    <row r="135" spans="1:12" x14ac:dyDescent="0.3">
      <c r="A135">
        <f ca="1"/>
        <v>296798624</v>
      </c>
      <c r="B135">
        <f ca="1"/>
        <v>12053</v>
      </c>
      <c r="C135">
        <f ca="1"/>
        <v>0</v>
      </c>
      <c r="D135">
        <f ca="1"/>
        <v>0</v>
      </c>
      <c r="E135">
        <f ca="1"/>
        <v>2031</v>
      </c>
      <c r="F135">
        <f ca="1"/>
        <v>2</v>
      </c>
      <c r="G135">
        <f ca="1"/>
        <v>1</v>
      </c>
      <c r="H135">
        <f ca="1"/>
        <v>0</v>
      </c>
      <c r="I135">
        <f ca="1"/>
        <v>0</v>
      </c>
      <c r="J135">
        <f ca="1"/>
        <v>1</v>
      </c>
      <c r="K135">
        <f ca="1"/>
        <v>0</v>
      </c>
      <c r="L135">
        <f ca="1"/>
        <v>1</v>
      </c>
    </row>
    <row r="136" spans="1:12" x14ac:dyDescent="0.3">
      <c r="A136">
        <f ca="1"/>
        <v>868365319</v>
      </c>
      <c r="B136">
        <f ca="1"/>
        <v>12053</v>
      </c>
      <c r="C136">
        <f ca="1"/>
        <v>0</v>
      </c>
      <c r="D136">
        <f ca="1"/>
        <v>0</v>
      </c>
      <c r="E136">
        <f ca="1"/>
        <v>2042</v>
      </c>
      <c r="F136">
        <f ca="1"/>
        <v>2</v>
      </c>
      <c r="G136">
        <f ca="1"/>
        <v>1</v>
      </c>
      <c r="H136">
        <f ca="1"/>
        <v>0</v>
      </c>
      <c r="I136">
        <f ca="1"/>
        <v>0</v>
      </c>
      <c r="J136">
        <f ca="1"/>
        <v>1</v>
      </c>
      <c r="K136">
        <f ca="1"/>
        <v>0</v>
      </c>
      <c r="L136">
        <f ca="1"/>
        <v>1</v>
      </c>
    </row>
    <row r="137" spans="1:12" x14ac:dyDescent="0.3">
      <c r="A137">
        <f ca="1"/>
        <v>656432498</v>
      </c>
      <c r="B137">
        <f ca="1"/>
        <v>12053</v>
      </c>
      <c r="C137">
        <f ca="1"/>
        <v>0</v>
      </c>
      <c r="D137">
        <f ca="1"/>
        <v>0</v>
      </c>
      <c r="E137">
        <f ca="1"/>
        <v>2043</v>
      </c>
      <c r="F137">
        <f ca="1"/>
        <v>2</v>
      </c>
      <c r="G137">
        <f ca="1"/>
        <v>1</v>
      </c>
      <c r="H137">
        <f ca="1"/>
        <v>0</v>
      </c>
      <c r="I137">
        <f ca="1"/>
        <v>0</v>
      </c>
      <c r="J137">
        <f ca="1"/>
        <v>1</v>
      </c>
      <c r="K137">
        <f ca="1"/>
        <v>0</v>
      </c>
      <c r="L137">
        <f ca="1"/>
        <v>1</v>
      </c>
    </row>
    <row r="138" spans="1:12" x14ac:dyDescent="0.3">
      <c r="A138">
        <f ca="1"/>
        <v>765976712</v>
      </c>
      <c r="B138">
        <f ca="1"/>
        <v>12053</v>
      </c>
      <c r="C138">
        <f ca="1"/>
        <v>0</v>
      </c>
      <c r="D138">
        <f ca="1"/>
        <v>0</v>
      </c>
      <c r="E138">
        <f ca="1"/>
        <v>2053</v>
      </c>
      <c r="F138">
        <f ca="1"/>
        <v>1</v>
      </c>
      <c r="G138">
        <f ca="1"/>
        <v>1</v>
      </c>
      <c r="H138">
        <f ca="1"/>
        <v>0</v>
      </c>
      <c r="I138">
        <f ca="1"/>
        <v>0</v>
      </c>
      <c r="J138">
        <f ca="1"/>
        <v>0</v>
      </c>
      <c r="K138">
        <f ca="1"/>
        <v>0</v>
      </c>
      <c r="L138">
        <f ca="1"/>
        <v>2</v>
      </c>
    </row>
    <row r="139" spans="1:12" x14ac:dyDescent="0.3">
      <c r="A139">
        <f ca="1"/>
        <v>411122066</v>
      </c>
      <c r="B139">
        <f ca="1"/>
        <v>13001</v>
      </c>
      <c r="C139">
        <f ca="1"/>
        <v>0</v>
      </c>
      <c r="D139">
        <f ca="1"/>
        <v>0</v>
      </c>
      <c r="E139">
        <f ca="1"/>
        <v>2021</v>
      </c>
      <c r="F139">
        <f ca="1"/>
        <v>2</v>
      </c>
      <c r="G139">
        <f ca="1"/>
        <v>1</v>
      </c>
      <c r="H139">
        <f ca="1"/>
        <v>0</v>
      </c>
      <c r="I139">
        <f ca="1"/>
        <v>0</v>
      </c>
      <c r="J139">
        <f ca="1"/>
        <v>1</v>
      </c>
      <c r="K139">
        <f ca="1"/>
        <v>0</v>
      </c>
      <c r="L139">
        <f ca="1"/>
        <v>2</v>
      </c>
    </row>
    <row r="140" spans="1:12" x14ac:dyDescent="0.3">
      <c r="A140">
        <f ca="1"/>
        <v>400207365</v>
      </c>
      <c r="B140">
        <f ca="1"/>
        <v>13001</v>
      </c>
      <c r="C140">
        <f ca="1"/>
        <v>0</v>
      </c>
      <c r="D140">
        <f ca="1"/>
        <v>0</v>
      </c>
      <c r="E140">
        <f ca="1"/>
        <v>3001</v>
      </c>
      <c r="F140">
        <f ca="1"/>
        <v>1</v>
      </c>
      <c r="G140">
        <f ca="1"/>
        <v>1</v>
      </c>
      <c r="H140">
        <f ca="1"/>
        <v>0</v>
      </c>
      <c r="I140">
        <f ca="1"/>
        <v>0</v>
      </c>
      <c r="J140">
        <f ca="1"/>
        <v>0</v>
      </c>
      <c r="K140">
        <f ca="1"/>
        <v>0</v>
      </c>
      <c r="L140">
        <f ca="1"/>
        <v>1</v>
      </c>
    </row>
    <row r="141" spans="1:12" x14ac:dyDescent="0.3">
      <c r="A141">
        <f ca="1"/>
        <v>221894554</v>
      </c>
      <c r="B141">
        <f ca="1"/>
        <v>13011</v>
      </c>
      <c r="C141">
        <f ca="1"/>
        <v>0</v>
      </c>
      <c r="D141">
        <f ca="1"/>
        <v>0</v>
      </c>
      <c r="E141">
        <f ca="1"/>
        <v>2021</v>
      </c>
      <c r="F141">
        <f ca="1"/>
        <v>2</v>
      </c>
      <c r="G141">
        <f ca="1"/>
        <v>1</v>
      </c>
      <c r="H141">
        <f ca="1"/>
        <v>0</v>
      </c>
      <c r="I141">
        <f ca="1"/>
        <v>0</v>
      </c>
      <c r="J141">
        <f ca="1"/>
        <v>1</v>
      </c>
      <c r="K141">
        <f ca="1"/>
        <v>0</v>
      </c>
      <c r="L141">
        <f ca="1"/>
        <v>1</v>
      </c>
    </row>
    <row r="142" spans="1:12" x14ac:dyDescent="0.3">
      <c r="A142">
        <f ca="1"/>
        <v>35037603</v>
      </c>
      <c r="B142">
        <f ca="1"/>
        <v>13011</v>
      </c>
      <c r="C142">
        <f ca="1"/>
        <v>0</v>
      </c>
      <c r="D142">
        <f ca="1"/>
        <v>0</v>
      </c>
      <c r="E142">
        <f ca="1"/>
        <v>3011</v>
      </c>
      <c r="F142">
        <f ca="1"/>
        <v>1</v>
      </c>
      <c r="G142">
        <f ca="1"/>
        <v>1</v>
      </c>
      <c r="H142">
        <f ca="1"/>
        <v>0</v>
      </c>
      <c r="I142">
        <f ca="1"/>
        <v>0</v>
      </c>
      <c r="J142">
        <f ca="1"/>
        <v>0</v>
      </c>
      <c r="K142">
        <f ca="1"/>
        <v>0</v>
      </c>
      <c r="L142">
        <f ca="1"/>
        <v>1</v>
      </c>
    </row>
    <row r="143" spans="1:12" x14ac:dyDescent="0.3">
      <c r="A143">
        <f ca="1"/>
        <v>168224581</v>
      </c>
      <c r="B143">
        <f ca="1"/>
        <v>13021</v>
      </c>
      <c r="C143">
        <f ca="1"/>
        <v>0</v>
      </c>
      <c r="D143">
        <f ca="1"/>
        <v>0</v>
      </c>
      <c r="E143">
        <f ca="1"/>
        <v>2021</v>
      </c>
      <c r="F143">
        <f ca="1"/>
        <v>2</v>
      </c>
      <c r="G143">
        <f ca="1"/>
        <v>1</v>
      </c>
      <c r="H143">
        <f ca="1"/>
        <v>0</v>
      </c>
      <c r="I143">
        <f ca="1"/>
        <v>0</v>
      </c>
      <c r="J143">
        <f ca="1"/>
        <v>1</v>
      </c>
      <c r="K143">
        <f ca="1"/>
        <v>0</v>
      </c>
      <c r="L143">
        <f ca="1"/>
        <v>2</v>
      </c>
    </row>
    <row r="144" spans="1:12" x14ac:dyDescent="0.3">
      <c r="A144">
        <f ca="1"/>
        <v>314439052</v>
      </c>
      <c r="B144">
        <f ca="1"/>
        <v>13021</v>
      </c>
      <c r="C144">
        <f ca="1"/>
        <v>0</v>
      </c>
      <c r="D144">
        <f ca="1"/>
        <v>0</v>
      </c>
      <c r="E144">
        <f ca="1"/>
        <v>3021</v>
      </c>
      <c r="F144">
        <f ca="1"/>
        <v>1</v>
      </c>
      <c r="G144">
        <f ca="1"/>
        <v>1</v>
      </c>
      <c r="H144">
        <f ca="1"/>
        <v>0</v>
      </c>
      <c r="I144">
        <f ca="1"/>
        <v>0</v>
      </c>
      <c r="J144">
        <f ca="1"/>
        <v>0</v>
      </c>
      <c r="K144">
        <f ca="1"/>
        <v>0</v>
      </c>
      <c r="L144">
        <f ca="1"/>
        <v>1</v>
      </c>
    </row>
    <row r="145" spans="1:12" x14ac:dyDescent="0.3">
      <c r="A145">
        <f ca="1"/>
        <v>924250731</v>
      </c>
      <c r="B145">
        <f ca="1"/>
        <v>13031</v>
      </c>
      <c r="C145">
        <f ca="1"/>
        <v>0</v>
      </c>
      <c r="D145">
        <f ca="1"/>
        <v>0</v>
      </c>
      <c r="E145">
        <f ca="1"/>
        <v>2022</v>
      </c>
      <c r="F145">
        <f ca="1"/>
        <v>2</v>
      </c>
      <c r="G145">
        <f ca="1"/>
        <v>1</v>
      </c>
      <c r="H145">
        <f ca="1"/>
        <v>0</v>
      </c>
      <c r="I145">
        <f ca="1"/>
        <v>0</v>
      </c>
      <c r="J145">
        <f ca="1"/>
        <v>1</v>
      </c>
      <c r="K145">
        <f ca="1"/>
        <v>0</v>
      </c>
      <c r="L145">
        <f ca="1"/>
        <v>2</v>
      </c>
    </row>
    <row r="146" spans="1:12" x14ac:dyDescent="0.3">
      <c r="A146">
        <f ca="1"/>
        <v>897086123</v>
      </c>
      <c r="B146">
        <f ca="1"/>
        <v>13031</v>
      </c>
      <c r="C146">
        <f ca="1"/>
        <v>0</v>
      </c>
      <c r="D146">
        <f ca="1"/>
        <v>0</v>
      </c>
      <c r="E146">
        <f ca="1"/>
        <v>3031</v>
      </c>
      <c r="F146">
        <f ca="1"/>
        <v>1</v>
      </c>
      <c r="G146">
        <f ca="1"/>
        <v>1</v>
      </c>
      <c r="H146">
        <f ca="1"/>
        <v>0</v>
      </c>
      <c r="I146">
        <f ca="1"/>
        <v>0</v>
      </c>
      <c r="J146">
        <f ca="1"/>
        <v>0</v>
      </c>
      <c r="K146">
        <f ca="1"/>
        <v>0</v>
      </c>
      <c r="L146">
        <f ca="1"/>
        <v>1</v>
      </c>
    </row>
    <row r="147" spans="1:12" x14ac:dyDescent="0.3">
      <c r="A147">
        <f ca="1"/>
        <v>915643679</v>
      </c>
      <c r="B147">
        <f ca="1"/>
        <v>13101</v>
      </c>
      <c r="C147">
        <f ca="1"/>
        <v>0</v>
      </c>
      <c r="D147">
        <f ca="1"/>
        <v>0</v>
      </c>
      <c r="E147">
        <f ca="1"/>
        <v>2022</v>
      </c>
      <c r="F147">
        <f ca="1"/>
        <v>2</v>
      </c>
      <c r="G147">
        <f ca="1"/>
        <v>1</v>
      </c>
      <c r="H147">
        <f ca="1"/>
        <v>0</v>
      </c>
      <c r="I147">
        <f ca="1"/>
        <v>0</v>
      </c>
      <c r="J147">
        <f ca="1"/>
        <v>1</v>
      </c>
      <c r="K147">
        <f ca="1"/>
        <v>0</v>
      </c>
      <c r="L147">
        <f ca="1"/>
        <v>2</v>
      </c>
    </row>
    <row r="148" spans="1:12" x14ac:dyDescent="0.3">
      <c r="A148">
        <f ca="1"/>
        <v>90361886</v>
      </c>
      <c r="B148">
        <f ca="1"/>
        <v>13101</v>
      </c>
      <c r="C148">
        <f ca="1"/>
        <v>0</v>
      </c>
      <c r="D148">
        <f ca="1"/>
        <v>0</v>
      </c>
      <c r="E148">
        <f ca="1"/>
        <v>3101</v>
      </c>
      <c r="F148">
        <f ca="1"/>
        <v>1</v>
      </c>
      <c r="G148">
        <f ca="1"/>
        <v>1</v>
      </c>
      <c r="H148">
        <f ca="1"/>
        <v>0</v>
      </c>
      <c r="I148">
        <f ca="1"/>
        <v>0</v>
      </c>
      <c r="J148">
        <f ca="1"/>
        <v>0</v>
      </c>
      <c r="K148">
        <f ca="1"/>
        <v>0</v>
      </c>
      <c r="L148">
        <f ca="1"/>
        <v>1</v>
      </c>
    </row>
    <row r="149" spans="1:12" x14ac:dyDescent="0.3">
      <c r="A149">
        <f ca="1"/>
        <v>716557735</v>
      </c>
      <c r="B149">
        <f ca="1"/>
        <v>13111</v>
      </c>
      <c r="C149">
        <f ca="1"/>
        <v>0</v>
      </c>
      <c r="D149">
        <f ca="1"/>
        <v>0</v>
      </c>
      <c r="E149">
        <f ca="1"/>
        <v>2021</v>
      </c>
      <c r="F149">
        <f ca="1"/>
        <v>2</v>
      </c>
      <c r="G149">
        <f ca="1"/>
        <v>1</v>
      </c>
      <c r="H149">
        <f ca="1"/>
        <v>0</v>
      </c>
      <c r="I149">
        <f ca="1"/>
        <v>0</v>
      </c>
      <c r="J149">
        <f ca="1"/>
        <v>1</v>
      </c>
      <c r="K149">
        <f ca="1"/>
        <v>0</v>
      </c>
      <c r="L149">
        <f ca="1"/>
        <v>2</v>
      </c>
    </row>
    <row r="150" spans="1:12" x14ac:dyDescent="0.3">
      <c r="A150">
        <f ca="1"/>
        <v>416934476</v>
      </c>
      <c r="B150">
        <f ca="1"/>
        <v>13111</v>
      </c>
      <c r="C150">
        <f ca="1"/>
        <v>0</v>
      </c>
      <c r="D150">
        <f ca="1"/>
        <v>0</v>
      </c>
      <c r="E150">
        <f ca="1"/>
        <v>3111</v>
      </c>
      <c r="F150">
        <f ca="1"/>
        <v>1</v>
      </c>
      <c r="G150">
        <f ca="1"/>
        <v>1</v>
      </c>
      <c r="H150">
        <f ca="1"/>
        <v>0</v>
      </c>
      <c r="I150">
        <f ca="1"/>
        <v>0</v>
      </c>
      <c r="J150">
        <f ca="1"/>
        <v>0</v>
      </c>
      <c r="K150">
        <f ca="1"/>
        <v>0</v>
      </c>
      <c r="L150">
        <f ca="1"/>
        <v>1</v>
      </c>
    </row>
    <row r="151" spans="1:12" x14ac:dyDescent="0.3">
      <c r="A151">
        <f ca="1"/>
        <v>771707590</v>
      </c>
      <c r="B151">
        <f ca="1"/>
        <v>13121</v>
      </c>
      <c r="C151">
        <f ca="1"/>
        <v>0</v>
      </c>
      <c r="D151">
        <f ca="1"/>
        <v>0</v>
      </c>
      <c r="E151">
        <f ca="1"/>
        <v>2021</v>
      </c>
      <c r="F151">
        <f ca="1"/>
        <v>2</v>
      </c>
      <c r="G151">
        <f ca="1"/>
        <v>1</v>
      </c>
      <c r="H151">
        <f ca="1"/>
        <v>0</v>
      </c>
      <c r="I151">
        <f ca="1"/>
        <v>0</v>
      </c>
      <c r="J151">
        <f ca="1"/>
        <v>1</v>
      </c>
      <c r="K151">
        <f ca="1"/>
        <v>0</v>
      </c>
      <c r="L151">
        <f ca="1"/>
        <v>2</v>
      </c>
    </row>
    <row r="152" spans="1:12" x14ac:dyDescent="0.3">
      <c r="A152">
        <f ca="1"/>
        <v>36199392</v>
      </c>
      <c r="B152">
        <f ca="1"/>
        <v>13121</v>
      </c>
      <c r="C152">
        <f ca="1"/>
        <v>0</v>
      </c>
      <c r="D152">
        <f ca="1"/>
        <v>0</v>
      </c>
      <c r="E152">
        <f ca="1"/>
        <v>3121</v>
      </c>
      <c r="F152">
        <f ca="1"/>
        <v>1</v>
      </c>
      <c r="G152">
        <f ca="1"/>
        <v>1</v>
      </c>
      <c r="H152">
        <f ca="1"/>
        <v>0</v>
      </c>
      <c r="I152">
        <f ca="1"/>
        <v>0</v>
      </c>
      <c r="J152">
        <f ca="1"/>
        <v>0</v>
      </c>
      <c r="K152">
        <f ca="1"/>
        <v>0</v>
      </c>
      <c r="L152">
        <f ca="1"/>
        <v>1</v>
      </c>
    </row>
    <row r="153" spans="1:12" x14ac:dyDescent="0.3">
      <c r="A153">
        <f ca="1"/>
        <v>879337231</v>
      </c>
      <c r="B153">
        <f ca="1"/>
        <v>13141</v>
      </c>
      <c r="C153">
        <f ca="1"/>
        <v>0</v>
      </c>
      <c r="D153">
        <f ca="1"/>
        <v>0</v>
      </c>
      <c r="E153">
        <f ca="1"/>
        <v>2051</v>
      </c>
      <c r="F153">
        <f ca="1"/>
        <v>2</v>
      </c>
      <c r="G153">
        <f ca="1"/>
        <v>1</v>
      </c>
      <c r="H153">
        <f ca="1"/>
        <v>0</v>
      </c>
      <c r="I153">
        <f ca="1"/>
        <v>0</v>
      </c>
      <c r="J153">
        <f ca="1"/>
        <v>1</v>
      </c>
      <c r="K153">
        <f ca="1"/>
        <v>0</v>
      </c>
      <c r="L153">
        <f ca="1"/>
        <v>2</v>
      </c>
    </row>
    <row r="154" spans="1:12" x14ac:dyDescent="0.3">
      <c r="A154">
        <f ca="1"/>
        <v>765072427</v>
      </c>
      <c r="B154">
        <f ca="1"/>
        <v>13141</v>
      </c>
      <c r="C154">
        <f ca="1"/>
        <v>0</v>
      </c>
      <c r="D154">
        <f ca="1"/>
        <v>0</v>
      </c>
      <c r="E154">
        <f ca="1"/>
        <v>3141</v>
      </c>
      <c r="F154">
        <f ca="1"/>
        <v>1</v>
      </c>
      <c r="G154">
        <f ca="1"/>
        <v>1</v>
      </c>
      <c r="H154">
        <f ca="1"/>
        <v>0</v>
      </c>
      <c r="I154">
        <f ca="1"/>
        <v>0</v>
      </c>
      <c r="J154">
        <f ca="1"/>
        <v>0</v>
      </c>
      <c r="K154">
        <f ca="1"/>
        <v>0</v>
      </c>
      <c r="L154">
        <f ca="1"/>
        <v>1</v>
      </c>
    </row>
    <row r="155" spans="1:12" x14ac:dyDescent="0.3">
      <c r="A155">
        <f ca="1"/>
        <v>152442212</v>
      </c>
      <c r="B155">
        <f ca="1"/>
        <v>13201</v>
      </c>
      <c r="C155">
        <f ca="1"/>
        <v>0</v>
      </c>
      <c r="D155">
        <f ca="1"/>
        <v>0</v>
      </c>
      <c r="E155">
        <f ca="1"/>
        <v>2021</v>
      </c>
      <c r="F155">
        <f ca="1"/>
        <v>2</v>
      </c>
      <c r="G155">
        <f ca="1"/>
        <v>1</v>
      </c>
      <c r="H155">
        <f ca="1"/>
        <v>0</v>
      </c>
      <c r="I155">
        <f ca="1"/>
        <v>0</v>
      </c>
      <c r="J155">
        <f ca="1"/>
        <v>1</v>
      </c>
      <c r="K155">
        <f ca="1"/>
        <v>0</v>
      </c>
      <c r="L155">
        <f ca="1"/>
        <v>2</v>
      </c>
    </row>
    <row r="156" spans="1:12" x14ac:dyDescent="0.3">
      <c r="A156">
        <f ca="1"/>
        <v>644729270</v>
      </c>
      <c r="B156">
        <f ca="1"/>
        <v>13201</v>
      </c>
      <c r="C156">
        <f ca="1"/>
        <v>0</v>
      </c>
      <c r="D156">
        <f ca="1"/>
        <v>0</v>
      </c>
      <c r="E156">
        <f ca="1"/>
        <v>3201</v>
      </c>
      <c r="F156">
        <f ca="1"/>
        <v>1</v>
      </c>
      <c r="G156">
        <f ca="1"/>
        <v>1</v>
      </c>
      <c r="H156">
        <f ca="1"/>
        <v>0</v>
      </c>
      <c r="I156">
        <f ca="1"/>
        <v>0</v>
      </c>
      <c r="J156">
        <f ca="1"/>
        <v>0</v>
      </c>
      <c r="K156">
        <f ca="1"/>
        <v>0</v>
      </c>
      <c r="L156">
        <f ca="1"/>
        <v>1</v>
      </c>
    </row>
    <row r="157" spans="1:12" x14ac:dyDescent="0.3">
      <c r="A157">
        <f ca="1"/>
        <v>465053128</v>
      </c>
      <c r="B157">
        <f ca="1"/>
        <v>13211</v>
      </c>
      <c r="C157">
        <f ca="1"/>
        <v>0</v>
      </c>
      <c r="D157">
        <f ca="1"/>
        <v>0</v>
      </c>
      <c r="E157">
        <f ca="1"/>
        <v>2022</v>
      </c>
      <c r="F157">
        <f ca="1"/>
        <v>2</v>
      </c>
      <c r="G157">
        <f ca="1"/>
        <v>1</v>
      </c>
      <c r="H157">
        <f ca="1"/>
        <v>0</v>
      </c>
      <c r="I157">
        <f ca="1"/>
        <v>0</v>
      </c>
      <c r="J157">
        <f ca="1"/>
        <v>1</v>
      </c>
      <c r="K157">
        <f ca="1"/>
        <v>0</v>
      </c>
      <c r="L157">
        <f ca="1"/>
        <v>1</v>
      </c>
    </row>
    <row r="158" spans="1:12" x14ac:dyDescent="0.3">
      <c r="A158">
        <f ca="1"/>
        <v>701735949</v>
      </c>
      <c r="B158">
        <f ca="1"/>
        <v>13211</v>
      </c>
      <c r="C158">
        <f ca="1"/>
        <v>0</v>
      </c>
      <c r="D158">
        <f ca="1"/>
        <v>0</v>
      </c>
      <c r="E158">
        <f ca="1"/>
        <v>3211</v>
      </c>
      <c r="F158">
        <f ca="1"/>
        <v>1</v>
      </c>
      <c r="G158">
        <f ca="1"/>
        <v>1</v>
      </c>
      <c r="H158">
        <f ca="1"/>
        <v>0</v>
      </c>
      <c r="I158">
        <f ca="1"/>
        <v>0</v>
      </c>
      <c r="J158">
        <f ca="1"/>
        <v>0</v>
      </c>
      <c r="K158">
        <f ca="1"/>
        <v>0</v>
      </c>
      <c r="L158">
        <f ca="1"/>
        <v>1</v>
      </c>
    </row>
    <row r="159" spans="1:12" x14ac:dyDescent="0.3">
      <c r="A159">
        <f ca="1"/>
        <v>820227003</v>
      </c>
      <c r="B159">
        <f ca="1"/>
        <v>13221</v>
      </c>
      <c r="C159">
        <f ca="1"/>
        <v>0</v>
      </c>
      <c r="D159">
        <f ca="1"/>
        <v>0</v>
      </c>
      <c r="E159">
        <f ca="1"/>
        <v>2023</v>
      </c>
      <c r="F159">
        <f ca="1"/>
        <v>2</v>
      </c>
      <c r="G159">
        <f ca="1"/>
        <v>1</v>
      </c>
      <c r="H159">
        <f ca="1"/>
        <v>0</v>
      </c>
      <c r="I159">
        <f ca="1"/>
        <v>0</v>
      </c>
      <c r="J159">
        <f ca="1"/>
        <v>1</v>
      </c>
      <c r="K159">
        <f ca="1"/>
        <v>0</v>
      </c>
      <c r="L159">
        <f ca="1"/>
        <v>2</v>
      </c>
    </row>
    <row r="160" spans="1:12" x14ac:dyDescent="0.3">
      <c r="A160">
        <f ca="1"/>
        <v>171764232</v>
      </c>
      <c r="B160">
        <f ca="1"/>
        <v>13221</v>
      </c>
      <c r="C160">
        <f ca="1"/>
        <v>0</v>
      </c>
      <c r="D160">
        <f ca="1"/>
        <v>0</v>
      </c>
      <c r="E160">
        <f ca="1"/>
        <v>3221</v>
      </c>
      <c r="F160">
        <f ca="1"/>
        <v>1</v>
      </c>
      <c r="G160">
        <f ca="1"/>
        <v>1</v>
      </c>
      <c r="H160">
        <f ca="1"/>
        <v>0</v>
      </c>
      <c r="I160">
        <f ca="1"/>
        <v>0</v>
      </c>
      <c r="J160">
        <f ca="1"/>
        <v>0</v>
      </c>
      <c r="K160">
        <f ca="1"/>
        <v>0</v>
      </c>
      <c r="L160">
        <f ca="1"/>
        <v>1</v>
      </c>
    </row>
    <row r="161" spans="1:12" x14ac:dyDescent="0.3">
      <c r="A161">
        <f ca="1"/>
        <v>548324698</v>
      </c>
      <c r="B161">
        <f ca="1"/>
        <v>13301</v>
      </c>
      <c r="C161">
        <f ca="1"/>
        <v>0</v>
      </c>
      <c r="D161">
        <f ca="1"/>
        <v>0</v>
      </c>
      <c r="E161">
        <f ca="1"/>
        <v>2051</v>
      </c>
      <c r="F161">
        <f ca="1"/>
        <v>2</v>
      </c>
      <c r="G161">
        <f ca="1"/>
        <v>1</v>
      </c>
      <c r="H161">
        <f ca="1"/>
        <v>0</v>
      </c>
      <c r="I161">
        <f ca="1"/>
        <v>0</v>
      </c>
      <c r="J161">
        <f ca="1"/>
        <v>1</v>
      </c>
      <c r="K161">
        <f ca="1"/>
        <v>0</v>
      </c>
      <c r="L161">
        <f ca="1"/>
        <v>3</v>
      </c>
    </row>
    <row r="162" spans="1:12" x14ac:dyDescent="0.3">
      <c r="A162">
        <f ca="1"/>
        <v>720407272</v>
      </c>
      <c r="B162">
        <f ca="1"/>
        <v>13301</v>
      </c>
      <c r="C162">
        <f ca="1"/>
        <v>0</v>
      </c>
      <c r="D162">
        <f ca="1"/>
        <v>0</v>
      </c>
      <c r="E162">
        <f ca="1"/>
        <v>3301</v>
      </c>
      <c r="F162">
        <f ca="1"/>
        <v>1</v>
      </c>
      <c r="G162">
        <f ca="1"/>
        <v>1</v>
      </c>
      <c r="H162">
        <f ca="1"/>
        <v>0</v>
      </c>
      <c r="I162">
        <f ca="1"/>
        <v>0</v>
      </c>
      <c r="J162">
        <f ca="1"/>
        <v>0</v>
      </c>
      <c r="K162">
        <f ca="1"/>
        <v>0</v>
      </c>
      <c r="L162">
        <f ca="1"/>
        <v>1</v>
      </c>
    </row>
    <row r="163" spans="1:12" x14ac:dyDescent="0.3">
      <c r="A163">
        <f ca="1"/>
        <v>918084926</v>
      </c>
      <c r="B163">
        <f ca="1"/>
        <v>13311</v>
      </c>
      <c r="C163">
        <f ca="1"/>
        <v>0</v>
      </c>
      <c r="D163">
        <f ca="1"/>
        <v>0</v>
      </c>
      <c r="E163">
        <f ca="1"/>
        <v>2021</v>
      </c>
      <c r="F163">
        <f ca="1"/>
        <v>2</v>
      </c>
      <c r="G163">
        <f ca="1"/>
        <v>1</v>
      </c>
      <c r="H163">
        <f ca="1"/>
        <v>0</v>
      </c>
      <c r="I163">
        <f ca="1"/>
        <v>0</v>
      </c>
      <c r="J163">
        <f ca="1"/>
        <v>1</v>
      </c>
      <c r="K163">
        <f ca="1"/>
        <v>0</v>
      </c>
      <c r="L163">
        <f ca="1"/>
        <v>3</v>
      </c>
    </row>
    <row r="164" spans="1:12" x14ac:dyDescent="0.3">
      <c r="A164">
        <f ca="1"/>
        <v>449700113</v>
      </c>
      <c r="B164">
        <f ca="1"/>
        <v>13311</v>
      </c>
      <c r="C164">
        <f ca="1"/>
        <v>0</v>
      </c>
      <c r="D164">
        <f ca="1"/>
        <v>0</v>
      </c>
      <c r="E164">
        <f ca="1"/>
        <v>3311</v>
      </c>
      <c r="F164">
        <f ca="1"/>
        <v>1</v>
      </c>
      <c r="G164">
        <f ca="1"/>
        <v>1</v>
      </c>
      <c r="H164">
        <f ca="1"/>
        <v>0</v>
      </c>
      <c r="I164">
        <f ca="1"/>
        <v>0</v>
      </c>
      <c r="J164">
        <f ca="1"/>
        <v>0</v>
      </c>
      <c r="K164">
        <f ca="1"/>
        <v>0</v>
      </c>
      <c r="L164">
        <f ca="1"/>
        <v>1</v>
      </c>
    </row>
    <row r="165" spans="1:12" x14ac:dyDescent="0.3">
      <c r="A165">
        <f ca="1"/>
        <v>613337135</v>
      </c>
      <c r="B165">
        <f ca="1"/>
        <v>13321</v>
      </c>
      <c r="C165">
        <f ca="1"/>
        <v>0</v>
      </c>
      <c r="D165">
        <f ca="1"/>
        <v>0</v>
      </c>
      <c r="E165">
        <f ca="1"/>
        <v>2021</v>
      </c>
      <c r="F165">
        <f ca="1"/>
        <v>2</v>
      </c>
      <c r="G165">
        <f ca="1"/>
        <v>1</v>
      </c>
      <c r="H165">
        <f ca="1"/>
        <v>0</v>
      </c>
      <c r="I165">
        <f ca="1"/>
        <v>0</v>
      </c>
      <c r="J165">
        <f ca="1"/>
        <v>1</v>
      </c>
      <c r="K165">
        <f ca="1"/>
        <v>0</v>
      </c>
      <c r="L165">
        <f ca="1"/>
        <v>2</v>
      </c>
    </row>
    <row r="166" spans="1:12" x14ac:dyDescent="0.3">
      <c r="A166">
        <f ca="1"/>
        <v>874477589</v>
      </c>
      <c r="B166">
        <f ca="1"/>
        <v>13321</v>
      </c>
      <c r="C166">
        <f ca="1"/>
        <v>0</v>
      </c>
      <c r="D166">
        <f ca="1"/>
        <v>0</v>
      </c>
      <c r="E166">
        <f ca="1"/>
        <v>2022</v>
      </c>
      <c r="F166">
        <f ca="1"/>
        <v>2</v>
      </c>
      <c r="G166">
        <f ca="1"/>
        <v>1</v>
      </c>
      <c r="H166">
        <f ca="1"/>
        <v>0</v>
      </c>
      <c r="I166">
        <f ca="1"/>
        <v>0</v>
      </c>
      <c r="J166">
        <f ca="1"/>
        <v>1</v>
      </c>
      <c r="K166">
        <f ca="1"/>
        <v>0</v>
      </c>
      <c r="L166">
        <f ca="1"/>
        <v>3</v>
      </c>
    </row>
    <row r="167" spans="1:12" x14ac:dyDescent="0.3">
      <c r="A167">
        <f ca="1"/>
        <v>929407172</v>
      </c>
      <c r="B167">
        <f ca="1"/>
        <v>13321</v>
      </c>
      <c r="C167">
        <f ca="1"/>
        <v>0</v>
      </c>
      <c r="D167">
        <f ca="1"/>
        <v>0</v>
      </c>
      <c r="E167">
        <f ca="1"/>
        <v>3321</v>
      </c>
      <c r="F167">
        <f ca="1"/>
        <v>1</v>
      </c>
      <c r="G167">
        <f ca="1"/>
        <v>1</v>
      </c>
      <c r="H167">
        <f ca="1"/>
        <v>0</v>
      </c>
      <c r="I167">
        <f ca="1"/>
        <v>0</v>
      </c>
      <c r="J167">
        <f ca="1"/>
        <v>0</v>
      </c>
      <c r="K167">
        <f ca="1"/>
        <v>0</v>
      </c>
      <c r="L167">
        <f ca="1"/>
        <v>1</v>
      </c>
    </row>
    <row r="168" spans="1:12" x14ac:dyDescent="0.3">
      <c r="A168">
        <f ca="1"/>
        <v>65250780</v>
      </c>
      <c r="B168">
        <f ca="1"/>
        <v>13331</v>
      </c>
      <c r="C168">
        <f ca="1"/>
        <v>0</v>
      </c>
      <c r="D168">
        <f ca="1"/>
        <v>0</v>
      </c>
      <c r="E168">
        <f ca="1"/>
        <v>2021</v>
      </c>
      <c r="F168">
        <f ca="1"/>
        <v>2</v>
      </c>
      <c r="G168">
        <f ca="1"/>
        <v>1</v>
      </c>
      <c r="H168">
        <f ca="1"/>
        <v>0</v>
      </c>
      <c r="I168">
        <f ca="1"/>
        <v>0</v>
      </c>
      <c r="J168">
        <f ca="1"/>
        <v>1</v>
      </c>
      <c r="K168">
        <f ca="1"/>
        <v>0</v>
      </c>
      <c r="L168">
        <f ca="1"/>
        <v>1</v>
      </c>
    </row>
    <row r="169" spans="1:12" x14ac:dyDescent="0.3">
      <c r="A169">
        <f ca="1"/>
        <v>963608</v>
      </c>
      <c r="B169">
        <f ca="1"/>
        <v>13331</v>
      </c>
      <c r="C169">
        <f ca="1"/>
        <v>0</v>
      </c>
      <c r="D169">
        <f ca="1"/>
        <v>0</v>
      </c>
      <c r="E169">
        <f ca="1"/>
        <v>2022</v>
      </c>
      <c r="F169">
        <f ca="1"/>
        <v>2</v>
      </c>
      <c r="G169">
        <f ca="1"/>
        <v>1</v>
      </c>
      <c r="H169">
        <f ca="1"/>
        <v>0</v>
      </c>
      <c r="I169">
        <f ca="1"/>
        <v>0</v>
      </c>
      <c r="J169">
        <f ca="1"/>
        <v>1</v>
      </c>
      <c r="K169">
        <f ca="1"/>
        <v>0</v>
      </c>
      <c r="L169">
        <f ca="1"/>
        <v>3</v>
      </c>
    </row>
    <row r="170" spans="1:12" x14ac:dyDescent="0.3">
      <c r="A170">
        <f ca="1"/>
        <v>833726764</v>
      </c>
      <c r="B170">
        <f ca="1"/>
        <v>13331</v>
      </c>
      <c r="C170">
        <f ca="1"/>
        <v>0</v>
      </c>
      <c r="D170">
        <f ca="1"/>
        <v>0</v>
      </c>
      <c r="E170">
        <f ca="1"/>
        <v>3331</v>
      </c>
      <c r="F170">
        <f ca="1"/>
        <v>1</v>
      </c>
      <c r="G170">
        <f ca="1"/>
        <v>1</v>
      </c>
      <c r="H170">
        <f ca="1"/>
        <v>0</v>
      </c>
      <c r="I170">
        <f ca="1"/>
        <v>0</v>
      </c>
      <c r="J170">
        <f ca="1"/>
        <v>0</v>
      </c>
      <c r="K170">
        <f ca="1"/>
        <v>0</v>
      </c>
      <c r="L170">
        <f ca="1"/>
        <v>1</v>
      </c>
    </row>
    <row r="171" spans="1:12" x14ac:dyDescent="0.3">
      <c r="A171">
        <f ca="1"/>
        <v>347910764</v>
      </c>
      <c r="B171">
        <f ca="1"/>
        <v>14101</v>
      </c>
      <c r="C171">
        <f ca="1"/>
        <v>0</v>
      </c>
      <c r="D171">
        <f ca="1"/>
        <v>0</v>
      </c>
      <c r="E171">
        <f ca="1"/>
        <v>3011</v>
      </c>
      <c r="F171">
        <f ca="1"/>
        <v>2</v>
      </c>
      <c r="G171">
        <f ca="1"/>
        <v>1</v>
      </c>
      <c r="H171">
        <f ca="1"/>
        <v>0</v>
      </c>
      <c r="I171">
        <f ca="1"/>
        <v>0</v>
      </c>
      <c r="J171">
        <f ca="1"/>
        <v>1</v>
      </c>
      <c r="K171">
        <f ca="1"/>
        <v>0</v>
      </c>
      <c r="L171">
        <f ca="1"/>
        <v>1</v>
      </c>
    </row>
    <row r="172" spans="1:12" x14ac:dyDescent="0.3">
      <c r="A172">
        <f ca="1"/>
        <v>412846797</v>
      </c>
      <c r="B172">
        <f ca="1"/>
        <v>14101</v>
      </c>
      <c r="C172">
        <f ca="1"/>
        <v>0</v>
      </c>
      <c r="D172">
        <f ca="1"/>
        <v>0</v>
      </c>
      <c r="E172">
        <f ca="1"/>
        <v>3121</v>
      </c>
      <c r="F172">
        <f ca="1"/>
        <v>2</v>
      </c>
      <c r="G172">
        <f ca="1"/>
        <v>1</v>
      </c>
      <c r="H172">
        <f ca="1"/>
        <v>0</v>
      </c>
      <c r="I172">
        <f ca="1"/>
        <v>0</v>
      </c>
      <c r="J172">
        <f ca="1"/>
        <v>1</v>
      </c>
      <c r="K172">
        <f ca="1"/>
        <v>0</v>
      </c>
      <c r="L172">
        <f ca="1"/>
        <v>1</v>
      </c>
    </row>
    <row r="173" spans="1:12" x14ac:dyDescent="0.3">
      <c r="A173">
        <f ca="1"/>
        <v>78533312</v>
      </c>
      <c r="B173">
        <f ca="1"/>
        <v>14101</v>
      </c>
      <c r="C173">
        <f ca="1"/>
        <v>0</v>
      </c>
      <c r="D173">
        <f ca="1"/>
        <v>0</v>
      </c>
      <c r="E173">
        <f ca="1"/>
        <v>3141</v>
      </c>
      <c r="F173">
        <f ca="1"/>
        <v>2</v>
      </c>
      <c r="G173">
        <f ca="1"/>
        <v>1</v>
      </c>
      <c r="H173">
        <f ca="1"/>
        <v>0</v>
      </c>
      <c r="I173">
        <f ca="1"/>
        <v>0</v>
      </c>
      <c r="J173">
        <f ca="1"/>
        <v>1</v>
      </c>
      <c r="K173">
        <f ca="1"/>
        <v>0</v>
      </c>
      <c r="L173">
        <f ca="1"/>
        <v>1</v>
      </c>
    </row>
    <row r="174" spans="1:12" x14ac:dyDescent="0.3">
      <c r="A174">
        <f ca="1"/>
        <v>188365993</v>
      </c>
      <c r="B174">
        <f ca="1"/>
        <v>14101</v>
      </c>
      <c r="C174">
        <f ca="1"/>
        <v>0</v>
      </c>
      <c r="D174">
        <f ca="1"/>
        <v>0</v>
      </c>
      <c r="E174">
        <f ca="1"/>
        <v>4101</v>
      </c>
      <c r="F174">
        <f ca="1"/>
        <v>1</v>
      </c>
      <c r="G174">
        <f ca="1"/>
        <v>1</v>
      </c>
      <c r="H174">
        <f ca="1"/>
        <v>0</v>
      </c>
      <c r="I174">
        <f ca="1"/>
        <v>0</v>
      </c>
      <c r="J174">
        <f ca="1"/>
        <v>0</v>
      </c>
      <c r="K174">
        <f ca="1"/>
        <v>0</v>
      </c>
      <c r="L174">
        <f ca="1"/>
        <v>1</v>
      </c>
    </row>
    <row r="175" spans="1:12" x14ac:dyDescent="0.3">
      <c r="A175">
        <f ca="1"/>
        <v>585578049</v>
      </c>
      <c r="B175">
        <f ca="1"/>
        <v>14111</v>
      </c>
      <c r="C175">
        <f ca="1"/>
        <v>0</v>
      </c>
      <c r="D175">
        <f ca="1"/>
        <v>0</v>
      </c>
      <c r="E175">
        <f ca="1"/>
        <v>3011</v>
      </c>
      <c r="F175">
        <f ca="1"/>
        <v>2</v>
      </c>
      <c r="G175">
        <f ca="1"/>
        <v>1</v>
      </c>
      <c r="H175">
        <f ca="1"/>
        <v>0</v>
      </c>
      <c r="I175">
        <f ca="1"/>
        <v>0</v>
      </c>
      <c r="J175">
        <f ca="1"/>
        <v>1</v>
      </c>
      <c r="K175">
        <f ca="1"/>
        <v>0</v>
      </c>
      <c r="L175">
        <f ca="1"/>
        <v>1</v>
      </c>
    </row>
    <row r="176" spans="1:12" x14ac:dyDescent="0.3">
      <c r="A176">
        <f ca="1"/>
        <v>832442793</v>
      </c>
      <c r="B176">
        <f ca="1"/>
        <v>14111</v>
      </c>
      <c r="C176">
        <f ca="1"/>
        <v>0</v>
      </c>
      <c r="D176">
        <f ca="1"/>
        <v>0</v>
      </c>
      <c r="E176">
        <f ca="1"/>
        <v>3101</v>
      </c>
      <c r="F176">
        <f ca="1"/>
        <v>2</v>
      </c>
      <c r="G176">
        <f ca="1"/>
        <v>1</v>
      </c>
      <c r="H176">
        <f ca="1"/>
        <v>0</v>
      </c>
      <c r="I176">
        <f ca="1"/>
        <v>0</v>
      </c>
      <c r="J176">
        <f ca="1"/>
        <v>1</v>
      </c>
      <c r="K176">
        <f ca="1"/>
        <v>0</v>
      </c>
      <c r="L176">
        <f ca="1"/>
        <v>1</v>
      </c>
    </row>
    <row r="177" spans="1:12" x14ac:dyDescent="0.3">
      <c r="A177">
        <f ca="1"/>
        <v>451747782</v>
      </c>
      <c r="B177">
        <f ca="1"/>
        <v>14111</v>
      </c>
      <c r="C177">
        <f ca="1"/>
        <v>0</v>
      </c>
      <c r="D177">
        <f ca="1"/>
        <v>0</v>
      </c>
      <c r="E177">
        <f ca="1"/>
        <v>3111</v>
      </c>
      <c r="F177">
        <f ca="1"/>
        <v>2</v>
      </c>
      <c r="G177">
        <f ca="1"/>
        <v>1</v>
      </c>
      <c r="H177">
        <f ca="1"/>
        <v>0</v>
      </c>
      <c r="I177">
        <f ca="1"/>
        <v>0</v>
      </c>
      <c r="J177">
        <f ca="1"/>
        <v>1</v>
      </c>
      <c r="K177">
        <f ca="1"/>
        <v>0</v>
      </c>
      <c r="L177">
        <f ca="1"/>
        <v>1</v>
      </c>
    </row>
    <row r="178" spans="1:12" x14ac:dyDescent="0.3">
      <c r="A178">
        <f ca="1"/>
        <v>485951864</v>
      </c>
      <c r="B178">
        <f ca="1"/>
        <v>14111</v>
      </c>
      <c r="C178">
        <f ca="1"/>
        <v>0</v>
      </c>
      <c r="D178">
        <f ca="1"/>
        <v>0</v>
      </c>
      <c r="E178">
        <f ca="1"/>
        <v>4111</v>
      </c>
      <c r="F178">
        <f ca="1"/>
        <v>1</v>
      </c>
      <c r="G178">
        <f ca="1"/>
        <v>1</v>
      </c>
      <c r="H178">
        <f ca="1"/>
        <v>0</v>
      </c>
      <c r="I178">
        <f ca="1"/>
        <v>0</v>
      </c>
      <c r="J178">
        <f ca="1"/>
        <v>0</v>
      </c>
      <c r="K178">
        <f ca="1"/>
        <v>0</v>
      </c>
      <c r="L178">
        <f ca="1"/>
        <v>1</v>
      </c>
    </row>
    <row r="179" spans="1:12" x14ac:dyDescent="0.3">
      <c r="A179">
        <f ca="1"/>
        <v>937448077</v>
      </c>
      <c r="B179">
        <f ca="1"/>
        <v>14121</v>
      </c>
      <c r="C179">
        <f ca="1"/>
        <v>0</v>
      </c>
      <c r="D179">
        <f ca="1"/>
        <v>0</v>
      </c>
      <c r="E179">
        <f ca="1"/>
        <v>3101</v>
      </c>
      <c r="F179">
        <f ca="1"/>
        <v>2</v>
      </c>
      <c r="G179">
        <f ca="1"/>
        <v>1</v>
      </c>
      <c r="H179">
        <f ca="1"/>
        <v>0</v>
      </c>
      <c r="I179">
        <f ca="1"/>
        <v>0</v>
      </c>
      <c r="J179">
        <f ca="1"/>
        <v>1</v>
      </c>
      <c r="K179">
        <f ca="1"/>
        <v>0</v>
      </c>
      <c r="L179">
        <f ca="1"/>
        <v>1</v>
      </c>
    </row>
    <row r="180" spans="1:12" x14ac:dyDescent="0.3">
      <c r="A180">
        <f ca="1"/>
        <v>146651944</v>
      </c>
      <c r="B180">
        <f ca="1"/>
        <v>14121</v>
      </c>
      <c r="C180">
        <f ca="1"/>
        <v>0</v>
      </c>
      <c r="D180">
        <f ca="1"/>
        <v>0</v>
      </c>
      <c r="E180">
        <f ca="1"/>
        <v>3111</v>
      </c>
      <c r="F180">
        <f ca="1"/>
        <v>2</v>
      </c>
      <c r="G180">
        <f ca="1"/>
        <v>1</v>
      </c>
      <c r="H180">
        <f ca="1"/>
        <v>0</v>
      </c>
      <c r="I180">
        <f ca="1"/>
        <v>0</v>
      </c>
      <c r="J180">
        <f ca="1"/>
        <v>1</v>
      </c>
      <c r="K180">
        <f ca="1"/>
        <v>0</v>
      </c>
      <c r="L180">
        <f ca="1"/>
        <v>1</v>
      </c>
    </row>
    <row r="181" spans="1:12" x14ac:dyDescent="0.3">
      <c r="A181">
        <f ca="1"/>
        <v>951042514</v>
      </c>
      <c r="B181">
        <f ca="1"/>
        <v>14121</v>
      </c>
      <c r="C181">
        <f ca="1"/>
        <v>0</v>
      </c>
      <c r="D181">
        <f ca="1"/>
        <v>0</v>
      </c>
      <c r="E181">
        <f ca="1"/>
        <v>3201</v>
      </c>
      <c r="F181">
        <f ca="1"/>
        <v>2</v>
      </c>
      <c r="G181">
        <f ca="1"/>
        <v>1</v>
      </c>
      <c r="H181">
        <f ca="1"/>
        <v>0</v>
      </c>
      <c r="I181">
        <f ca="1"/>
        <v>0</v>
      </c>
      <c r="J181">
        <f ca="1"/>
        <v>1</v>
      </c>
      <c r="K181">
        <f ca="1"/>
        <v>0</v>
      </c>
      <c r="L181">
        <f ca="1"/>
        <v>1</v>
      </c>
    </row>
    <row r="182" spans="1:12" x14ac:dyDescent="0.3">
      <c r="A182">
        <f ca="1"/>
        <v>250144442</v>
      </c>
      <c r="B182">
        <f ca="1"/>
        <v>14121</v>
      </c>
      <c r="C182">
        <f ca="1"/>
        <v>0</v>
      </c>
      <c r="D182">
        <f ca="1"/>
        <v>0</v>
      </c>
      <c r="E182">
        <f ca="1"/>
        <v>4121</v>
      </c>
      <c r="F182">
        <f ca="1"/>
        <v>1</v>
      </c>
      <c r="G182">
        <f ca="1"/>
        <v>1</v>
      </c>
      <c r="H182">
        <f ca="1"/>
        <v>0</v>
      </c>
      <c r="I182">
        <f ca="1"/>
        <v>0</v>
      </c>
      <c r="J182">
        <f ca="1"/>
        <v>0</v>
      </c>
      <c r="K182">
        <f ca="1"/>
        <v>0</v>
      </c>
      <c r="L182">
        <f ca="1"/>
        <v>1</v>
      </c>
    </row>
    <row r="183" spans="1:12" x14ac:dyDescent="0.3">
      <c r="A183">
        <f ca="1"/>
        <v>938125098</v>
      </c>
      <c r="B183">
        <f ca="1"/>
        <v>14131</v>
      </c>
      <c r="C183">
        <f ca="1"/>
        <v>0</v>
      </c>
      <c r="D183">
        <f ca="1"/>
        <v>0</v>
      </c>
      <c r="E183">
        <f ca="1"/>
        <v>3001</v>
      </c>
      <c r="F183">
        <f ca="1"/>
        <v>2</v>
      </c>
      <c r="G183">
        <f ca="1"/>
        <v>1</v>
      </c>
      <c r="H183">
        <f ca="1"/>
        <v>0</v>
      </c>
      <c r="I183">
        <f ca="1"/>
        <v>0</v>
      </c>
      <c r="J183">
        <f ca="1"/>
        <v>1</v>
      </c>
      <c r="K183">
        <f ca="1"/>
        <v>0</v>
      </c>
      <c r="L183">
        <f ca="1"/>
        <v>1</v>
      </c>
    </row>
    <row r="184" spans="1:12" x14ac:dyDescent="0.3">
      <c r="A184">
        <f ca="1"/>
        <v>457002738</v>
      </c>
      <c r="B184">
        <f ca="1"/>
        <v>14131</v>
      </c>
      <c r="C184">
        <f ca="1"/>
        <v>0</v>
      </c>
      <c r="D184">
        <f ca="1"/>
        <v>0</v>
      </c>
      <c r="E184">
        <f ca="1"/>
        <v>3021</v>
      </c>
      <c r="F184">
        <f ca="1"/>
        <v>2</v>
      </c>
      <c r="G184">
        <f ca="1"/>
        <v>1</v>
      </c>
      <c r="H184">
        <f ca="1"/>
        <v>0</v>
      </c>
      <c r="I184">
        <f ca="1"/>
        <v>0</v>
      </c>
      <c r="J184">
        <f ca="1"/>
        <v>1</v>
      </c>
      <c r="K184">
        <f ca="1"/>
        <v>0</v>
      </c>
      <c r="L184">
        <f ca="1"/>
        <v>1</v>
      </c>
    </row>
    <row r="185" spans="1:12" x14ac:dyDescent="0.3">
      <c r="A185">
        <f ca="1"/>
        <v>570933143</v>
      </c>
      <c r="B185">
        <f ca="1"/>
        <v>14131</v>
      </c>
      <c r="C185">
        <f ca="1"/>
        <v>0</v>
      </c>
      <c r="D185">
        <f ca="1"/>
        <v>0</v>
      </c>
      <c r="E185">
        <f ca="1"/>
        <v>3031</v>
      </c>
      <c r="F185">
        <f ca="1"/>
        <v>2</v>
      </c>
      <c r="G185">
        <f ca="1"/>
        <v>1</v>
      </c>
      <c r="H185">
        <f ca="1"/>
        <v>0</v>
      </c>
      <c r="I185">
        <f ca="1"/>
        <v>0</v>
      </c>
      <c r="J185">
        <f ca="1"/>
        <v>1</v>
      </c>
      <c r="K185">
        <f ca="1"/>
        <v>0</v>
      </c>
      <c r="L185">
        <f ca="1"/>
        <v>1</v>
      </c>
    </row>
    <row r="186" spans="1:12" x14ac:dyDescent="0.3">
      <c r="A186">
        <f ca="1"/>
        <v>560056039</v>
      </c>
      <c r="B186">
        <f ca="1"/>
        <v>14131</v>
      </c>
      <c r="C186">
        <f ca="1"/>
        <v>0</v>
      </c>
      <c r="D186">
        <f ca="1"/>
        <v>0</v>
      </c>
      <c r="E186">
        <f ca="1"/>
        <v>4131</v>
      </c>
      <c r="F186">
        <f ca="1"/>
        <v>1</v>
      </c>
      <c r="G186">
        <f ca="1"/>
        <v>1</v>
      </c>
      <c r="H186">
        <f ca="1"/>
        <v>0</v>
      </c>
      <c r="I186">
        <f ca="1"/>
        <v>0</v>
      </c>
      <c r="J186">
        <f ca="1"/>
        <v>0</v>
      </c>
      <c r="K186">
        <f ca="1"/>
        <v>0</v>
      </c>
      <c r="L186">
        <f ca="1"/>
        <v>1</v>
      </c>
    </row>
    <row r="187" spans="1:12" x14ac:dyDescent="0.3">
      <c r="A187">
        <f ca="1"/>
        <v>377417666</v>
      </c>
      <c r="B187">
        <f ca="1"/>
        <v>14141</v>
      </c>
      <c r="C187">
        <f ca="1"/>
        <v>0</v>
      </c>
      <c r="D187">
        <f ca="1"/>
        <v>0</v>
      </c>
      <c r="E187">
        <f ca="1"/>
        <v>3001</v>
      </c>
      <c r="F187">
        <f ca="1"/>
        <v>2</v>
      </c>
      <c r="G187">
        <f ca="1"/>
        <v>1</v>
      </c>
      <c r="H187">
        <f ca="1"/>
        <v>0</v>
      </c>
      <c r="I187">
        <f ca="1"/>
        <v>0</v>
      </c>
      <c r="J187">
        <f ca="1"/>
        <v>1</v>
      </c>
      <c r="K187">
        <f ca="1"/>
        <v>0</v>
      </c>
      <c r="L187">
        <f ca="1"/>
        <v>2</v>
      </c>
    </row>
    <row r="188" spans="1:12" x14ac:dyDescent="0.3">
      <c r="A188">
        <f ca="1"/>
        <v>751131416</v>
      </c>
      <c r="B188">
        <f ca="1"/>
        <v>14141</v>
      </c>
      <c r="C188">
        <f ca="1"/>
        <v>0</v>
      </c>
      <c r="D188">
        <f ca="1"/>
        <v>0</v>
      </c>
      <c r="E188">
        <f ca="1"/>
        <v>3021</v>
      </c>
      <c r="F188">
        <f ca="1"/>
        <v>2</v>
      </c>
      <c r="G188">
        <f ca="1"/>
        <v>1</v>
      </c>
      <c r="H188">
        <f ca="1"/>
        <v>0</v>
      </c>
      <c r="I188">
        <f ca="1"/>
        <v>0</v>
      </c>
      <c r="J188">
        <f ca="1"/>
        <v>1</v>
      </c>
      <c r="K188">
        <f ca="1"/>
        <v>0</v>
      </c>
      <c r="L188">
        <f ca="1"/>
        <v>1</v>
      </c>
    </row>
    <row r="189" spans="1:12" x14ac:dyDescent="0.3">
      <c r="A189">
        <f ca="1"/>
        <v>493784663</v>
      </c>
      <c r="B189">
        <f ca="1"/>
        <v>14141</v>
      </c>
      <c r="C189">
        <f ca="1"/>
        <v>0</v>
      </c>
      <c r="D189">
        <f ca="1"/>
        <v>0</v>
      </c>
      <c r="E189">
        <f ca="1"/>
        <v>3031</v>
      </c>
      <c r="F189">
        <f ca="1"/>
        <v>2</v>
      </c>
      <c r="G189">
        <f ca="1"/>
        <v>1</v>
      </c>
      <c r="H189">
        <f ca="1"/>
        <v>0</v>
      </c>
      <c r="I189">
        <f ca="1"/>
        <v>0</v>
      </c>
      <c r="J189">
        <f ca="1"/>
        <v>1</v>
      </c>
      <c r="K189">
        <f ca="1"/>
        <v>0</v>
      </c>
      <c r="L189">
        <f ca="1"/>
        <v>1</v>
      </c>
    </row>
    <row r="190" spans="1:12" x14ac:dyDescent="0.3">
      <c r="A190">
        <f ca="1"/>
        <v>309185350</v>
      </c>
      <c r="B190">
        <f ca="1"/>
        <v>14141</v>
      </c>
      <c r="C190">
        <f ca="1"/>
        <v>0</v>
      </c>
      <c r="D190">
        <f ca="1"/>
        <v>0</v>
      </c>
      <c r="E190">
        <f ca="1"/>
        <v>4141</v>
      </c>
      <c r="F190">
        <f ca="1"/>
        <v>1</v>
      </c>
      <c r="G190">
        <f ca="1"/>
        <v>1</v>
      </c>
      <c r="H190">
        <f ca="1"/>
        <v>0</v>
      </c>
      <c r="I190">
        <f ca="1"/>
        <v>0</v>
      </c>
      <c r="J190">
        <f ca="1"/>
        <v>0</v>
      </c>
      <c r="K190">
        <f ca="1"/>
        <v>0</v>
      </c>
      <c r="L190">
        <f ca="1"/>
        <v>1</v>
      </c>
    </row>
    <row r="191" spans="1:12" x14ac:dyDescent="0.3">
      <c r="A191">
        <f ca="1"/>
        <v>656866852</v>
      </c>
      <c r="B191">
        <f ca="1"/>
        <v>14201</v>
      </c>
      <c r="C191">
        <f ca="1"/>
        <v>0</v>
      </c>
      <c r="D191">
        <f ca="1"/>
        <v>0</v>
      </c>
      <c r="E191">
        <f ca="1"/>
        <v>3311</v>
      </c>
      <c r="F191">
        <f ca="1"/>
        <v>2</v>
      </c>
      <c r="G191">
        <f ca="1"/>
        <v>1</v>
      </c>
      <c r="H191">
        <f ca="1"/>
        <v>0</v>
      </c>
      <c r="I191">
        <f ca="1"/>
        <v>0</v>
      </c>
      <c r="J191">
        <f ca="1"/>
        <v>1</v>
      </c>
      <c r="K191">
        <f ca="1"/>
        <v>0</v>
      </c>
      <c r="L191">
        <f ca="1"/>
        <v>1</v>
      </c>
    </row>
    <row r="192" spans="1:12" x14ac:dyDescent="0.3">
      <c r="A192">
        <f ca="1"/>
        <v>126141905</v>
      </c>
      <c r="B192">
        <f ca="1"/>
        <v>14201</v>
      </c>
      <c r="C192">
        <f ca="1"/>
        <v>0</v>
      </c>
      <c r="D192">
        <f ca="1"/>
        <v>0</v>
      </c>
      <c r="E192">
        <f ca="1"/>
        <v>3321</v>
      </c>
      <c r="F192">
        <f ca="1"/>
        <v>2</v>
      </c>
      <c r="G192">
        <f ca="1"/>
        <v>1</v>
      </c>
      <c r="H192">
        <f ca="1"/>
        <v>0</v>
      </c>
      <c r="I192">
        <f ca="1"/>
        <v>0</v>
      </c>
      <c r="J192">
        <f ca="1"/>
        <v>1</v>
      </c>
      <c r="K192">
        <f ca="1"/>
        <v>0</v>
      </c>
      <c r="L192">
        <f ca="1"/>
        <v>1</v>
      </c>
    </row>
    <row r="193" spans="1:12" x14ac:dyDescent="0.3">
      <c r="A193">
        <f ca="1"/>
        <v>259029858</v>
      </c>
      <c r="B193">
        <f ca="1"/>
        <v>14201</v>
      </c>
      <c r="C193">
        <f ca="1"/>
        <v>0</v>
      </c>
      <c r="D193">
        <f ca="1"/>
        <v>0</v>
      </c>
      <c r="E193">
        <f ca="1"/>
        <v>4201</v>
      </c>
      <c r="F193">
        <f ca="1"/>
        <v>1</v>
      </c>
      <c r="G193">
        <f ca="1"/>
        <v>1</v>
      </c>
      <c r="H193">
        <f ca="1"/>
        <v>0</v>
      </c>
      <c r="I193">
        <f ca="1"/>
        <v>0</v>
      </c>
      <c r="J193">
        <f ca="1"/>
        <v>0</v>
      </c>
      <c r="K193">
        <f ca="1"/>
        <v>0</v>
      </c>
      <c r="L193">
        <f ca="1"/>
        <v>1</v>
      </c>
    </row>
    <row r="194" spans="1:12" x14ac:dyDescent="0.3">
      <c r="A194">
        <f ca="1"/>
        <v>533087184</v>
      </c>
      <c r="B194">
        <f ca="1"/>
        <v>14211</v>
      </c>
      <c r="C194">
        <f ca="1"/>
        <v>0</v>
      </c>
      <c r="D194">
        <f ca="1"/>
        <v>0</v>
      </c>
      <c r="E194">
        <f ca="1"/>
        <v>3001</v>
      </c>
      <c r="F194">
        <f ca="1"/>
        <v>2</v>
      </c>
      <c r="G194">
        <f ca="1"/>
        <v>1</v>
      </c>
      <c r="H194">
        <f ca="1"/>
        <v>0</v>
      </c>
      <c r="I194">
        <f ca="1"/>
        <v>0</v>
      </c>
      <c r="J194">
        <f ca="1"/>
        <v>1</v>
      </c>
      <c r="K194">
        <f ca="1"/>
        <v>0</v>
      </c>
      <c r="L194">
        <f ca="1"/>
        <v>1</v>
      </c>
    </row>
    <row r="195" spans="1:12" x14ac:dyDescent="0.3">
      <c r="A195">
        <f ca="1"/>
        <v>497196400</v>
      </c>
      <c r="B195">
        <f ca="1"/>
        <v>14211</v>
      </c>
      <c r="C195">
        <f ca="1"/>
        <v>0</v>
      </c>
      <c r="D195">
        <f ca="1"/>
        <v>0</v>
      </c>
      <c r="E195">
        <f ca="1"/>
        <v>3211</v>
      </c>
      <c r="F195">
        <f ca="1"/>
        <v>2</v>
      </c>
      <c r="G195">
        <f ca="1"/>
        <v>1</v>
      </c>
      <c r="H195">
        <f ca="1"/>
        <v>0</v>
      </c>
      <c r="I195">
        <f ca="1"/>
        <v>0</v>
      </c>
      <c r="J195">
        <f ca="1"/>
        <v>1</v>
      </c>
      <c r="K195">
        <f ca="1"/>
        <v>0</v>
      </c>
      <c r="L195">
        <f ca="1"/>
        <v>1</v>
      </c>
    </row>
    <row r="196" spans="1:12" x14ac:dyDescent="0.3">
      <c r="A196">
        <f ca="1"/>
        <v>234002811</v>
      </c>
      <c r="B196">
        <f ca="1"/>
        <v>14211</v>
      </c>
      <c r="C196">
        <f ca="1"/>
        <v>0</v>
      </c>
      <c r="D196">
        <f ca="1"/>
        <v>0</v>
      </c>
      <c r="E196">
        <f ca="1"/>
        <v>3221</v>
      </c>
      <c r="F196">
        <f ca="1"/>
        <v>2</v>
      </c>
      <c r="G196">
        <f ca="1"/>
        <v>1</v>
      </c>
      <c r="H196">
        <f ca="1"/>
        <v>0</v>
      </c>
      <c r="I196">
        <f ca="1"/>
        <v>0</v>
      </c>
      <c r="J196">
        <f ca="1"/>
        <v>1</v>
      </c>
      <c r="K196">
        <f ca="1"/>
        <v>0</v>
      </c>
      <c r="L196">
        <f ca="1"/>
        <v>1</v>
      </c>
    </row>
    <row r="197" spans="1:12" x14ac:dyDescent="0.3">
      <c r="A197">
        <f ca="1"/>
        <v>202040038</v>
      </c>
      <c r="B197">
        <f ca="1"/>
        <v>14211</v>
      </c>
      <c r="C197">
        <f ca="1"/>
        <v>0</v>
      </c>
      <c r="D197">
        <f ca="1"/>
        <v>0</v>
      </c>
      <c r="E197">
        <f ca="1"/>
        <v>4211</v>
      </c>
      <c r="F197">
        <f ca="1"/>
        <v>1</v>
      </c>
      <c r="G197">
        <f ca="1"/>
        <v>1</v>
      </c>
      <c r="H197">
        <f ca="1"/>
        <v>0</v>
      </c>
      <c r="I197">
        <f ca="1"/>
        <v>0</v>
      </c>
      <c r="J197">
        <f ca="1"/>
        <v>0</v>
      </c>
      <c r="K197">
        <f ca="1"/>
        <v>0</v>
      </c>
      <c r="L197">
        <f ca="1"/>
        <v>1</v>
      </c>
    </row>
    <row r="198" spans="1:12" x14ac:dyDescent="0.3">
      <c r="A198">
        <f ca="1"/>
        <v>947927177</v>
      </c>
      <c r="B198">
        <f ca="1"/>
        <v>14221</v>
      </c>
      <c r="C198">
        <f ca="1"/>
        <v>0</v>
      </c>
      <c r="D198">
        <f ca="1"/>
        <v>0</v>
      </c>
      <c r="E198">
        <f ca="1"/>
        <v>3011</v>
      </c>
      <c r="F198">
        <f ca="1"/>
        <v>2</v>
      </c>
      <c r="G198">
        <f ca="1"/>
        <v>1</v>
      </c>
      <c r="H198">
        <f ca="1"/>
        <v>0</v>
      </c>
      <c r="I198">
        <f ca="1"/>
        <v>0</v>
      </c>
      <c r="J198">
        <f ca="1"/>
        <v>1</v>
      </c>
      <c r="K198">
        <f ca="1"/>
        <v>0</v>
      </c>
      <c r="L198">
        <f ca="1"/>
        <v>1</v>
      </c>
    </row>
    <row r="199" spans="1:12" x14ac:dyDescent="0.3">
      <c r="A199">
        <f ca="1"/>
        <v>143330080</v>
      </c>
      <c r="B199">
        <f ca="1"/>
        <v>14221</v>
      </c>
      <c r="C199">
        <f ca="1"/>
        <v>0</v>
      </c>
      <c r="D199">
        <f ca="1"/>
        <v>0</v>
      </c>
      <c r="E199">
        <f ca="1"/>
        <v>3311</v>
      </c>
      <c r="F199">
        <f ca="1"/>
        <v>2</v>
      </c>
      <c r="G199">
        <f ca="1"/>
        <v>1</v>
      </c>
      <c r="H199">
        <f ca="1"/>
        <v>0</v>
      </c>
      <c r="I199">
        <f ca="1"/>
        <v>0</v>
      </c>
      <c r="J199">
        <f ca="1"/>
        <v>1</v>
      </c>
      <c r="K199">
        <f ca="1"/>
        <v>0</v>
      </c>
      <c r="L199">
        <f ca="1"/>
        <v>1</v>
      </c>
    </row>
    <row r="200" spans="1:12" x14ac:dyDescent="0.3">
      <c r="A200">
        <f ca="1"/>
        <v>395858443</v>
      </c>
      <c r="B200">
        <f ca="1"/>
        <v>14221</v>
      </c>
      <c r="C200">
        <f ca="1"/>
        <v>0</v>
      </c>
      <c r="D200">
        <f ca="1"/>
        <v>0</v>
      </c>
      <c r="E200">
        <f ca="1"/>
        <v>3321</v>
      </c>
      <c r="F200">
        <f ca="1"/>
        <v>2</v>
      </c>
      <c r="G200">
        <f ca="1"/>
        <v>1</v>
      </c>
      <c r="H200">
        <f ca="1"/>
        <v>0</v>
      </c>
      <c r="I200">
        <f ca="1"/>
        <v>0</v>
      </c>
      <c r="J200">
        <f ca="1"/>
        <v>1</v>
      </c>
      <c r="K200">
        <f ca="1"/>
        <v>0</v>
      </c>
      <c r="L200">
        <f ca="1"/>
        <v>1</v>
      </c>
    </row>
    <row r="201" spans="1:12" x14ac:dyDescent="0.3">
      <c r="A201">
        <f ca="1"/>
        <v>469178898</v>
      </c>
      <c r="B201">
        <f ca="1"/>
        <v>14221</v>
      </c>
      <c r="C201">
        <f ca="1"/>
        <v>0</v>
      </c>
      <c r="D201">
        <f ca="1"/>
        <v>0</v>
      </c>
      <c r="E201">
        <f ca="1"/>
        <v>4221</v>
      </c>
      <c r="F201">
        <f ca="1"/>
        <v>1</v>
      </c>
      <c r="G201">
        <f ca="1"/>
        <v>1</v>
      </c>
      <c r="H201">
        <f ca="1"/>
        <v>0</v>
      </c>
      <c r="I201">
        <f ca="1"/>
        <v>0</v>
      </c>
      <c r="J201">
        <f ca="1"/>
        <v>0</v>
      </c>
      <c r="K201">
        <f ca="1"/>
        <v>0</v>
      </c>
      <c r="L201">
        <f ca="1"/>
        <v>1</v>
      </c>
    </row>
    <row r="202" spans="1:12" x14ac:dyDescent="0.3">
      <c r="A202">
        <f ca="1"/>
        <v>837818137</v>
      </c>
      <c r="B202">
        <f ca="1"/>
        <v>14231</v>
      </c>
      <c r="C202">
        <f ca="1"/>
        <v>0</v>
      </c>
      <c r="D202">
        <f ca="1"/>
        <v>0</v>
      </c>
      <c r="E202">
        <f ca="1"/>
        <v>3211</v>
      </c>
      <c r="F202">
        <f ca="1"/>
        <v>2</v>
      </c>
      <c r="G202">
        <f ca="1"/>
        <v>1</v>
      </c>
      <c r="H202">
        <f ca="1"/>
        <v>0</v>
      </c>
      <c r="I202">
        <f ca="1"/>
        <v>0</v>
      </c>
      <c r="J202">
        <f ca="1"/>
        <v>1</v>
      </c>
      <c r="K202">
        <f ca="1"/>
        <v>0</v>
      </c>
      <c r="L202">
        <f ca="1"/>
        <v>1</v>
      </c>
    </row>
    <row r="203" spans="1:12" x14ac:dyDescent="0.3">
      <c r="A203">
        <f ca="1"/>
        <v>58127259</v>
      </c>
      <c r="B203">
        <f ca="1"/>
        <v>14231</v>
      </c>
      <c r="C203">
        <f ca="1"/>
        <v>0</v>
      </c>
      <c r="D203">
        <f ca="1"/>
        <v>0</v>
      </c>
      <c r="E203">
        <f ca="1"/>
        <v>3221</v>
      </c>
      <c r="F203">
        <f ca="1"/>
        <v>2</v>
      </c>
      <c r="G203">
        <f ca="1"/>
        <v>1</v>
      </c>
      <c r="H203">
        <f ca="1"/>
        <v>0</v>
      </c>
      <c r="I203">
        <f ca="1"/>
        <v>0</v>
      </c>
      <c r="J203">
        <f ca="1"/>
        <v>1</v>
      </c>
      <c r="K203">
        <f ca="1"/>
        <v>0</v>
      </c>
      <c r="L203">
        <f ca="1"/>
        <v>1</v>
      </c>
    </row>
    <row r="204" spans="1:12" x14ac:dyDescent="0.3">
      <c r="A204">
        <f ca="1"/>
        <v>704702324</v>
      </c>
      <c r="B204">
        <f ca="1"/>
        <v>14231</v>
      </c>
      <c r="C204">
        <f ca="1"/>
        <v>0</v>
      </c>
      <c r="D204">
        <f ca="1"/>
        <v>0</v>
      </c>
      <c r="E204">
        <f ca="1"/>
        <v>3321</v>
      </c>
      <c r="F204">
        <f ca="1"/>
        <v>2</v>
      </c>
      <c r="G204">
        <f ca="1"/>
        <v>1</v>
      </c>
      <c r="H204">
        <f ca="1"/>
        <v>0</v>
      </c>
      <c r="I204">
        <f ca="1"/>
        <v>0</v>
      </c>
      <c r="J204">
        <f ca="1"/>
        <v>1</v>
      </c>
      <c r="K204">
        <f ca="1"/>
        <v>0</v>
      </c>
      <c r="L204">
        <f ca="1"/>
        <v>1</v>
      </c>
    </row>
    <row r="205" spans="1:12" x14ac:dyDescent="0.3">
      <c r="A205">
        <f ca="1"/>
        <v>623922046</v>
      </c>
      <c r="B205">
        <f ca="1"/>
        <v>14231</v>
      </c>
      <c r="C205">
        <f ca="1"/>
        <v>0</v>
      </c>
      <c r="D205">
        <f ca="1"/>
        <v>0</v>
      </c>
      <c r="E205">
        <f ca="1"/>
        <v>4231</v>
      </c>
      <c r="F205">
        <f ca="1"/>
        <v>1</v>
      </c>
      <c r="G205">
        <f ca="1"/>
        <v>1</v>
      </c>
      <c r="H205">
        <f ca="1"/>
        <v>0</v>
      </c>
      <c r="I205">
        <f ca="1"/>
        <v>0</v>
      </c>
      <c r="J205">
        <f ca="1"/>
        <v>0</v>
      </c>
      <c r="K205">
        <f ca="1"/>
        <v>0</v>
      </c>
      <c r="L205">
        <f ca="1"/>
        <v>1</v>
      </c>
    </row>
    <row r="206" spans="1:12" x14ac:dyDescent="0.3">
      <c r="A206">
        <f ca="1"/>
        <v>748968869</v>
      </c>
      <c r="B206">
        <f ca="1"/>
        <v>14241</v>
      </c>
      <c r="C206">
        <f ca="1"/>
        <v>0</v>
      </c>
      <c r="D206">
        <f ca="1"/>
        <v>0</v>
      </c>
      <c r="E206">
        <f ca="1"/>
        <v>3011</v>
      </c>
      <c r="F206">
        <f ca="1"/>
        <v>2</v>
      </c>
      <c r="G206">
        <f ca="1"/>
        <v>1</v>
      </c>
      <c r="H206">
        <f ca="1"/>
        <v>0</v>
      </c>
      <c r="I206">
        <f ca="1"/>
        <v>0</v>
      </c>
      <c r="J206">
        <f ca="1"/>
        <v>1</v>
      </c>
      <c r="K206">
        <f ca="1"/>
        <v>0</v>
      </c>
      <c r="L206">
        <f ca="1"/>
        <v>1</v>
      </c>
    </row>
    <row r="207" spans="1:12" x14ac:dyDescent="0.3">
      <c r="A207">
        <f ca="1"/>
        <v>399128846</v>
      </c>
      <c r="B207">
        <f ca="1"/>
        <v>14241</v>
      </c>
      <c r="C207">
        <f ca="1"/>
        <v>0</v>
      </c>
      <c r="D207">
        <f ca="1"/>
        <v>0</v>
      </c>
      <c r="E207">
        <f ca="1"/>
        <v>3201</v>
      </c>
      <c r="F207">
        <f ca="1"/>
        <v>2</v>
      </c>
      <c r="G207">
        <f ca="1"/>
        <v>1</v>
      </c>
      <c r="H207">
        <f ca="1"/>
        <v>0</v>
      </c>
      <c r="I207">
        <f ca="1"/>
        <v>0</v>
      </c>
      <c r="J207">
        <f ca="1"/>
        <v>1</v>
      </c>
      <c r="K207">
        <f ca="1"/>
        <v>0</v>
      </c>
      <c r="L207">
        <f ca="1"/>
        <v>1</v>
      </c>
    </row>
    <row r="208" spans="1:12" x14ac:dyDescent="0.3">
      <c r="A208">
        <f ca="1"/>
        <v>532079872</v>
      </c>
      <c r="B208">
        <f ca="1"/>
        <v>14241</v>
      </c>
      <c r="C208">
        <f ca="1"/>
        <v>0</v>
      </c>
      <c r="D208">
        <f ca="1"/>
        <v>0</v>
      </c>
      <c r="E208">
        <f ca="1"/>
        <v>3211</v>
      </c>
      <c r="F208">
        <f ca="1"/>
        <v>2</v>
      </c>
      <c r="G208">
        <f ca="1"/>
        <v>1</v>
      </c>
      <c r="H208">
        <f ca="1"/>
        <v>0</v>
      </c>
      <c r="I208">
        <f ca="1"/>
        <v>0</v>
      </c>
      <c r="J208">
        <f ca="1"/>
        <v>1</v>
      </c>
      <c r="K208">
        <f ca="1"/>
        <v>0</v>
      </c>
      <c r="L208">
        <f ca="1"/>
        <v>1</v>
      </c>
    </row>
    <row r="209" spans="1:12" x14ac:dyDescent="0.3">
      <c r="A209">
        <f ca="1"/>
        <v>927122322</v>
      </c>
      <c r="B209">
        <f ca="1"/>
        <v>14241</v>
      </c>
      <c r="C209">
        <f ca="1"/>
        <v>0</v>
      </c>
      <c r="D209">
        <f ca="1"/>
        <v>0</v>
      </c>
      <c r="E209">
        <f ca="1"/>
        <v>4241</v>
      </c>
      <c r="F209">
        <f ca="1"/>
        <v>1</v>
      </c>
      <c r="G209">
        <f ca="1"/>
        <v>1</v>
      </c>
      <c r="H209">
        <f ca="1"/>
        <v>0</v>
      </c>
      <c r="I209">
        <f ca="1"/>
        <v>0</v>
      </c>
      <c r="J209">
        <f ca="1"/>
        <v>0</v>
      </c>
      <c r="K209">
        <f ca="1"/>
        <v>0</v>
      </c>
      <c r="L209">
        <f ca="1"/>
        <v>1</v>
      </c>
    </row>
    <row r="210" spans="1:12" x14ac:dyDescent="0.3">
      <c r="A210">
        <f ca="1"/>
        <v>216356559</v>
      </c>
      <c r="B210">
        <f ca="1"/>
        <v>14251</v>
      </c>
      <c r="C210">
        <f ca="1"/>
        <v>0</v>
      </c>
      <c r="D210">
        <f ca="1"/>
        <v>0</v>
      </c>
      <c r="E210">
        <f ca="1"/>
        <v>3001</v>
      </c>
      <c r="F210">
        <f ca="1"/>
        <v>2</v>
      </c>
      <c r="G210">
        <f ca="1"/>
        <v>1</v>
      </c>
      <c r="H210">
        <f ca="1"/>
        <v>0</v>
      </c>
      <c r="I210">
        <f ca="1"/>
        <v>0</v>
      </c>
      <c r="J210">
        <f ca="1"/>
        <v>1</v>
      </c>
      <c r="K210">
        <f ca="1"/>
        <v>0</v>
      </c>
      <c r="L210">
        <f ca="1"/>
        <v>1</v>
      </c>
    </row>
    <row r="211" spans="1:12" x14ac:dyDescent="0.3">
      <c r="A211">
        <f ca="1"/>
        <v>206649700</v>
      </c>
      <c r="B211">
        <f ca="1"/>
        <v>14251</v>
      </c>
      <c r="C211">
        <f ca="1"/>
        <v>0</v>
      </c>
      <c r="D211">
        <f ca="1"/>
        <v>0</v>
      </c>
      <c r="E211">
        <f ca="1"/>
        <v>3201</v>
      </c>
      <c r="F211">
        <f ca="1"/>
        <v>2</v>
      </c>
      <c r="G211">
        <f ca="1"/>
        <v>1</v>
      </c>
      <c r="H211">
        <f ca="1"/>
        <v>0</v>
      </c>
      <c r="I211">
        <f ca="1"/>
        <v>0</v>
      </c>
      <c r="J211">
        <f ca="1"/>
        <v>1</v>
      </c>
      <c r="K211">
        <f ca="1"/>
        <v>0</v>
      </c>
      <c r="L211">
        <f ca="1"/>
        <v>1</v>
      </c>
    </row>
    <row r="212" spans="1:12" x14ac:dyDescent="0.3">
      <c r="A212">
        <f ca="1"/>
        <v>835339392</v>
      </c>
      <c r="B212">
        <f ca="1"/>
        <v>14251</v>
      </c>
      <c r="C212">
        <f ca="1"/>
        <v>0</v>
      </c>
      <c r="D212">
        <f ca="1"/>
        <v>0</v>
      </c>
      <c r="E212">
        <f ca="1"/>
        <v>3211</v>
      </c>
      <c r="F212">
        <f ca="1"/>
        <v>2</v>
      </c>
      <c r="G212">
        <f ca="1"/>
        <v>1</v>
      </c>
      <c r="H212">
        <f ca="1"/>
        <v>0</v>
      </c>
      <c r="I212">
        <f ca="1"/>
        <v>0</v>
      </c>
      <c r="J212">
        <f ca="1"/>
        <v>1</v>
      </c>
      <c r="K212">
        <f ca="1"/>
        <v>0</v>
      </c>
      <c r="L212">
        <f ca="1"/>
        <v>1</v>
      </c>
    </row>
    <row r="213" spans="1:12" x14ac:dyDescent="0.3">
      <c r="A213">
        <f ca="1"/>
        <v>644311864</v>
      </c>
      <c r="B213">
        <f ca="1"/>
        <v>14251</v>
      </c>
      <c r="C213">
        <f ca="1"/>
        <v>0</v>
      </c>
      <c r="D213">
        <f ca="1"/>
        <v>0</v>
      </c>
      <c r="E213">
        <f ca="1"/>
        <v>4251</v>
      </c>
      <c r="F213">
        <f ca="1"/>
        <v>1</v>
      </c>
      <c r="G213">
        <f ca="1"/>
        <v>1</v>
      </c>
      <c r="H213">
        <f ca="1"/>
        <v>0</v>
      </c>
      <c r="I213">
        <f ca="1"/>
        <v>0</v>
      </c>
      <c r="J213">
        <f ca="1"/>
        <v>0</v>
      </c>
      <c r="K213">
        <f ca="1"/>
        <v>0</v>
      </c>
      <c r="L213">
        <f ca="1"/>
        <v>1</v>
      </c>
    </row>
    <row r="214" spans="1:12" x14ac:dyDescent="0.3">
      <c r="A214">
        <f ca="1"/>
        <v>149391521</v>
      </c>
      <c r="B214">
        <f ca="1"/>
        <v>14261</v>
      </c>
      <c r="C214">
        <f ca="1"/>
        <v>0</v>
      </c>
      <c r="D214">
        <f ca="1"/>
        <v>0</v>
      </c>
      <c r="E214">
        <f ca="1"/>
        <v>3201</v>
      </c>
      <c r="F214">
        <f ca="1"/>
        <v>2</v>
      </c>
      <c r="G214">
        <f ca="1"/>
        <v>1</v>
      </c>
      <c r="H214">
        <f ca="1"/>
        <v>0</v>
      </c>
      <c r="I214">
        <f ca="1"/>
        <v>0</v>
      </c>
      <c r="J214">
        <f ca="1"/>
        <v>1</v>
      </c>
      <c r="K214">
        <f ca="1"/>
        <v>0</v>
      </c>
      <c r="L214">
        <f ca="1"/>
        <v>1</v>
      </c>
    </row>
    <row r="215" spans="1:12" x14ac:dyDescent="0.3">
      <c r="A215">
        <f ca="1"/>
        <v>130529171</v>
      </c>
      <c r="B215">
        <f ca="1"/>
        <v>14261</v>
      </c>
      <c r="C215">
        <f ca="1"/>
        <v>0</v>
      </c>
      <c r="D215">
        <f ca="1"/>
        <v>0</v>
      </c>
      <c r="E215">
        <f ca="1"/>
        <v>3211</v>
      </c>
      <c r="F215">
        <f ca="1"/>
        <v>2</v>
      </c>
      <c r="G215">
        <f ca="1"/>
        <v>1</v>
      </c>
      <c r="H215">
        <f ca="1"/>
        <v>0</v>
      </c>
      <c r="I215">
        <f ca="1"/>
        <v>0</v>
      </c>
      <c r="J215">
        <f ca="1"/>
        <v>1</v>
      </c>
      <c r="K215">
        <f ca="1"/>
        <v>0</v>
      </c>
      <c r="L215">
        <f ca="1"/>
        <v>2</v>
      </c>
    </row>
    <row r="216" spans="1:12" x14ac:dyDescent="0.3">
      <c r="A216">
        <f ca="1"/>
        <v>624163675</v>
      </c>
      <c r="B216">
        <f ca="1"/>
        <v>14261</v>
      </c>
      <c r="C216">
        <f ca="1"/>
        <v>0</v>
      </c>
      <c r="D216">
        <f ca="1"/>
        <v>0</v>
      </c>
      <c r="E216">
        <f ca="1"/>
        <v>3221</v>
      </c>
      <c r="F216">
        <f ca="1"/>
        <v>2</v>
      </c>
      <c r="G216">
        <f ca="1"/>
        <v>1</v>
      </c>
      <c r="H216">
        <f ca="1"/>
        <v>0</v>
      </c>
      <c r="I216">
        <f ca="1"/>
        <v>0</v>
      </c>
      <c r="J216">
        <f ca="1"/>
        <v>1</v>
      </c>
      <c r="K216">
        <f ca="1"/>
        <v>0</v>
      </c>
      <c r="L216">
        <f ca="1"/>
        <v>1</v>
      </c>
    </row>
    <row r="217" spans="1:12" x14ac:dyDescent="0.3">
      <c r="A217">
        <f ca="1"/>
        <v>592597613</v>
      </c>
      <c r="B217">
        <f ca="1"/>
        <v>14261</v>
      </c>
      <c r="C217">
        <f ca="1"/>
        <v>0</v>
      </c>
      <c r="D217">
        <f ca="1"/>
        <v>0</v>
      </c>
      <c r="E217">
        <f ca="1"/>
        <v>4261</v>
      </c>
      <c r="F217">
        <f ca="1"/>
        <v>1</v>
      </c>
      <c r="G217">
        <f ca="1"/>
        <v>1</v>
      </c>
      <c r="H217">
        <f ca="1"/>
        <v>0</v>
      </c>
      <c r="I217">
        <f ca="1"/>
        <v>0</v>
      </c>
      <c r="J217">
        <f ca="1"/>
        <v>0</v>
      </c>
      <c r="K217">
        <f ca="1"/>
        <v>0</v>
      </c>
      <c r="L217">
        <f ca="1"/>
        <v>1</v>
      </c>
    </row>
    <row r="218" spans="1:12" x14ac:dyDescent="0.3">
      <c r="A218">
        <f ca="1"/>
        <v>834789715</v>
      </c>
      <c r="B218">
        <f ca="1"/>
        <v>14271</v>
      </c>
      <c r="C218">
        <f ca="1"/>
        <v>0</v>
      </c>
      <c r="D218">
        <f ca="1"/>
        <v>0</v>
      </c>
      <c r="E218">
        <f ca="1"/>
        <v>3011</v>
      </c>
      <c r="F218">
        <f ca="1"/>
        <v>2</v>
      </c>
      <c r="G218">
        <f ca="1"/>
        <v>1</v>
      </c>
      <c r="H218">
        <f ca="1"/>
        <v>0</v>
      </c>
      <c r="I218">
        <f ca="1"/>
        <v>0</v>
      </c>
      <c r="J218">
        <f ca="1"/>
        <v>1</v>
      </c>
      <c r="K218">
        <f ca="1"/>
        <v>0</v>
      </c>
      <c r="L218">
        <f ca="1"/>
        <v>1</v>
      </c>
    </row>
    <row r="219" spans="1:12" x14ac:dyDescent="0.3">
      <c r="A219">
        <f ca="1"/>
        <v>883673679</v>
      </c>
      <c r="B219">
        <f ca="1"/>
        <v>14271</v>
      </c>
      <c r="C219">
        <f ca="1"/>
        <v>0</v>
      </c>
      <c r="D219">
        <f ca="1"/>
        <v>0</v>
      </c>
      <c r="E219">
        <f ca="1"/>
        <v>3201</v>
      </c>
      <c r="F219">
        <f ca="1"/>
        <v>2</v>
      </c>
      <c r="G219">
        <f ca="1"/>
        <v>1</v>
      </c>
      <c r="H219">
        <f ca="1"/>
        <v>0</v>
      </c>
      <c r="I219">
        <f ca="1"/>
        <v>0</v>
      </c>
      <c r="J219">
        <f ca="1"/>
        <v>1</v>
      </c>
      <c r="K219">
        <f ca="1"/>
        <v>0</v>
      </c>
      <c r="L219">
        <f ca="1"/>
        <v>2</v>
      </c>
    </row>
    <row r="220" spans="1:12" x14ac:dyDescent="0.3">
      <c r="A220">
        <f ca="1"/>
        <v>718531344</v>
      </c>
      <c r="B220">
        <f ca="1"/>
        <v>14271</v>
      </c>
      <c r="C220">
        <f ca="1"/>
        <v>0</v>
      </c>
      <c r="D220">
        <f ca="1"/>
        <v>0</v>
      </c>
      <c r="E220">
        <f ca="1"/>
        <v>4271</v>
      </c>
      <c r="F220">
        <f ca="1"/>
        <v>1</v>
      </c>
      <c r="G220">
        <f ca="1"/>
        <v>1</v>
      </c>
      <c r="H220">
        <f ca="1"/>
        <v>0</v>
      </c>
      <c r="I220">
        <f ca="1"/>
        <v>0</v>
      </c>
      <c r="J220">
        <f ca="1"/>
        <v>0</v>
      </c>
      <c r="K220">
        <f ca="1"/>
        <v>0</v>
      </c>
      <c r="L220">
        <f ca="1"/>
        <v>1</v>
      </c>
    </row>
    <row r="221" spans="1:12" x14ac:dyDescent="0.3">
      <c r="A221">
        <f ca="1"/>
        <v>88527890</v>
      </c>
      <c r="B221">
        <f ca="1"/>
        <v>14281</v>
      </c>
      <c r="C221">
        <f ca="1"/>
        <v>0</v>
      </c>
      <c r="D221">
        <f ca="1"/>
        <v>0</v>
      </c>
      <c r="E221">
        <f ca="1"/>
        <v>3121</v>
      </c>
      <c r="F221">
        <f ca="1"/>
        <v>2</v>
      </c>
      <c r="G221">
        <f ca="1"/>
        <v>1</v>
      </c>
      <c r="H221">
        <f ca="1"/>
        <v>0</v>
      </c>
      <c r="I221">
        <f ca="1"/>
        <v>0</v>
      </c>
      <c r="J221">
        <f ca="1"/>
        <v>1</v>
      </c>
      <c r="K221">
        <f ca="1"/>
        <v>0</v>
      </c>
      <c r="L221">
        <f ca="1"/>
        <v>1</v>
      </c>
    </row>
    <row r="222" spans="1:12" x14ac:dyDescent="0.3">
      <c r="A222">
        <f ca="1"/>
        <v>707128879</v>
      </c>
      <c r="B222">
        <f ca="1"/>
        <v>14281</v>
      </c>
      <c r="C222">
        <f ca="1"/>
        <v>0</v>
      </c>
      <c r="D222">
        <f ca="1"/>
        <v>0</v>
      </c>
      <c r="E222">
        <f ca="1"/>
        <v>3141</v>
      </c>
      <c r="F222">
        <f ca="1"/>
        <v>2</v>
      </c>
      <c r="G222">
        <f ca="1"/>
        <v>1</v>
      </c>
      <c r="H222">
        <f ca="1"/>
        <v>0</v>
      </c>
      <c r="I222">
        <f ca="1"/>
        <v>0</v>
      </c>
      <c r="J222">
        <f ca="1"/>
        <v>1</v>
      </c>
      <c r="K222">
        <f ca="1"/>
        <v>0</v>
      </c>
      <c r="L222">
        <f ca="1"/>
        <v>1</v>
      </c>
    </row>
    <row r="223" spans="1:12" x14ac:dyDescent="0.3">
      <c r="A223">
        <f ca="1"/>
        <v>884848593</v>
      </c>
      <c r="B223">
        <f ca="1"/>
        <v>14281</v>
      </c>
      <c r="C223">
        <f ca="1"/>
        <v>0</v>
      </c>
      <c r="D223">
        <f ca="1"/>
        <v>0</v>
      </c>
      <c r="E223">
        <f ca="1"/>
        <v>3201</v>
      </c>
      <c r="F223">
        <f ca="1"/>
        <v>2</v>
      </c>
      <c r="G223">
        <f ca="1"/>
        <v>1</v>
      </c>
      <c r="H223">
        <f ca="1"/>
        <v>0</v>
      </c>
      <c r="I223">
        <f ca="1"/>
        <v>0</v>
      </c>
      <c r="J223">
        <f ca="1"/>
        <v>1</v>
      </c>
      <c r="K223">
        <f ca="1"/>
        <v>0</v>
      </c>
      <c r="L223">
        <f ca="1"/>
        <v>2</v>
      </c>
    </row>
    <row r="224" spans="1:12" x14ac:dyDescent="0.3">
      <c r="A224">
        <f ca="1"/>
        <v>390004902</v>
      </c>
      <c r="B224">
        <f ca="1"/>
        <v>14281</v>
      </c>
      <c r="C224">
        <f ca="1"/>
        <v>0</v>
      </c>
      <c r="D224">
        <f ca="1"/>
        <v>0</v>
      </c>
      <c r="E224">
        <f ca="1"/>
        <v>4281</v>
      </c>
      <c r="F224">
        <f ca="1"/>
        <v>1</v>
      </c>
      <c r="G224">
        <f ca="1"/>
        <v>1</v>
      </c>
      <c r="H224">
        <f ca="1"/>
        <v>0</v>
      </c>
      <c r="I224">
        <f ca="1"/>
        <v>0</v>
      </c>
      <c r="J224">
        <f ca="1"/>
        <v>0</v>
      </c>
      <c r="K224">
        <f ca="1"/>
        <v>0</v>
      </c>
      <c r="L224">
        <f ca="1"/>
        <v>1</v>
      </c>
    </row>
    <row r="225" spans="1:12" x14ac:dyDescent="0.3">
      <c r="A225">
        <f ca="1"/>
        <v>242397047</v>
      </c>
      <c r="B225">
        <f ca="1"/>
        <v>14311</v>
      </c>
      <c r="C225">
        <f ca="1"/>
        <v>0</v>
      </c>
      <c r="D225">
        <f ca="1"/>
        <v>0</v>
      </c>
      <c r="E225">
        <f ca="1"/>
        <v>3011</v>
      </c>
      <c r="F225">
        <f ca="1"/>
        <v>2</v>
      </c>
      <c r="G225">
        <f ca="1"/>
        <v>1</v>
      </c>
      <c r="H225">
        <f ca="1"/>
        <v>0</v>
      </c>
      <c r="I225">
        <f ca="1"/>
        <v>0</v>
      </c>
      <c r="J225">
        <f ca="1"/>
        <v>1</v>
      </c>
      <c r="K225">
        <f ca="1"/>
        <v>0</v>
      </c>
      <c r="L225">
        <f ca="1"/>
        <v>1</v>
      </c>
    </row>
    <row r="226" spans="1:12" x14ac:dyDescent="0.3">
      <c r="A226">
        <f ca="1"/>
        <v>632683427</v>
      </c>
      <c r="B226">
        <f ca="1"/>
        <v>14311</v>
      </c>
      <c r="C226">
        <f ca="1"/>
        <v>0</v>
      </c>
      <c r="D226">
        <f ca="1"/>
        <v>0</v>
      </c>
      <c r="E226">
        <f ca="1"/>
        <v>3301</v>
      </c>
      <c r="F226">
        <f ca="1"/>
        <v>2</v>
      </c>
      <c r="G226">
        <f ca="1"/>
        <v>1</v>
      </c>
      <c r="H226">
        <f ca="1"/>
        <v>0</v>
      </c>
      <c r="I226">
        <f ca="1"/>
        <v>0</v>
      </c>
      <c r="J226">
        <f ca="1"/>
        <v>1</v>
      </c>
      <c r="K226">
        <f ca="1"/>
        <v>0</v>
      </c>
      <c r="L226">
        <f ca="1"/>
        <v>1</v>
      </c>
    </row>
    <row r="227" spans="1:12" x14ac:dyDescent="0.3">
      <c r="A227">
        <f ca="1"/>
        <v>447771804</v>
      </c>
      <c r="B227">
        <f ca="1"/>
        <v>14311</v>
      </c>
      <c r="C227">
        <f ca="1"/>
        <v>0</v>
      </c>
      <c r="D227">
        <f ca="1"/>
        <v>0</v>
      </c>
      <c r="E227">
        <f ca="1"/>
        <v>4311</v>
      </c>
      <c r="F227">
        <f ca="1"/>
        <v>1</v>
      </c>
      <c r="G227">
        <f ca="1"/>
        <v>1</v>
      </c>
      <c r="H227">
        <f ca="1"/>
        <v>0</v>
      </c>
      <c r="I227">
        <f ca="1"/>
        <v>0</v>
      </c>
      <c r="J227">
        <f ca="1"/>
        <v>0</v>
      </c>
      <c r="K227">
        <f ca="1"/>
        <v>0</v>
      </c>
      <c r="L227">
        <f ca="1"/>
        <v>1</v>
      </c>
    </row>
    <row r="228" spans="1:12" x14ac:dyDescent="0.3">
      <c r="A228">
        <f ca="1"/>
        <v>241088645</v>
      </c>
      <c r="B228">
        <f ca="1"/>
        <v>14321</v>
      </c>
      <c r="C228">
        <f ca="1"/>
        <v>0</v>
      </c>
      <c r="D228">
        <f ca="1"/>
        <v>0</v>
      </c>
      <c r="E228">
        <f ca="1"/>
        <v>3011</v>
      </c>
      <c r="F228">
        <f ca="1"/>
        <v>2</v>
      </c>
      <c r="G228">
        <f ca="1"/>
        <v>1</v>
      </c>
      <c r="H228">
        <f ca="1"/>
        <v>0</v>
      </c>
      <c r="I228">
        <f ca="1"/>
        <v>0</v>
      </c>
      <c r="J228">
        <f ca="1"/>
        <v>1</v>
      </c>
      <c r="K228">
        <f ca="1"/>
        <v>0</v>
      </c>
      <c r="L228">
        <f ca="1"/>
        <v>1</v>
      </c>
    </row>
    <row r="229" spans="1:12" x14ac:dyDescent="0.3">
      <c r="A229">
        <f ca="1"/>
        <v>896471674</v>
      </c>
      <c r="B229">
        <f ca="1"/>
        <v>14321</v>
      </c>
      <c r="C229">
        <f ca="1"/>
        <v>0</v>
      </c>
      <c r="D229">
        <f ca="1"/>
        <v>0</v>
      </c>
      <c r="E229">
        <f ca="1"/>
        <v>3301</v>
      </c>
      <c r="F229">
        <f ca="1"/>
        <v>2</v>
      </c>
      <c r="G229">
        <f ca="1"/>
        <v>1</v>
      </c>
      <c r="H229">
        <f ca="1"/>
        <v>0</v>
      </c>
      <c r="I229">
        <f ca="1"/>
        <v>0</v>
      </c>
      <c r="J229">
        <f ca="1"/>
        <v>1</v>
      </c>
      <c r="K229">
        <f ca="1"/>
        <v>0</v>
      </c>
      <c r="L229">
        <f ca="1"/>
        <v>1</v>
      </c>
    </row>
    <row r="230" spans="1:12" x14ac:dyDescent="0.3">
      <c r="A230">
        <f ca="1"/>
        <v>729669183</v>
      </c>
      <c r="B230">
        <f ca="1"/>
        <v>14321</v>
      </c>
      <c r="C230">
        <f ca="1"/>
        <v>0</v>
      </c>
      <c r="D230">
        <f ca="1"/>
        <v>0</v>
      </c>
      <c r="E230">
        <f ca="1"/>
        <v>4321</v>
      </c>
      <c r="F230">
        <f ca="1"/>
        <v>1</v>
      </c>
      <c r="G230">
        <f ca="1"/>
        <v>1</v>
      </c>
      <c r="H230">
        <f ca="1"/>
        <v>0</v>
      </c>
      <c r="I230">
        <f ca="1"/>
        <v>0</v>
      </c>
      <c r="J230">
        <f ca="1"/>
        <v>0</v>
      </c>
      <c r="K230">
        <f ca="1"/>
        <v>0</v>
      </c>
      <c r="L230">
        <f ca="1"/>
        <v>1</v>
      </c>
    </row>
    <row r="231" spans="1:12" x14ac:dyDescent="0.3">
      <c r="A231">
        <f ca="1"/>
        <v>561841030</v>
      </c>
      <c r="B231">
        <f ca="1"/>
        <v>14401</v>
      </c>
      <c r="C231">
        <f ca="1"/>
        <v>0</v>
      </c>
      <c r="D231">
        <f ca="1"/>
        <v>0</v>
      </c>
      <c r="E231">
        <f ca="1"/>
        <v>3301</v>
      </c>
      <c r="F231">
        <f ca="1"/>
        <v>2</v>
      </c>
      <c r="G231">
        <f ca="1"/>
        <v>1</v>
      </c>
      <c r="H231">
        <f ca="1"/>
        <v>0</v>
      </c>
      <c r="I231">
        <f ca="1"/>
        <v>0</v>
      </c>
      <c r="J231">
        <f ca="1"/>
        <v>1</v>
      </c>
      <c r="K231">
        <f ca="1"/>
        <v>0</v>
      </c>
      <c r="L231">
        <f ca="1"/>
        <v>1</v>
      </c>
    </row>
    <row r="232" spans="1:12" x14ac:dyDescent="0.3">
      <c r="A232">
        <f ca="1"/>
        <v>272432378</v>
      </c>
      <c r="B232">
        <f ca="1"/>
        <v>14401</v>
      </c>
      <c r="C232">
        <f ca="1"/>
        <v>0</v>
      </c>
      <c r="D232">
        <f ca="1"/>
        <v>0</v>
      </c>
      <c r="E232">
        <f ca="1"/>
        <v>3311</v>
      </c>
      <c r="F232">
        <f ca="1"/>
        <v>2</v>
      </c>
      <c r="G232">
        <f ca="1"/>
        <v>1</v>
      </c>
      <c r="H232">
        <f ca="1"/>
        <v>0</v>
      </c>
      <c r="I232">
        <f ca="1"/>
        <v>0</v>
      </c>
      <c r="J232">
        <f ca="1"/>
        <v>1</v>
      </c>
      <c r="K232">
        <f ca="1"/>
        <v>0</v>
      </c>
      <c r="L232">
        <f ca="1"/>
        <v>1</v>
      </c>
    </row>
    <row r="233" spans="1:12" x14ac:dyDescent="0.3">
      <c r="A233">
        <f ca="1"/>
        <v>957625615</v>
      </c>
      <c r="B233">
        <f ca="1"/>
        <v>14401</v>
      </c>
      <c r="C233">
        <f ca="1"/>
        <v>0</v>
      </c>
      <c r="D233">
        <f ca="1"/>
        <v>0</v>
      </c>
      <c r="E233">
        <f ca="1"/>
        <v>3321</v>
      </c>
      <c r="F233">
        <f ca="1"/>
        <v>2</v>
      </c>
      <c r="G233">
        <f ca="1"/>
        <v>1</v>
      </c>
      <c r="H233">
        <f ca="1"/>
        <v>0</v>
      </c>
      <c r="I233">
        <f ca="1"/>
        <v>0</v>
      </c>
      <c r="J233">
        <f ca="1"/>
        <v>1</v>
      </c>
      <c r="K233">
        <f ca="1"/>
        <v>0</v>
      </c>
      <c r="L233">
        <f ca="1"/>
        <v>1</v>
      </c>
    </row>
    <row r="234" spans="1:12" x14ac:dyDescent="0.3">
      <c r="A234">
        <f ca="1"/>
        <v>223269916</v>
      </c>
      <c r="B234">
        <f ca="1"/>
        <v>14401</v>
      </c>
      <c r="C234">
        <f ca="1"/>
        <v>0</v>
      </c>
      <c r="D234">
        <f ca="1"/>
        <v>0</v>
      </c>
      <c r="E234">
        <f ca="1"/>
        <v>4401</v>
      </c>
      <c r="F234">
        <f ca="1"/>
        <v>1</v>
      </c>
      <c r="G234">
        <f ca="1"/>
        <v>1</v>
      </c>
      <c r="H234">
        <f ca="1"/>
        <v>0</v>
      </c>
      <c r="I234">
        <f ca="1"/>
        <v>0</v>
      </c>
      <c r="J234">
        <f ca="1"/>
        <v>0</v>
      </c>
      <c r="K234">
        <f ca="1"/>
        <v>0</v>
      </c>
      <c r="L234">
        <f ca="1"/>
        <v>1</v>
      </c>
    </row>
    <row r="235" spans="1:12" x14ac:dyDescent="0.3">
      <c r="A235">
        <f ca="1"/>
        <v>625871784</v>
      </c>
      <c r="B235">
        <f ca="1"/>
        <v>14411</v>
      </c>
      <c r="C235">
        <f ca="1"/>
        <v>0</v>
      </c>
      <c r="D235">
        <f ca="1"/>
        <v>0</v>
      </c>
      <c r="E235">
        <f ca="1"/>
        <v>3311</v>
      </c>
      <c r="F235">
        <f ca="1"/>
        <v>2</v>
      </c>
      <c r="G235">
        <f ca="1"/>
        <v>1</v>
      </c>
      <c r="H235">
        <f ca="1"/>
        <v>0</v>
      </c>
      <c r="I235">
        <f ca="1"/>
        <v>0</v>
      </c>
      <c r="J235">
        <f ca="1"/>
        <v>1</v>
      </c>
      <c r="K235">
        <f ca="1"/>
        <v>0</v>
      </c>
      <c r="L235">
        <f ca="1"/>
        <v>1</v>
      </c>
    </row>
    <row r="236" spans="1:12" x14ac:dyDescent="0.3">
      <c r="A236">
        <f ca="1"/>
        <v>303418143</v>
      </c>
      <c r="B236">
        <f ca="1"/>
        <v>14411</v>
      </c>
      <c r="C236">
        <f ca="1"/>
        <v>0</v>
      </c>
      <c r="D236">
        <f ca="1"/>
        <v>0</v>
      </c>
      <c r="E236">
        <f ca="1"/>
        <v>3321</v>
      </c>
      <c r="F236">
        <f ca="1"/>
        <v>2</v>
      </c>
      <c r="G236">
        <f ca="1"/>
        <v>1</v>
      </c>
      <c r="H236">
        <f ca="1"/>
        <v>0</v>
      </c>
      <c r="I236">
        <f ca="1"/>
        <v>0</v>
      </c>
      <c r="J236">
        <f ca="1"/>
        <v>1</v>
      </c>
      <c r="K236">
        <f ca="1"/>
        <v>0</v>
      </c>
      <c r="L236">
        <f ca="1"/>
        <v>1</v>
      </c>
    </row>
    <row r="237" spans="1:12" x14ac:dyDescent="0.3">
      <c r="A237">
        <f ca="1"/>
        <v>135118015</v>
      </c>
      <c r="B237">
        <f ca="1"/>
        <v>14411</v>
      </c>
      <c r="C237">
        <f ca="1"/>
        <v>0</v>
      </c>
      <c r="D237">
        <f ca="1"/>
        <v>0</v>
      </c>
      <c r="E237">
        <f ca="1"/>
        <v>3331</v>
      </c>
      <c r="F237">
        <f ca="1"/>
        <v>2</v>
      </c>
      <c r="G237">
        <f ca="1"/>
        <v>1</v>
      </c>
      <c r="H237">
        <f ca="1"/>
        <v>0</v>
      </c>
      <c r="I237">
        <f ca="1"/>
        <v>0</v>
      </c>
      <c r="J237">
        <f ca="1"/>
        <v>1</v>
      </c>
      <c r="K237">
        <f ca="1"/>
        <v>0</v>
      </c>
      <c r="L237">
        <f ca="1"/>
        <v>1</v>
      </c>
    </row>
    <row r="238" spans="1:12" x14ac:dyDescent="0.3">
      <c r="A238">
        <f ca="1"/>
        <v>439542259</v>
      </c>
      <c r="B238">
        <f ca="1"/>
        <v>14411</v>
      </c>
      <c r="C238">
        <f ca="1"/>
        <v>0</v>
      </c>
      <c r="D238">
        <f ca="1"/>
        <v>0</v>
      </c>
      <c r="E238">
        <f ca="1"/>
        <v>4411</v>
      </c>
      <c r="F238">
        <f ca="1"/>
        <v>1</v>
      </c>
      <c r="G238">
        <f ca="1"/>
        <v>1</v>
      </c>
      <c r="H238">
        <f ca="1"/>
        <v>0</v>
      </c>
      <c r="I238">
        <f ca="1"/>
        <v>0</v>
      </c>
      <c r="J238">
        <f ca="1"/>
        <v>0</v>
      </c>
      <c r="K238">
        <f ca="1"/>
        <v>0</v>
      </c>
      <c r="L238">
        <f ca="1"/>
        <v>1</v>
      </c>
    </row>
    <row r="239" spans="1:12" x14ac:dyDescent="0.3">
      <c r="A239">
        <f ca="1"/>
        <v>769187193</v>
      </c>
      <c r="B239">
        <f ca="1"/>
        <v>14421</v>
      </c>
      <c r="C239">
        <f ca="1"/>
        <v>0</v>
      </c>
      <c r="D239">
        <f ca="1"/>
        <v>0</v>
      </c>
      <c r="E239">
        <f ca="1"/>
        <v>3001</v>
      </c>
      <c r="F239">
        <f ca="1"/>
        <v>2</v>
      </c>
      <c r="G239">
        <f ca="1"/>
        <v>1</v>
      </c>
      <c r="H239">
        <f ca="1"/>
        <v>0</v>
      </c>
      <c r="I239">
        <f ca="1"/>
        <v>0</v>
      </c>
      <c r="J239">
        <f ca="1"/>
        <v>1</v>
      </c>
      <c r="K239">
        <f ca="1"/>
        <v>0</v>
      </c>
      <c r="L239">
        <f ca="1"/>
        <v>1</v>
      </c>
    </row>
    <row r="240" spans="1:12" x14ac:dyDescent="0.3">
      <c r="A240">
        <f ca="1"/>
        <v>340616601</v>
      </c>
      <c r="B240">
        <f ca="1"/>
        <v>14421</v>
      </c>
      <c r="C240">
        <f ca="1"/>
        <v>0</v>
      </c>
      <c r="D240">
        <f ca="1"/>
        <v>0</v>
      </c>
      <c r="E240">
        <f ca="1"/>
        <v>3201</v>
      </c>
      <c r="F240">
        <f ca="1"/>
        <v>2</v>
      </c>
      <c r="G240">
        <f ca="1"/>
        <v>1</v>
      </c>
      <c r="H240">
        <f ca="1"/>
        <v>0</v>
      </c>
      <c r="I240">
        <f ca="1"/>
        <v>0</v>
      </c>
      <c r="J240">
        <f ca="1"/>
        <v>1</v>
      </c>
      <c r="K240">
        <f ca="1"/>
        <v>0</v>
      </c>
      <c r="L240">
        <f ca="1"/>
        <v>1</v>
      </c>
    </row>
    <row r="241" spans="1:12" x14ac:dyDescent="0.3">
      <c r="A241">
        <f ca="1"/>
        <v>357544866</v>
      </c>
      <c r="B241">
        <f ca="1"/>
        <v>14421</v>
      </c>
      <c r="C241">
        <f ca="1"/>
        <v>0</v>
      </c>
      <c r="D241">
        <f ca="1"/>
        <v>0</v>
      </c>
      <c r="E241">
        <f ca="1"/>
        <v>3221</v>
      </c>
      <c r="F241">
        <f ca="1"/>
        <v>2</v>
      </c>
      <c r="G241">
        <f ca="1"/>
        <v>1</v>
      </c>
      <c r="H241">
        <f ca="1"/>
        <v>0</v>
      </c>
      <c r="I241">
        <f ca="1"/>
        <v>0</v>
      </c>
      <c r="J241">
        <f ca="1"/>
        <v>1</v>
      </c>
      <c r="K241">
        <f ca="1"/>
        <v>0</v>
      </c>
      <c r="L241">
        <f ca="1"/>
        <v>1</v>
      </c>
    </row>
    <row r="242" spans="1:12" x14ac:dyDescent="0.3">
      <c r="A242">
        <f ca="1"/>
        <v>962467529</v>
      </c>
      <c r="B242">
        <f ca="1"/>
        <v>14421</v>
      </c>
      <c r="C242">
        <f ca="1"/>
        <v>0</v>
      </c>
      <c r="D242">
        <f ca="1"/>
        <v>0</v>
      </c>
      <c r="E242">
        <f ca="1"/>
        <v>4421</v>
      </c>
      <c r="F242">
        <f ca="1"/>
        <v>1</v>
      </c>
      <c r="G242">
        <f ca="1"/>
        <v>1</v>
      </c>
      <c r="H242">
        <f ca="1"/>
        <v>0</v>
      </c>
      <c r="I242">
        <f ca="1"/>
        <v>0</v>
      </c>
      <c r="J242">
        <f ca="1"/>
        <v>0</v>
      </c>
      <c r="K242">
        <f ca="1"/>
        <v>0</v>
      </c>
      <c r="L242">
        <f ca="1"/>
        <v>1</v>
      </c>
    </row>
    <row r="243" spans="1:12" x14ac:dyDescent="0.3">
      <c r="A243">
        <f ca="1"/>
        <v>262455167</v>
      </c>
      <c r="B243">
        <f ca="1"/>
        <v>14431</v>
      </c>
      <c r="C243">
        <f ca="1"/>
        <v>0</v>
      </c>
      <c r="D243">
        <f ca="1"/>
        <v>0</v>
      </c>
      <c r="E243">
        <f ca="1"/>
        <v>3301</v>
      </c>
      <c r="F243">
        <f ca="1"/>
        <v>2</v>
      </c>
      <c r="G243">
        <f ca="1"/>
        <v>1</v>
      </c>
      <c r="H243">
        <f ca="1"/>
        <v>0</v>
      </c>
      <c r="I243">
        <f ca="1"/>
        <v>0</v>
      </c>
      <c r="J243">
        <f ca="1"/>
        <v>1</v>
      </c>
      <c r="K243">
        <f ca="1"/>
        <v>0</v>
      </c>
      <c r="L243">
        <f ca="1"/>
        <v>1</v>
      </c>
    </row>
    <row r="244" spans="1:12" x14ac:dyDescent="0.3">
      <c r="A244">
        <f ca="1"/>
        <v>630866885</v>
      </c>
      <c r="B244">
        <f ca="1"/>
        <v>14431</v>
      </c>
      <c r="C244">
        <f ca="1"/>
        <v>0</v>
      </c>
      <c r="D244">
        <f ca="1"/>
        <v>0</v>
      </c>
      <c r="E244">
        <f ca="1"/>
        <v>3321</v>
      </c>
      <c r="F244">
        <f ca="1"/>
        <v>2</v>
      </c>
      <c r="G244">
        <f ca="1"/>
        <v>1</v>
      </c>
      <c r="H244">
        <f ca="1"/>
        <v>0</v>
      </c>
      <c r="I244">
        <f ca="1"/>
        <v>0</v>
      </c>
      <c r="J244">
        <f ca="1"/>
        <v>1</v>
      </c>
      <c r="K244">
        <f ca="1"/>
        <v>0</v>
      </c>
      <c r="L244">
        <f ca="1"/>
        <v>1</v>
      </c>
    </row>
    <row r="245" spans="1:12" x14ac:dyDescent="0.3">
      <c r="A245">
        <f ca="1"/>
        <v>376930314</v>
      </c>
      <c r="B245">
        <f ca="1"/>
        <v>14431</v>
      </c>
      <c r="C245">
        <f ca="1"/>
        <v>0</v>
      </c>
      <c r="D245">
        <f ca="1"/>
        <v>0</v>
      </c>
      <c r="E245">
        <f ca="1"/>
        <v>3331</v>
      </c>
      <c r="F245">
        <f ca="1"/>
        <v>2</v>
      </c>
      <c r="G245">
        <f ca="1"/>
        <v>1</v>
      </c>
      <c r="H245">
        <f ca="1"/>
        <v>0</v>
      </c>
      <c r="I245">
        <f ca="1"/>
        <v>0</v>
      </c>
      <c r="J245">
        <f ca="1"/>
        <v>1</v>
      </c>
      <c r="K245">
        <f ca="1"/>
        <v>0</v>
      </c>
      <c r="L245">
        <f ca="1"/>
        <v>1</v>
      </c>
    </row>
    <row r="246" spans="1:12" x14ac:dyDescent="0.3">
      <c r="A246">
        <f ca="1"/>
        <v>377177055</v>
      </c>
      <c r="B246">
        <f ca="1"/>
        <v>14431</v>
      </c>
      <c r="C246">
        <f ca="1"/>
        <v>0</v>
      </c>
      <c r="D246">
        <f ca="1"/>
        <v>0</v>
      </c>
      <c r="E246">
        <f ca="1"/>
        <v>4431</v>
      </c>
      <c r="F246">
        <f ca="1"/>
        <v>1</v>
      </c>
      <c r="G246">
        <f ca="1"/>
        <v>1</v>
      </c>
      <c r="H246">
        <f ca="1"/>
        <v>0</v>
      </c>
      <c r="I246">
        <f ca="1"/>
        <v>0</v>
      </c>
      <c r="J246">
        <f ca="1"/>
        <v>0</v>
      </c>
      <c r="K246">
        <f ca="1"/>
        <v>0</v>
      </c>
      <c r="L246">
        <f ca="1"/>
        <v>1</v>
      </c>
    </row>
    <row r="247" spans="1:12" x14ac:dyDescent="0.3">
      <c r="A247">
        <f ca="1"/>
        <v>568415208</v>
      </c>
      <c r="B247">
        <f ca="1"/>
        <v>14501</v>
      </c>
      <c r="C247">
        <f ca="1"/>
        <v>0</v>
      </c>
      <c r="D247">
        <f ca="1"/>
        <v>0</v>
      </c>
      <c r="E247">
        <f ca="1"/>
        <v>3021</v>
      </c>
      <c r="F247">
        <f ca="1"/>
        <v>2</v>
      </c>
      <c r="G247">
        <f ca="1"/>
        <v>1</v>
      </c>
      <c r="H247">
        <f ca="1"/>
        <v>0</v>
      </c>
      <c r="I247">
        <f ca="1"/>
        <v>0</v>
      </c>
      <c r="J247">
        <f ca="1"/>
        <v>1</v>
      </c>
      <c r="K247">
        <f ca="1"/>
        <v>0</v>
      </c>
      <c r="L247">
        <f ca="1"/>
        <v>1</v>
      </c>
    </row>
    <row r="248" spans="1:12" x14ac:dyDescent="0.3">
      <c r="A248">
        <f ca="1"/>
        <v>183961729</v>
      </c>
      <c r="B248">
        <f ca="1"/>
        <v>14501</v>
      </c>
      <c r="C248">
        <f ca="1"/>
        <v>0</v>
      </c>
      <c r="D248">
        <f ca="1"/>
        <v>0</v>
      </c>
      <c r="E248">
        <f ca="1"/>
        <v>3221</v>
      </c>
      <c r="F248">
        <f ca="1"/>
        <v>2</v>
      </c>
      <c r="G248">
        <f ca="1"/>
        <v>1</v>
      </c>
      <c r="H248">
        <f ca="1"/>
        <v>0</v>
      </c>
      <c r="I248">
        <f ca="1"/>
        <v>0</v>
      </c>
      <c r="J248">
        <f ca="1"/>
        <v>1</v>
      </c>
      <c r="K248">
        <f ca="1"/>
        <v>0</v>
      </c>
      <c r="L248">
        <f ca="1"/>
        <v>1</v>
      </c>
    </row>
    <row r="249" spans="1:12" x14ac:dyDescent="0.3">
      <c r="A249">
        <f ca="1"/>
        <v>706401018</v>
      </c>
      <c r="B249">
        <f ca="1"/>
        <v>14501</v>
      </c>
      <c r="C249">
        <f ca="1"/>
        <v>0</v>
      </c>
      <c r="D249">
        <f ca="1"/>
        <v>0</v>
      </c>
      <c r="E249">
        <f ca="1"/>
        <v>3321</v>
      </c>
      <c r="F249">
        <f ca="1"/>
        <v>2</v>
      </c>
      <c r="G249">
        <f ca="1"/>
        <v>1</v>
      </c>
      <c r="H249">
        <f ca="1"/>
        <v>0</v>
      </c>
      <c r="I249">
        <f ca="1"/>
        <v>0</v>
      </c>
      <c r="J249">
        <f ca="1"/>
        <v>1</v>
      </c>
      <c r="K249">
        <f ca="1"/>
        <v>0</v>
      </c>
      <c r="L249">
        <f ca="1"/>
        <v>1</v>
      </c>
    </row>
    <row r="250" spans="1:12" x14ac:dyDescent="0.3">
      <c r="A250">
        <f ca="1"/>
        <v>365715786</v>
      </c>
      <c r="B250">
        <f ca="1"/>
        <v>14501</v>
      </c>
      <c r="C250">
        <f ca="1"/>
        <v>0</v>
      </c>
      <c r="D250">
        <f ca="1"/>
        <v>0</v>
      </c>
      <c r="E250">
        <f ca="1"/>
        <v>4501</v>
      </c>
      <c r="F250">
        <f ca="1"/>
        <v>1</v>
      </c>
      <c r="G250">
        <f ca="1"/>
        <v>1</v>
      </c>
      <c r="H250">
        <f ca="1"/>
        <v>0</v>
      </c>
      <c r="I250">
        <f ca="1"/>
        <v>0</v>
      </c>
      <c r="J250">
        <f ca="1"/>
        <v>0</v>
      </c>
      <c r="K250">
        <f ca="1"/>
        <v>0</v>
      </c>
      <c r="L250">
        <f ca="1"/>
        <v>1</v>
      </c>
    </row>
    <row r="251" spans="1:12" x14ac:dyDescent="0.3">
      <c r="A251">
        <f ca="1"/>
        <v>233530532</v>
      </c>
      <c r="B251">
        <f ca="1"/>
        <v>21000</v>
      </c>
      <c r="C251">
        <f ca="1"/>
        <v>0</v>
      </c>
      <c r="D251">
        <f ca="1"/>
        <v>0</v>
      </c>
      <c r="E251">
        <f ca="1"/>
        <v>5201</v>
      </c>
      <c r="F251">
        <f ca="1"/>
        <v>2</v>
      </c>
      <c r="G251">
        <f ca="1"/>
        <v>1</v>
      </c>
      <c r="H251">
        <f ca="1"/>
        <v>0</v>
      </c>
      <c r="I251">
        <f ca="1"/>
        <v>0</v>
      </c>
      <c r="J251">
        <f ca="1"/>
        <v>1</v>
      </c>
      <c r="K251">
        <f ca="1"/>
        <v>0</v>
      </c>
      <c r="L251">
        <f ca="1"/>
        <v>1</v>
      </c>
    </row>
    <row r="252" spans="1:12" x14ac:dyDescent="0.3">
      <c r="A252">
        <f ca="1"/>
        <v>141431689</v>
      </c>
      <c r="B252">
        <f ca="1"/>
        <v>21000</v>
      </c>
      <c r="C252">
        <f ca="1"/>
        <v>0</v>
      </c>
      <c r="D252">
        <f ca="1"/>
        <v>0</v>
      </c>
      <c r="E252">
        <f ca="1"/>
        <v>5201</v>
      </c>
      <c r="F252">
        <f ca="1"/>
        <v>1</v>
      </c>
      <c r="G252">
        <f ca="1"/>
        <v>1</v>
      </c>
      <c r="H252">
        <f ca="1"/>
        <v>0</v>
      </c>
      <c r="I252">
        <f ca="1"/>
        <v>0</v>
      </c>
      <c r="J252">
        <f ca="1"/>
        <v>0</v>
      </c>
      <c r="K252">
        <f ca="1"/>
        <v>0</v>
      </c>
      <c r="L252">
        <f ca="1"/>
        <v>1</v>
      </c>
    </row>
    <row r="253" spans="1:12" x14ac:dyDescent="0.3">
      <c r="A253">
        <f ca="1"/>
        <v>586224521</v>
      </c>
      <c r="B253">
        <f ca="1"/>
        <v>21000</v>
      </c>
      <c r="C253">
        <f ca="1"/>
        <v>1</v>
      </c>
      <c r="D253">
        <f ca="1"/>
        <v>0</v>
      </c>
      <c r="E253">
        <f ca="1"/>
        <v>1000</v>
      </c>
      <c r="F253">
        <f ca="1"/>
        <v>2</v>
      </c>
      <c r="G253">
        <f ca="1"/>
        <v>1</v>
      </c>
      <c r="H253">
        <f ca="1"/>
        <v>0</v>
      </c>
      <c r="I253">
        <f ca="1"/>
        <v>0</v>
      </c>
      <c r="J253">
        <f ca="1"/>
        <v>1</v>
      </c>
      <c r="K253">
        <f ca="1"/>
        <v>0</v>
      </c>
      <c r="L253">
        <f ca="1"/>
        <v>20</v>
      </c>
    </row>
    <row r="254" spans="1:12" x14ac:dyDescent="0.3">
      <c r="A254">
        <f ca="1"/>
        <v>626126289</v>
      </c>
      <c r="B254">
        <f ca="1"/>
        <v>21000</v>
      </c>
      <c r="C254">
        <f ca="1"/>
        <v>2</v>
      </c>
      <c r="D254">
        <f ca="1"/>
        <v>0</v>
      </c>
      <c r="E254">
        <f ca="1"/>
        <v>5201</v>
      </c>
      <c r="F254">
        <f ca="1"/>
        <v>2</v>
      </c>
      <c r="G254">
        <f ca="1"/>
        <v>1</v>
      </c>
      <c r="H254">
        <f ca="1"/>
        <v>0</v>
      </c>
      <c r="I254">
        <f ca="1"/>
        <v>0</v>
      </c>
      <c r="J254">
        <f ca="1"/>
        <v>1</v>
      </c>
      <c r="K254">
        <f ca="1"/>
        <v>0</v>
      </c>
      <c r="L254">
        <f ca="1"/>
        <v>1</v>
      </c>
    </row>
    <row r="255" spans="1:12" x14ac:dyDescent="0.3">
      <c r="A255">
        <f ca="1"/>
        <v>561201905</v>
      </c>
      <c r="B255">
        <f ca="1"/>
        <v>21000</v>
      </c>
      <c r="C255">
        <f ca="1"/>
        <v>2</v>
      </c>
      <c r="D255">
        <f ca="1"/>
        <v>0</v>
      </c>
      <c r="E255">
        <f ca="1"/>
        <v>5201</v>
      </c>
      <c r="F255">
        <f ca="1"/>
        <v>1</v>
      </c>
      <c r="G255">
        <f ca="1"/>
        <v>1</v>
      </c>
      <c r="H255">
        <f ca="1"/>
        <v>0</v>
      </c>
      <c r="I255">
        <f ca="1"/>
        <v>1</v>
      </c>
      <c r="J255">
        <f ca="1"/>
        <v>0</v>
      </c>
      <c r="K255">
        <f ca="1"/>
        <v>0</v>
      </c>
      <c r="L255">
        <f ca="1"/>
        <v>1</v>
      </c>
    </row>
    <row r="256" spans="1:12" x14ac:dyDescent="0.3">
      <c r="A256">
        <f ca="1"/>
        <v>844696058</v>
      </c>
      <c r="B256">
        <f ca="1"/>
        <v>21000</v>
      </c>
      <c r="C256">
        <f ca="1"/>
        <v>9</v>
      </c>
      <c r="D256">
        <f ca="1"/>
        <v>0</v>
      </c>
      <c r="E256">
        <f ca="1"/>
        <v>5201</v>
      </c>
      <c r="F256">
        <f ca="1"/>
        <v>2</v>
      </c>
      <c r="G256">
        <f ca="1"/>
        <v>1</v>
      </c>
      <c r="H256">
        <f ca="1"/>
        <v>0</v>
      </c>
      <c r="I256">
        <f ca="1"/>
        <v>1</v>
      </c>
      <c r="J256">
        <f ca="1"/>
        <v>1</v>
      </c>
      <c r="K256">
        <f ca="1"/>
        <v>0</v>
      </c>
      <c r="L256">
        <f ca="1"/>
        <v>1</v>
      </c>
    </row>
    <row r="257" spans="1:12" x14ac:dyDescent="0.3">
      <c r="A257">
        <f ca="1"/>
        <v>959831008</v>
      </c>
      <c r="B257">
        <f ca="1"/>
        <v>21000</v>
      </c>
      <c r="C257">
        <f ca="1"/>
        <v>9</v>
      </c>
      <c r="D257">
        <f ca="1"/>
        <v>0</v>
      </c>
      <c r="E257">
        <f ca="1"/>
        <v>5201</v>
      </c>
      <c r="F257">
        <f ca="1"/>
        <v>1</v>
      </c>
      <c r="G257">
        <f ca="1"/>
        <v>1</v>
      </c>
      <c r="H257">
        <f ca="1"/>
        <v>0</v>
      </c>
      <c r="I257">
        <f ca="1"/>
        <v>0</v>
      </c>
      <c r="J257">
        <f ca="1"/>
        <v>0</v>
      </c>
      <c r="K257">
        <f ca="1"/>
        <v>0</v>
      </c>
      <c r="L257">
        <f ca="1"/>
        <v>1</v>
      </c>
    </row>
    <row r="258" spans="1:12" x14ac:dyDescent="0.3">
      <c r="A258">
        <f ca="1"/>
        <v>785443418</v>
      </c>
      <c r="B258">
        <f ca="1"/>
        <v>21000</v>
      </c>
      <c r="C258">
        <f ca="1"/>
        <v>10</v>
      </c>
      <c r="D258">
        <f ca="1"/>
        <v>0</v>
      </c>
      <c r="E258">
        <f ca="1"/>
        <v>2011</v>
      </c>
      <c r="F258">
        <f ca="1"/>
        <v>1</v>
      </c>
      <c r="G258">
        <f ca="1"/>
        <v>1</v>
      </c>
      <c r="H258">
        <f ca="1"/>
        <v>0</v>
      </c>
      <c r="I258">
        <f ca="1"/>
        <v>0</v>
      </c>
      <c r="J258">
        <f ca="1"/>
        <v>0</v>
      </c>
      <c r="K258">
        <f ca="1"/>
        <v>0</v>
      </c>
      <c r="L258">
        <f ca="1"/>
        <v>1</v>
      </c>
    </row>
    <row r="259" spans="1:12" x14ac:dyDescent="0.3">
      <c r="A259">
        <f ca="1"/>
        <v>983134743</v>
      </c>
      <c r="B259">
        <f ca="1"/>
        <v>21000</v>
      </c>
      <c r="C259">
        <f ca="1"/>
        <v>10</v>
      </c>
      <c r="D259">
        <f ca="1"/>
        <v>0</v>
      </c>
      <c r="E259">
        <f ca="1"/>
        <v>2031</v>
      </c>
      <c r="F259">
        <f ca="1"/>
        <v>1</v>
      </c>
      <c r="G259">
        <f ca="1"/>
        <v>1</v>
      </c>
      <c r="H259">
        <f ca="1"/>
        <v>0</v>
      </c>
      <c r="I259">
        <f ca="1"/>
        <v>0</v>
      </c>
      <c r="J259">
        <f ca="1"/>
        <v>0</v>
      </c>
      <c r="K259">
        <f ca="1"/>
        <v>0</v>
      </c>
      <c r="L259">
        <f ca="1"/>
        <v>2</v>
      </c>
    </row>
    <row r="260" spans="1:12" x14ac:dyDescent="0.3">
      <c r="A260">
        <f ca="1"/>
        <v>272649405</v>
      </c>
      <c r="B260">
        <f ca="1"/>
        <v>21000</v>
      </c>
      <c r="C260">
        <f ca="1"/>
        <v>10</v>
      </c>
      <c r="D260">
        <f ca="1"/>
        <v>0</v>
      </c>
      <c r="E260">
        <f ca="1"/>
        <v>2041</v>
      </c>
      <c r="F260">
        <f ca="1"/>
        <v>1</v>
      </c>
      <c r="G260">
        <f ca="1"/>
        <v>1</v>
      </c>
      <c r="H260">
        <f ca="1"/>
        <v>0</v>
      </c>
      <c r="I260">
        <f ca="1"/>
        <v>0</v>
      </c>
      <c r="J260">
        <f ca="1"/>
        <v>0</v>
      </c>
      <c r="K260">
        <f ca="1"/>
        <v>0</v>
      </c>
      <c r="L260">
        <f ca="1"/>
        <v>1</v>
      </c>
    </row>
    <row r="261" spans="1:12" x14ac:dyDescent="0.3">
      <c r="A261">
        <f ca="1"/>
        <v>136821087</v>
      </c>
      <c r="B261">
        <f ca="1"/>
        <v>21010</v>
      </c>
      <c r="C261">
        <f ca="1"/>
        <v>0</v>
      </c>
      <c r="D261">
        <f ca="1"/>
        <v>0</v>
      </c>
      <c r="E261">
        <f ca="1"/>
        <v>5201</v>
      </c>
      <c r="F261">
        <f ca="1"/>
        <v>2</v>
      </c>
      <c r="G261">
        <f ca="1"/>
        <v>1</v>
      </c>
      <c r="H261">
        <f ca="1"/>
        <v>0</v>
      </c>
      <c r="I261">
        <f ca="1"/>
        <v>0</v>
      </c>
      <c r="J261">
        <f ca="1"/>
        <v>1</v>
      </c>
      <c r="K261">
        <f ca="1"/>
        <v>0</v>
      </c>
      <c r="L261">
        <f ca="1"/>
        <v>1</v>
      </c>
    </row>
    <row r="262" spans="1:12" x14ac:dyDescent="0.3">
      <c r="A262">
        <f ca="1"/>
        <v>993982066</v>
      </c>
      <c r="B262">
        <f ca="1"/>
        <v>21010</v>
      </c>
      <c r="C262">
        <f ca="1"/>
        <v>0</v>
      </c>
      <c r="D262">
        <f ca="1"/>
        <v>0</v>
      </c>
      <c r="E262">
        <f ca="1"/>
        <v>5201</v>
      </c>
      <c r="F262">
        <f ca="1"/>
        <v>1</v>
      </c>
      <c r="G262">
        <f ca="1"/>
        <v>1</v>
      </c>
      <c r="H262">
        <f ca="1"/>
        <v>0</v>
      </c>
      <c r="I262">
        <f ca="1"/>
        <v>0</v>
      </c>
      <c r="J262">
        <f ca="1"/>
        <v>0</v>
      </c>
      <c r="K262">
        <f ca="1"/>
        <v>0</v>
      </c>
      <c r="L262">
        <f ca="1"/>
        <v>1</v>
      </c>
    </row>
    <row r="263" spans="1:12" x14ac:dyDescent="0.3">
      <c r="A263">
        <f ca="1"/>
        <v>670803902</v>
      </c>
      <c r="B263">
        <f ca="1"/>
        <v>21010</v>
      </c>
      <c r="C263">
        <f ca="1"/>
        <v>1</v>
      </c>
      <c r="D263">
        <f ca="1"/>
        <v>0</v>
      </c>
      <c r="E263">
        <f ca="1"/>
        <v>1010</v>
      </c>
      <c r="F263">
        <f ca="1"/>
        <v>2</v>
      </c>
      <c r="G263">
        <f ca="1"/>
        <v>1</v>
      </c>
      <c r="H263">
        <f ca="1"/>
        <v>0</v>
      </c>
      <c r="I263">
        <f ca="1"/>
        <v>0</v>
      </c>
      <c r="J263">
        <f ca="1"/>
        <v>1</v>
      </c>
      <c r="K263">
        <f ca="1"/>
        <v>0</v>
      </c>
      <c r="L263">
        <f ca="1"/>
        <v>20</v>
      </c>
    </row>
    <row r="264" spans="1:12" x14ac:dyDescent="0.3">
      <c r="A264">
        <f ca="1"/>
        <v>262328948</v>
      </c>
      <c r="B264">
        <f ca="1"/>
        <v>21010</v>
      </c>
      <c r="C264">
        <f ca="1"/>
        <v>2</v>
      </c>
      <c r="D264">
        <f ca="1"/>
        <v>0</v>
      </c>
      <c r="E264">
        <f ca="1"/>
        <v>5201</v>
      </c>
      <c r="F264">
        <f ca="1"/>
        <v>2</v>
      </c>
      <c r="G264">
        <f ca="1"/>
        <v>1</v>
      </c>
      <c r="H264">
        <f ca="1"/>
        <v>0</v>
      </c>
      <c r="I264">
        <f ca="1"/>
        <v>0</v>
      </c>
      <c r="J264">
        <f ca="1"/>
        <v>1</v>
      </c>
      <c r="K264">
        <f ca="1"/>
        <v>0</v>
      </c>
      <c r="L264">
        <f ca="1"/>
        <v>1</v>
      </c>
    </row>
    <row r="265" spans="1:12" x14ac:dyDescent="0.3">
      <c r="A265">
        <f ca="1"/>
        <v>753068967</v>
      </c>
      <c r="B265">
        <f ca="1"/>
        <v>21010</v>
      </c>
      <c r="C265">
        <f ca="1"/>
        <v>2</v>
      </c>
      <c r="D265">
        <f ca="1"/>
        <v>0</v>
      </c>
      <c r="E265">
        <f ca="1"/>
        <v>5201</v>
      </c>
      <c r="F265">
        <f ca="1"/>
        <v>1</v>
      </c>
      <c r="G265">
        <f ca="1"/>
        <v>1</v>
      </c>
      <c r="H265">
        <f ca="1"/>
        <v>0</v>
      </c>
      <c r="I265">
        <f ca="1"/>
        <v>1</v>
      </c>
      <c r="J265">
        <f ca="1"/>
        <v>0</v>
      </c>
      <c r="K265">
        <f ca="1"/>
        <v>0</v>
      </c>
      <c r="L265">
        <f ca="1"/>
        <v>1</v>
      </c>
    </row>
    <row r="266" spans="1:12" x14ac:dyDescent="0.3">
      <c r="A266">
        <f ca="1"/>
        <v>853686493</v>
      </c>
      <c r="B266">
        <f ca="1"/>
        <v>21010</v>
      </c>
      <c r="C266">
        <f ca="1"/>
        <v>9</v>
      </c>
      <c r="D266">
        <f ca="1"/>
        <v>0</v>
      </c>
      <c r="E266">
        <f ca="1"/>
        <v>5201</v>
      </c>
      <c r="F266">
        <f ca="1"/>
        <v>2</v>
      </c>
      <c r="G266">
        <f ca="1"/>
        <v>1</v>
      </c>
      <c r="H266">
        <f ca="1"/>
        <v>0</v>
      </c>
      <c r="I266">
        <f ca="1"/>
        <v>1</v>
      </c>
      <c r="J266">
        <f ca="1"/>
        <v>1</v>
      </c>
      <c r="K266">
        <f ca="1"/>
        <v>0</v>
      </c>
      <c r="L266">
        <f ca="1"/>
        <v>1</v>
      </c>
    </row>
    <row r="267" spans="1:12" x14ac:dyDescent="0.3">
      <c r="A267">
        <f ca="1"/>
        <v>603985524</v>
      </c>
      <c r="B267">
        <f ca="1"/>
        <v>21010</v>
      </c>
      <c r="C267">
        <f ca="1"/>
        <v>9</v>
      </c>
      <c r="D267">
        <f ca="1"/>
        <v>0</v>
      </c>
      <c r="E267">
        <f ca="1"/>
        <v>5201</v>
      </c>
      <c r="F267">
        <f ca="1"/>
        <v>1</v>
      </c>
      <c r="G267">
        <f ca="1"/>
        <v>1</v>
      </c>
      <c r="H267">
        <f ca="1"/>
        <v>0</v>
      </c>
      <c r="I267">
        <f ca="1"/>
        <v>0</v>
      </c>
      <c r="J267">
        <f ca="1"/>
        <v>0</v>
      </c>
      <c r="K267">
        <f ca="1"/>
        <v>0</v>
      </c>
      <c r="L267">
        <f ca="1"/>
        <v>1</v>
      </c>
    </row>
    <row r="268" spans="1:12" x14ac:dyDescent="0.3">
      <c r="A268">
        <f ca="1"/>
        <v>146066757</v>
      </c>
      <c r="B268">
        <f ca="1"/>
        <v>21010</v>
      </c>
      <c r="C268">
        <f ca="1"/>
        <v>10</v>
      </c>
      <c r="D268">
        <f ca="1"/>
        <v>0</v>
      </c>
      <c r="E268">
        <f ca="1"/>
        <v>2011</v>
      </c>
      <c r="F268">
        <f ca="1"/>
        <v>1</v>
      </c>
      <c r="G268">
        <f ca="1"/>
        <v>1</v>
      </c>
      <c r="H268">
        <f ca="1"/>
        <v>0</v>
      </c>
      <c r="I268">
        <f ca="1"/>
        <v>0</v>
      </c>
      <c r="J268">
        <f ca="1"/>
        <v>0</v>
      </c>
      <c r="K268">
        <f ca="1"/>
        <v>0</v>
      </c>
      <c r="L268">
        <f ca="1"/>
        <v>3</v>
      </c>
    </row>
    <row r="269" spans="1:12" x14ac:dyDescent="0.3">
      <c r="A269">
        <f ca="1"/>
        <v>394418836</v>
      </c>
      <c r="B269">
        <f ca="1"/>
        <v>21010</v>
      </c>
      <c r="C269">
        <f ca="1"/>
        <v>10</v>
      </c>
      <c r="D269">
        <f ca="1"/>
        <v>0</v>
      </c>
      <c r="E269">
        <f ca="1"/>
        <v>2031</v>
      </c>
      <c r="F269">
        <f ca="1"/>
        <v>1</v>
      </c>
      <c r="G269">
        <f ca="1"/>
        <v>1</v>
      </c>
      <c r="H269">
        <f ca="1"/>
        <v>0</v>
      </c>
      <c r="I269">
        <f ca="1"/>
        <v>0</v>
      </c>
      <c r="J269">
        <f ca="1"/>
        <v>0</v>
      </c>
      <c r="K269">
        <f ca="1"/>
        <v>0</v>
      </c>
      <c r="L269">
        <f ca="1"/>
        <v>1</v>
      </c>
    </row>
    <row r="270" spans="1:12" x14ac:dyDescent="0.3">
      <c r="A270">
        <f ca="1"/>
        <v>544942116</v>
      </c>
      <c r="B270">
        <f ca="1"/>
        <v>21010</v>
      </c>
      <c r="C270">
        <f ca="1"/>
        <v>10</v>
      </c>
      <c r="D270">
        <f ca="1"/>
        <v>0</v>
      </c>
      <c r="E270">
        <f ca="1"/>
        <v>2033</v>
      </c>
      <c r="F270">
        <f ca="1"/>
        <v>1</v>
      </c>
      <c r="G270">
        <f ca="1"/>
        <v>1</v>
      </c>
      <c r="H270">
        <f ca="1"/>
        <v>0</v>
      </c>
      <c r="I270">
        <f ca="1"/>
        <v>0</v>
      </c>
      <c r="J270">
        <f ca="1"/>
        <v>0</v>
      </c>
      <c r="K270">
        <f ca="1"/>
        <v>0</v>
      </c>
      <c r="L270">
        <f ca="1"/>
        <v>1</v>
      </c>
    </row>
    <row r="271" spans="1:12" x14ac:dyDescent="0.3">
      <c r="A271">
        <f ca="1"/>
        <v>907525445</v>
      </c>
      <c r="B271">
        <f ca="1"/>
        <v>21020</v>
      </c>
      <c r="C271">
        <f ca="1"/>
        <v>0</v>
      </c>
      <c r="D271">
        <f ca="1"/>
        <v>0</v>
      </c>
      <c r="E271">
        <f ca="1"/>
        <v>5201</v>
      </c>
      <c r="F271">
        <f ca="1"/>
        <v>2</v>
      </c>
      <c r="G271">
        <f ca="1"/>
        <v>1</v>
      </c>
      <c r="H271">
        <f ca="1"/>
        <v>0</v>
      </c>
      <c r="I271">
        <f ca="1"/>
        <v>0</v>
      </c>
      <c r="J271">
        <f ca="1"/>
        <v>1</v>
      </c>
      <c r="K271">
        <f ca="1"/>
        <v>0</v>
      </c>
      <c r="L271">
        <f ca="1"/>
        <v>1</v>
      </c>
    </row>
    <row r="272" spans="1:12" x14ac:dyDescent="0.3">
      <c r="A272">
        <f ca="1"/>
        <v>753128275</v>
      </c>
      <c r="B272">
        <f ca="1"/>
        <v>21020</v>
      </c>
      <c r="C272">
        <f ca="1"/>
        <v>0</v>
      </c>
      <c r="D272">
        <f ca="1"/>
        <v>0</v>
      </c>
      <c r="E272">
        <f ca="1"/>
        <v>5201</v>
      </c>
      <c r="F272">
        <f ca="1"/>
        <v>1</v>
      </c>
      <c r="G272">
        <f ca="1"/>
        <v>1</v>
      </c>
      <c r="H272">
        <f ca="1"/>
        <v>0</v>
      </c>
      <c r="I272">
        <f ca="1"/>
        <v>0</v>
      </c>
      <c r="J272">
        <f ca="1"/>
        <v>0</v>
      </c>
      <c r="K272">
        <f ca="1"/>
        <v>0</v>
      </c>
      <c r="L272">
        <f ca="1"/>
        <v>1</v>
      </c>
    </row>
    <row r="273" spans="1:12" x14ac:dyDescent="0.3">
      <c r="A273">
        <f ca="1"/>
        <v>704670122</v>
      </c>
      <c r="B273">
        <f ca="1"/>
        <v>21020</v>
      </c>
      <c r="C273">
        <f ca="1"/>
        <v>1</v>
      </c>
      <c r="D273">
        <f ca="1"/>
        <v>0</v>
      </c>
      <c r="E273">
        <f ca="1"/>
        <v>1020</v>
      </c>
      <c r="F273">
        <f ca="1"/>
        <v>2</v>
      </c>
      <c r="G273">
        <f ca="1"/>
        <v>1</v>
      </c>
      <c r="H273">
        <f ca="1"/>
        <v>0</v>
      </c>
      <c r="I273">
        <f ca="1"/>
        <v>0</v>
      </c>
      <c r="J273">
        <f ca="1"/>
        <v>1</v>
      </c>
      <c r="K273">
        <f ca="1"/>
        <v>0</v>
      </c>
      <c r="L273">
        <f ca="1"/>
        <v>9</v>
      </c>
    </row>
    <row r="274" spans="1:12" x14ac:dyDescent="0.3">
      <c r="A274">
        <f ca="1"/>
        <v>870085451</v>
      </c>
      <c r="B274">
        <f ca="1"/>
        <v>21020</v>
      </c>
      <c r="C274">
        <f ca="1"/>
        <v>2</v>
      </c>
      <c r="D274">
        <f ca="1"/>
        <v>0</v>
      </c>
      <c r="E274">
        <f ca="1"/>
        <v>5201</v>
      </c>
      <c r="F274">
        <f ca="1"/>
        <v>2</v>
      </c>
      <c r="G274">
        <f ca="1"/>
        <v>1</v>
      </c>
      <c r="H274">
        <f ca="1"/>
        <v>0</v>
      </c>
      <c r="I274">
        <f ca="1"/>
        <v>0</v>
      </c>
      <c r="J274">
        <f ca="1"/>
        <v>1</v>
      </c>
      <c r="K274">
        <f ca="1"/>
        <v>0</v>
      </c>
      <c r="L274">
        <f ca="1"/>
        <v>1</v>
      </c>
    </row>
    <row r="275" spans="1:12" x14ac:dyDescent="0.3">
      <c r="A275">
        <f ca="1"/>
        <v>500334825</v>
      </c>
      <c r="B275">
        <f ca="1"/>
        <v>21020</v>
      </c>
      <c r="C275">
        <f ca="1"/>
        <v>2</v>
      </c>
      <c r="D275">
        <f ca="1"/>
        <v>0</v>
      </c>
      <c r="E275">
        <f ca="1"/>
        <v>5201</v>
      </c>
      <c r="F275">
        <f ca="1"/>
        <v>1</v>
      </c>
      <c r="G275">
        <f ca="1"/>
        <v>1</v>
      </c>
      <c r="H275">
        <f ca="1"/>
        <v>0</v>
      </c>
      <c r="I275">
        <f ca="1"/>
        <v>1</v>
      </c>
      <c r="J275">
        <f ca="1"/>
        <v>0</v>
      </c>
      <c r="K275">
        <f ca="1"/>
        <v>0</v>
      </c>
      <c r="L275">
        <f ca="1"/>
        <v>1</v>
      </c>
    </row>
    <row r="276" spans="1:12" x14ac:dyDescent="0.3">
      <c r="A276">
        <f ca="1"/>
        <v>19181138</v>
      </c>
      <c r="B276">
        <f ca="1"/>
        <v>21020</v>
      </c>
      <c r="C276">
        <f ca="1"/>
        <v>9</v>
      </c>
      <c r="D276">
        <f ca="1"/>
        <v>0</v>
      </c>
      <c r="E276">
        <f ca="1"/>
        <v>5201</v>
      </c>
      <c r="F276">
        <f ca="1"/>
        <v>2</v>
      </c>
      <c r="G276">
        <f ca="1"/>
        <v>1</v>
      </c>
      <c r="H276">
        <f ca="1"/>
        <v>0</v>
      </c>
      <c r="I276">
        <f ca="1"/>
        <v>1</v>
      </c>
      <c r="J276">
        <f ca="1"/>
        <v>1</v>
      </c>
      <c r="K276">
        <f ca="1"/>
        <v>0</v>
      </c>
      <c r="L276">
        <f ca="1"/>
        <v>1</v>
      </c>
    </row>
    <row r="277" spans="1:12" x14ac:dyDescent="0.3">
      <c r="A277">
        <f ca="1"/>
        <v>248321724</v>
      </c>
      <c r="B277">
        <f ca="1"/>
        <v>21020</v>
      </c>
      <c r="C277">
        <f ca="1"/>
        <v>9</v>
      </c>
      <c r="D277">
        <f ca="1"/>
        <v>0</v>
      </c>
      <c r="E277">
        <f ca="1"/>
        <v>5201</v>
      </c>
      <c r="F277">
        <f ca="1"/>
        <v>1</v>
      </c>
      <c r="G277">
        <f ca="1"/>
        <v>1</v>
      </c>
      <c r="H277">
        <f ca="1"/>
        <v>0</v>
      </c>
      <c r="I277">
        <f ca="1"/>
        <v>0</v>
      </c>
      <c r="J277">
        <f ca="1"/>
        <v>0</v>
      </c>
      <c r="K277">
        <f ca="1"/>
        <v>0</v>
      </c>
      <c r="L277">
        <f ca="1"/>
        <v>1</v>
      </c>
    </row>
    <row r="278" spans="1:12" x14ac:dyDescent="0.3">
      <c r="A278">
        <f ca="1"/>
        <v>136994105</v>
      </c>
      <c r="B278">
        <f ca="1"/>
        <v>21020</v>
      </c>
      <c r="C278">
        <f ca="1"/>
        <v>10</v>
      </c>
      <c r="D278">
        <f ca="1"/>
        <v>0</v>
      </c>
      <c r="E278">
        <f ca="1"/>
        <v>2012</v>
      </c>
      <c r="F278">
        <f ca="1"/>
        <v>1</v>
      </c>
      <c r="G278">
        <f ca="1"/>
        <v>1</v>
      </c>
      <c r="H278">
        <f ca="1"/>
        <v>0</v>
      </c>
      <c r="I278">
        <f ca="1"/>
        <v>0</v>
      </c>
      <c r="J278">
        <f ca="1"/>
        <v>0</v>
      </c>
      <c r="K278">
        <f ca="1"/>
        <v>0</v>
      </c>
      <c r="L278">
        <f ca="1"/>
        <v>1</v>
      </c>
    </row>
    <row r="279" spans="1:12" x14ac:dyDescent="0.3">
      <c r="A279">
        <f ca="1"/>
        <v>977571402</v>
      </c>
      <c r="B279">
        <f ca="1"/>
        <v>21020</v>
      </c>
      <c r="C279">
        <f ca="1"/>
        <v>10</v>
      </c>
      <c r="D279">
        <f ca="1"/>
        <v>0</v>
      </c>
      <c r="E279">
        <f ca="1"/>
        <v>2013</v>
      </c>
      <c r="F279">
        <f ca="1"/>
        <v>1</v>
      </c>
      <c r="G279">
        <f ca="1"/>
        <v>1</v>
      </c>
      <c r="H279">
        <f ca="1"/>
        <v>0</v>
      </c>
      <c r="I279">
        <f ca="1"/>
        <v>0</v>
      </c>
      <c r="J279">
        <f ca="1"/>
        <v>0</v>
      </c>
      <c r="K279">
        <f ca="1"/>
        <v>0</v>
      </c>
      <c r="L279">
        <f ca="1"/>
        <v>1</v>
      </c>
    </row>
    <row r="280" spans="1:12" x14ac:dyDescent="0.3">
      <c r="A280">
        <f ca="1"/>
        <v>125690207</v>
      </c>
      <c r="B280">
        <f ca="1"/>
        <v>21020</v>
      </c>
      <c r="C280">
        <f ca="1"/>
        <v>10</v>
      </c>
      <c r="D280">
        <f ca="1"/>
        <v>0</v>
      </c>
      <c r="E280">
        <f ca="1"/>
        <v>2041</v>
      </c>
      <c r="F280">
        <f ca="1"/>
        <v>1</v>
      </c>
      <c r="G280">
        <f ca="1"/>
        <v>1</v>
      </c>
      <c r="H280">
        <f ca="1"/>
        <v>0</v>
      </c>
      <c r="I280">
        <f ca="1"/>
        <v>0</v>
      </c>
      <c r="J280">
        <f ca="1"/>
        <v>0</v>
      </c>
      <c r="K280">
        <f ca="1"/>
        <v>0</v>
      </c>
      <c r="L280">
        <f ca="1"/>
        <v>1</v>
      </c>
    </row>
    <row r="281" spans="1:12" x14ac:dyDescent="0.3">
      <c r="A281">
        <f ca="1"/>
        <v>631677414</v>
      </c>
      <c r="B281">
        <f ca="1"/>
        <v>21030</v>
      </c>
      <c r="C281">
        <f ca="1"/>
        <v>0</v>
      </c>
      <c r="D281">
        <f ca="1"/>
        <v>0</v>
      </c>
      <c r="E281">
        <f ca="1"/>
        <v>5201</v>
      </c>
      <c r="F281">
        <f ca="1"/>
        <v>2</v>
      </c>
      <c r="G281">
        <f ca="1"/>
        <v>1</v>
      </c>
      <c r="H281">
        <f ca="1"/>
        <v>0</v>
      </c>
      <c r="I281">
        <f ca="1"/>
        <v>0</v>
      </c>
      <c r="J281">
        <f ca="1"/>
        <v>1</v>
      </c>
      <c r="K281">
        <f ca="1"/>
        <v>0</v>
      </c>
      <c r="L281">
        <f ca="1"/>
        <v>1</v>
      </c>
    </row>
    <row r="282" spans="1:12" x14ac:dyDescent="0.3">
      <c r="A282">
        <f ca="1"/>
        <v>884729639</v>
      </c>
      <c r="B282">
        <f ca="1"/>
        <v>21030</v>
      </c>
      <c r="C282">
        <f ca="1"/>
        <v>0</v>
      </c>
      <c r="D282">
        <f ca="1"/>
        <v>0</v>
      </c>
      <c r="E282">
        <f ca="1"/>
        <v>5201</v>
      </c>
      <c r="F282">
        <f ca="1"/>
        <v>1</v>
      </c>
      <c r="G282">
        <f ca="1"/>
        <v>1</v>
      </c>
      <c r="H282">
        <f ca="1"/>
        <v>0</v>
      </c>
      <c r="I282">
        <f ca="1"/>
        <v>0</v>
      </c>
      <c r="J282">
        <f ca="1"/>
        <v>0</v>
      </c>
      <c r="K282">
        <f ca="1"/>
        <v>0</v>
      </c>
      <c r="L282">
        <f ca="1"/>
        <v>1</v>
      </c>
    </row>
    <row r="283" spans="1:12" x14ac:dyDescent="0.3">
      <c r="A283">
        <f ca="1"/>
        <v>213116098</v>
      </c>
      <c r="B283">
        <f ca="1"/>
        <v>21030</v>
      </c>
      <c r="C283">
        <f ca="1"/>
        <v>1</v>
      </c>
      <c r="D283">
        <f ca="1"/>
        <v>0</v>
      </c>
      <c r="E283">
        <f ca="1"/>
        <v>1030</v>
      </c>
      <c r="F283">
        <f ca="1"/>
        <v>2</v>
      </c>
      <c r="G283">
        <f ca="1"/>
        <v>1</v>
      </c>
      <c r="H283">
        <f ca="1"/>
        <v>0</v>
      </c>
      <c r="I283">
        <f ca="1"/>
        <v>0</v>
      </c>
      <c r="J283">
        <f ca="1"/>
        <v>1</v>
      </c>
      <c r="K283">
        <f ca="1"/>
        <v>0</v>
      </c>
      <c r="L283">
        <f ca="1"/>
        <v>8</v>
      </c>
    </row>
    <row r="284" spans="1:12" x14ac:dyDescent="0.3">
      <c r="A284">
        <f ca="1"/>
        <v>676026808</v>
      </c>
      <c r="B284">
        <f ca="1"/>
        <v>21030</v>
      </c>
      <c r="C284">
        <f ca="1"/>
        <v>2</v>
      </c>
      <c r="D284">
        <f ca="1"/>
        <v>0</v>
      </c>
      <c r="E284">
        <f ca="1"/>
        <v>5201</v>
      </c>
      <c r="F284">
        <f ca="1"/>
        <v>2</v>
      </c>
      <c r="G284">
        <f ca="1"/>
        <v>1</v>
      </c>
      <c r="H284">
        <f ca="1"/>
        <v>0</v>
      </c>
      <c r="I284">
        <f ca="1"/>
        <v>0</v>
      </c>
      <c r="J284">
        <f ca="1"/>
        <v>1</v>
      </c>
      <c r="K284">
        <f ca="1"/>
        <v>0</v>
      </c>
      <c r="L284">
        <f ca="1"/>
        <v>1</v>
      </c>
    </row>
    <row r="285" spans="1:12" x14ac:dyDescent="0.3">
      <c r="A285">
        <f ca="1"/>
        <v>611622237</v>
      </c>
      <c r="B285">
        <f ca="1"/>
        <v>21030</v>
      </c>
      <c r="C285">
        <f ca="1"/>
        <v>2</v>
      </c>
      <c r="D285">
        <f ca="1"/>
        <v>0</v>
      </c>
      <c r="E285">
        <f ca="1"/>
        <v>5201</v>
      </c>
      <c r="F285">
        <f ca="1"/>
        <v>1</v>
      </c>
      <c r="G285">
        <f ca="1"/>
        <v>1</v>
      </c>
      <c r="H285">
        <f ca="1"/>
        <v>0</v>
      </c>
      <c r="I285">
        <f ca="1"/>
        <v>1</v>
      </c>
      <c r="J285">
        <f ca="1"/>
        <v>0</v>
      </c>
      <c r="K285">
        <f ca="1"/>
        <v>0</v>
      </c>
      <c r="L285">
        <f ca="1"/>
        <v>1</v>
      </c>
    </row>
    <row r="286" spans="1:12" x14ac:dyDescent="0.3">
      <c r="A286">
        <f ca="1"/>
        <v>155287778</v>
      </c>
      <c r="B286">
        <f ca="1"/>
        <v>21030</v>
      </c>
      <c r="C286">
        <f ca="1"/>
        <v>9</v>
      </c>
      <c r="D286">
        <f ca="1"/>
        <v>0</v>
      </c>
      <c r="E286">
        <f ca="1"/>
        <v>5201</v>
      </c>
      <c r="F286">
        <f ca="1"/>
        <v>2</v>
      </c>
      <c r="G286">
        <f ca="1"/>
        <v>1</v>
      </c>
      <c r="H286">
        <f ca="1"/>
        <v>0</v>
      </c>
      <c r="I286">
        <f ca="1"/>
        <v>1</v>
      </c>
      <c r="J286">
        <f ca="1"/>
        <v>1</v>
      </c>
      <c r="K286">
        <f ca="1"/>
        <v>0</v>
      </c>
      <c r="L286">
        <f ca="1"/>
        <v>1</v>
      </c>
    </row>
    <row r="287" spans="1:12" x14ac:dyDescent="0.3">
      <c r="A287">
        <f ca="1"/>
        <v>893913754</v>
      </c>
      <c r="B287">
        <f ca="1"/>
        <v>21030</v>
      </c>
      <c r="C287">
        <f ca="1"/>
        <v>9</v>
      </c>
      <c r="D287">
        <f ca="1"/>
        <v>0</v>
      </c>
      <c r="E287">
        <f ca="1"/>
        <v>5201</v>
      </c>
      <c r="F287">
        <f ca="1"/>
        <v>1</v>
      </c>
      <c r="G287">
        <f ca="1"/>
        <v>1</v>
      </c>
      <c r="H287">
        <f ca="1"/>
        <v>0</v>
      </c>
      <c r="I287">
        <f ca="1"/>
        <v>0</v>
      </c>
      <c r="J287">
        <f ca="1"/>
        <v>0</v>
      </c>
      <c r="K287">
        <f ca="1"/>
        <v>0</v>
      </c>
      <c r="L287">
        <f ca="1"/>
        <v>1</v>
      </c>
    </row>
    <row r="288" spans="1:12" x14ac:dyDescent="0.3">
      <c r="A288">
        <f ca="1"/>
        <v>486856840</v>
      </c>
      <c r="B288">
        <f ca="1"/>
        <v>21030</v>
      </c>
      <c r="C288">
        <f ca="1"/>
        <v>10</v>
      </c>
      <c r="D288">
        <f ca="1"/>
        <v>0</v>
      </c>
      <c r="E288">
        <f ca="1"/>
        <v>2011</v>
      </c>
      <c r="F288">
        <f ca="1"/>
        <v>1</v>
      </c>
      <c r="G288">
        <f ca="1"/>
        <v>1</v>
      </c>
      <c r="H288">
        <f ca="1"/>
        <v>0</v>
      </c>
      <c r="I288">
        <f ca="1"/>
        <v>0</v>
      </c>
      <c r="J288">
        <f ca="1"/>
        <v>0</v>
      </c>
      <c r="K288">
        <f ca="1"/>
        <v>0</v>
      </c>
      <c r="L288">
        <f ca="1"/>
        <v>2</v>
      </c>
    </row>
    <row r="289" spans="1:12" x14ac:dyDescent="0.3">
      <c r="A289">
        <f ca="1"/>
        <v>685063678</v>
      </c>
      <c r="B289">
        <f ca="1"/>
        <v>21030</v>
      </c>
      <c r="C289">
        <f ca="1"/>
        <v>10</v>
      </c>
      <c r="D289">
        <f ca="1"/>
        <v>0</v>
      </c>
      <c r="E289">
        <f ca="1"/>
        <v>2013</v>
      </c>
      <c r="F289">
        <f ca="1"/>
        <v>1</v>
      </c>
      <c r="G289">
        <f ca="1"/>
        <v>1</v>
      </c>
      <c r="H289">
        <f ca="1"/>
        <v>0</v>
      </c>
      <c r="I289">
        <f ca="1"/>
        <v>0</v>
      </c>
      <c r="J289">
        <f ca="1"/>
        <v>0</v>
      </c>
      <c r="K289">
        <f ca="1"/>
        <v>0</v>
      </c>
      <c r="L289">
        <f ca="1"/>
        <v>1</v>
      </c>
    </row>
    <row r="290" spans="1:12" x14ac:dyDescent="0.3">
      <c r="A290">
        <f ca="1"/>
        <v>849575901</v>
      </c>
      <c r="B290">
        <f ca="1"/>
        <v>21030</v>
      </c>
      <c r="C290">
        <f ca="1"/>
        <v>10</v>
      </c>
      <c r="D290">
        <f ca="1"/>
        <v>0</v>
      </c>
      <c r="E290">
        <f ca="1"/>
        <v>2041</v>
      </c>
      <c r="F290">
        <f ca="1"/>
        <v>1</v>
      </c>
      <c r="G290">
        <f ca="1"/>
        <v>1</v>
      </c>
      <c r="H290">
        <f ca="1"/>
        <v>0</v>
      </c>
      <c r="I290">
        <f ca="1"/>
        <v>0</v>
      </c>
      <c r="J290">
        <f ca="1"/>
        <v>0</v>
      </c>
      <c r="K290">
        <f ca="1"/>
        <v>0</v>
      </c>
      <c r="L290">
        <f ca="1"/>
        <v>1</v>
      </c>
    </row>
    <row r="291" spans="1:12" x14ac:dyDescent="0.3">
      <c r="A291">
        <f ca="1"/>
        <v>830408178</v>
      </c>
      <c r="B291">
        <f ca="1"/>
        <v>21100</v>
      </c>
      <c r="C291">
        <f ca="1"/>
        <v>0</v>
      </c>
      <c r="D291">
        <f ca="1"/>
        <v>0</v>
      </c>
      <c r="E291">
        <f ca="1"/>
        <v>5201</v>
      </c>
      <c r="F291">
        <f ca="1"/>
        <v>2</v>
      </c>
      <c r="G291">
        <f ca="1"/>
        <v>1</v>
      </c>
      <c r="H291">
        <f ca="1"/>
        <v>0</v>
      </c>
      <c r="I291">
        <f ca="1"/>
        <v>0</v>
      </c>
      <c r="J291">
        <f ca="1"/>
        <v>1</v>
      </c>
      <c r="K291">
        <f ca="1"/>
        <v>0</v>
      </c>
      <c r="L291">
        <f ca="1"/>
        <v>1</v>
      </c>
    </row>
    <row r="292" spans="1:12" x14ac:dyDescent="0.3">
      <c r="A292">
        <f ca="1"/>
        <v>811918063</v>
      </c>
      <c r="B292">
        <f ca="1"/>
        <v>21100</v>
      </c>
      <c r="C292">
        <f ca="1"/>
        <v>0</v>
      </c>
      <c r="D292">
        <f ca="1"/>
        <v>0</v>
      </c>
      <c r="E292">
        <f ca="1"/>
        <v>5201</v>
      </c>
      <c r="F292">
        <f ca="1"/>
        <v>1</v>
      </c>
      <c r="G292">
        <f ca="1"/>
        <v>1</v>
      </c>
      <c r="H292">
        <f ca="1"/>
        <v>0</v>
      </c>
      <c r="I292">
        <f ca="1"/>
        <v>0</v>
      </c>
      <c r="J292">
        <f ca="1"/>
        <v>0</v>
      </c>
      <c r="K292">
        <f ca="1"/>
        <v>0</v>
      </c>
      <c r="L292">
        <f ca="1"/>
        <v>1</v>
      </c>
    </row>
    <row r="293" spans="1:12" x14ac:dyDescent="0.3">
      <c r="A293">
        <f ca="1"/>
        <v>747329228</v>
      </c>
      <c r="B293">
        <f ca="1"/>
        <v>21100</v>
      </c>
      <c r="C293">
        <f ca="1"/>
        <v>1</v>
      </c>
      <c r="D293">
        <f ca="1"/>
        <v>0</v>
      </c>
      <c r="E293">
        <f ca="1"/>
        <v>1100</v>
      </c>
      <c r="F293">
        <f ca="1"/>
        <v>2</v>
      </c>
      <c r="G293">
        <f ca="1"/>
        <v>1</v>
      </c>
      <c r="H293">
        <f ca="1"/>
        <v>0</v>
      </c>
      <c r="I293">
        <f ca="1"/>
        <v>0</v>
      </c>
      <c r="J293">
        <f ca="1"/>
        <v>1</v>
      </c>
      <c r="K293">
        <f ca="1"/>
        <v>0</v>
      </c>
      <c r="L293">
        <f ca="1"/>
        <v>20</v>
      </c>
    </row>
    <row r="294" spans="1:12" x14ac:dyDescent="0.3">
      <c r="A294">
        <f ca="1"/>
        <v>796415711</v>
      </c>
      <c r="B294">
        <f ca="1"/>
        <v>21100</v>
      </c>
      <c r="C294">
        <f ca="1"/>
        <v>2</v>
      </c>
      <c r="D294">
        <f ca="1"/>
        <v>0</v>
      </c>
      <c r="E294">
        <f ca="1"/>
        <v>5201</v>
      </c>
      <c r="F294">
        <f ca="1"/>
        <v>2</v>
      </c>
      <c r="G294">
        <f ca="1"/>
        <v>1</v>
      </c>
      <c r="H294">
        <f ca="1"/>
        <v>0</v>
      </c>
      <c r="I294">
        <f ca="1"/>
        <v>0</v>
      </c>
      <c r="J294">
        <f ca="1"/>
        <v>1</v>
      </c>
      <c r="K294">
        <f ca="1"/>
        <v>0</v>
      </c>
      <c r="L294">
        <f ca="1"/>
        <v>1</v>
      </c>
    </row>
    <row r="295" spans="1:12" x14ac:dyDescent="0.3">
      <c r="A295">
        <f ca="1"/>
        <v>637184713</v>
      </c>
      <c r="B295">
        <f ca="1"/>
        <v>21100</v>
      </c>
      <c r="C295">
        <f ca="1"/>
        <v>2</v>
      </c>
      <c r="D295">
        <f ca="1"/>
        <v>0</v>
      </c>
      <c r="E295">
        <f ca="1"/>
        <v>5201</v>
      </c>
      <c r="F295">
        <f ca="1"/>
        <v>1</v>
      </c>
      <c r="G295">
        <f ca="1"/>
        <v>1</v>
      </c>
      <c r="H295">
        <f ca="1"/>
        <v>0</v>
      </c>
      <c r="I295">
        <f ca="1"/>
        <v>1</v>
      </c>
      <c r="J295">
        <f ca="1"/>
        <v>0</v>
      </c>
      <c r="K295">
        <f ca="1"/>
        <v>0</v>
      </c>
      <c r="L295">
        <f ca="1"/>
        <v>1</v>
      </c>
    </row>
    <row r="296" spans="1:12" x14ac:dyDescent="0.3">
      <c r="A296">
        <f ca="1"/>
        <v>100394248</v>
      </c>
      <c r="B296">
        <f ca="1"/>
        <v>21100</v>
      </c>
      <c r="C296">
        <f ca="1"/>
        <v>9</v>
      </c>
      <c r="D296">
        <f ca="1"/>
        <v>0</v>
      </c>
      <c r="E296">
        <f ca="1"/>
        <v>5201</v>
      </c>
      <c r="F296">
        <f ca="1"/>
        <v>2</v>
      </c>
      <c r="G296">
        <f ca="1"/>
        <v>1</v>
      </c>
      <c r="H296">
        <f ca="1"/>
        <v>0</v>
      </c>
      <c r="I296">
        <f ca="1"/>
        <v>1</v>
      </c>
      <c r="J296">
        <f ca="1"/>
        <v>1</v>
      </c>
      <c r="K296">
        <f ca="1"/>
        <v>0</v>
      </c>
      <c r="L296">
        <f ca="1"/>
        <v>1</v>
      </c>
    </row>
    <row r="297" spans="1:12" x14ac:dyDescent="0.3">
      <c r="A297">
        <f ca="1"/>
        <v>883609687</v>
      </c>
      <c r="B297">
        <f ca="1"/>
        <v>21100</v>
      </c>
      <c r="C297">
        <f ca="1"/>
        <v>9</v>
      </c>
      <c r="D297">
        <f ca="1"/>
        <v>0</v>
      </c>
      <c r="E297">
        <f ca="1"/>
        <v>5201</v>
      </c>
      <c r="F297">
        <f ca="1"/>
        <v>1</v>
      </c>
      <c r="G297">
        <f ca="1"/>
        <v>1</v>
      </c>
      <c r="H297">
        <f ca="1"/>
        <v>0</v>
      </c>
      <c r="I297">
        <f ca="1"/>
        <v>0</v>
      </c>
      <c r="J297">
        <f ca="1"/>
        <v>0</v>
      </c>
      <c r="K297">
        <f ca="1"/>
        <v>0</v>
      </c>
      <c r="L297">
        <f ca="1"/>
        <v>1</v>
      </c>
    </row>
    <row r="298" spans="1:12" x14ac:dyDescent="0.3">
      <c r="A298">
        <f ca="1"/>
        <v>318617112</v>
      </c>
      <c r="B298">
        <f ca="1"/>
        <v>21100</v>
      </c>
      <c r="C298">
        <f ca="1"/>
        <v>10</v>
      </c>
      <c r="D298">
        <f ca="1"/>
        <v>0</v>
      </c>
      <c r="E298">
        <f ca="1"/>
        <v>2011</v>
      </c>
      <c r="F298">
        <f ca="1"/>
        <v>1</v>
      </c>
      <c r="G298">
        <f ca="1"/>
        <v>1</v>
      </c>
      <c r="H298">
        <f ca="1"/>
        <v>0</v>
      </c>
      <c r="I298">
        <f ca="1"/>
        <v>0</v>
      </c>
      <c r="J298">
        <f ca="1"/>
        <v>0</v>
      </c>
      <c r="K298">
        <f ca="1"/>
        <v>0</v>
      </c>
      <c r="L298">
        <f ca="1"/>
        <v>1</v>
      </c>
    </row>
    <row r="299" spans="1:12" x14ac:dyDescent="0.3">
      <c r="A299">
        <f ca="1"/>
        <v>555786473</v>
      </c>
      <c r="B299">
        <f ca="1"/>
        <v>21100</v>
      </c>
      <c r="C299">
        <f ca="1"/>
        <v>10</v>
      </c>
      <c r="D299">
        <f ca="1"/>
        <v>0</v>
      </c>
      <c r="E299">
        <f ca="1"/>
        <v>2012</v>
      </c>
      <c r="F299">
        <f ca="1"/>
        <v>1</v>
      </c>
      <c r="G299">
        <f ca="1"/>
        <v>1</v>
      </c>
      <c r="H299">
        <f ca="1"/>
        <v>0</v>
      </c>
      <c r="I299">
        <f ca="1"/>
        <v>0</v>
      </c>
      <c r="J299">
        <f ca="1"/>
        <v>0</v>
      </c>
      <c r="K299">
        <f ca="1"/>
        <v>0</v>
      </c>
      <c r="L299">
        <f ca="1"/>
        <v>2</v>
      </c>
    </row>
    <row r="300" spans="1:12" x14ac:dyDescent="0.3">
      <c r="A300">
        <f ca="1"/>
        <v>339994909</v>
      </c>
      <c r="B300">
        <f ca="1"/>
        <v>21100</v>
      </c>
      <c r="C300">
        <f ca="1"/>
        <v>10</v>
      </c>
      <c r="D300">
        <f ca="1"/>
        <v>0</v>
      </c>
      <c r="E300">
        <f ca="1"/>
        <v>2013</v>
      </c>
      <c r="F300">
        <f ca="1"/>
        <v>1</v>
      </c>
      <c r="G300">
        <f ca="1"/>
        <v>1</v>
      </c>
      <c r="H300">
        <f ca="1"/>
        <v>0</v>
      </c>
      <c r="I300">
        <f ca="1"/>
        <v>0</v>
      </c>
      <c r="J300">
        <f ca="1"/>
        <v>0</v>
      </c>
      <c r="K300">
        <f ca="1"/>
        <v>0</v>
      </c>
      <c r="L300">
        <f ca="1"/>
        <v>1</v>
      </c>
    </row>
    <row r="301" spans="1:12" x14ac:dyDescent="0.3">
      <c r="A301">
        <f ca="1"/>
        <v>245867544</v>
      </c>
      <c r="B301">
        <f ca="1"/>
        <v>21110</v>
      </c>
      <c r="C301">
        <f ca="1"/>
        <v>0</v>
      </c>
      <c r="D301">
        <f ca="1"/>
        <v>0</v>
      </c>
      <c r="E301">
        <f ca="1"/>
        <v>5201</v>
      </c>
      <c r="F301">
        <f ca="1"/>
        <v>2</v>
      </c>
      <c r="G301">
        <f ca="1"/>
        <v>1</v>
      </c>
      <c r="H301">
        <f ca="1"/>
        <v>0</v>
      </c>
      <c r="I301">
        <f ca="1"/>
        <v>0</v>
      </c>
      <c r="J301">
        <f ca="1"/>
        <v>1</v>
      </c>
      <c r="K301">
        <f ca="1"/>
        <v>0</v>
      </c>
      <c r="L301">
        <f ca="1"/>
        <v>1</v>
      </c>
    </row>
    <row r="302" spans="1:12" x14ac:dyDescent="0.3">
      <c r="A302">
        <f ca="1"/>
        <v>148048922</v>
      </c>
      <c r="B302">
        <f ca="1"/>
        <v>21110</v>
      </c>
      <c r="C302">
        <f ca="1"/>
        <v>0</v>
      </c>
      <c r="D302">
        <f ca="1"/>
        <v>0</v>
      </c>
      <c r="E302">
        <f ca="1"/>
        <v>5201</v>
      </c>
      <c r="F302">
        <f ca="1"/>
        <v>1</v>
      </c>
      <c r="G302">
        <f ca="1"/>
        <v>1</v>
      </c>
      <c r="H302">
        <f ca="1"/>
        <v>0</v>
      </c>
      <c r="I302">
        <f ca="1"/>
        <v>0</v>
      </c>
      <c r="J302">
        <f ca="1"/>
        <v>0</v>
      </c>
      <c r="K302">
        <f ca="1"/>
        <v>0</v>
      </c>
      <c r="L302">
        <f ca="1"/>
        <v>1</v>
      </c>
    </row>
    <row r="303" spans="1:12" x14ac:dyDescent="0.3">
      <c r="A303">
        <f ca="1"/>
        <v>20873675</v>
      </c>
      <c r="B303">
        <f ca="1"/>
        <v>21110</v>
      </c>
      <c r="C303">
        <f ca="1"/>
        <v>1</v>
      </c>
      <c r="D303">
        <f ca="1"/>
        <v>0</v>
      </c>
      <c r="E303">
        <f ca="1"/>
        <v>1110</v>
      </c>
      <c r="F303">
        <f ca="1"/>
        <v>2</v>
      </c>
      <c r="G303">
        <f ca="1"/>
        <v>1</v>
      </c>
      <c r="H303">
        <f ca="1"/>
        <v>0</v>
      </c>
      <c r="I303">
        <f ca="1"/>
        <v>0</v>
      </c>
      <c r="J303">
        <f ca="1"/>
        <v>1</v>
      </c>
      <c r="K303">
        <f ca="1"/>
        <v>0</v>
      </c>
      <c r="L303">
        <f ca="1"/>
        <v>16</v>
      </c>
    </row>
    <row r="304" spans="1:12" x14ac:dyDescent="0.3">
      <c r="A304">
        <f ca="1"/>
        <v>494100886</v>
      </c>
      <c r="B304">
        <f ca="1"/>
        <v>21110</v>
      </c>
      <c r="C304">
        <f ca="1"/>
        <v>2</v>
      </c>
      <c r="D304">
        <f ca="1"/>
        <v>0</v>
      </c>
      <c r="E304">
        <f ca="1"/>
        <v>5201</v>
      </c>
      <c r="F304">
        <f ca="1"/>
        <v>2</v>
      </c>
      <c r="G304">
        <f ca="1"/>
        <v>1</v>
      </c>
      <c r="H304">
        <f ca="1"/>
        <v>0</v>
      </c>
      <c r="I304">
        <f ca="1"/>
        <v>0</v>
      </c>
      <c r="J304">
        <f ca="1"/>
        <v>1</v>
      </c>
      <c r="K304">
        <f ca="1"/>
        <v>0</v>
      </c>
      <c r="L304">
        <f ca="1"/>
        <v>1</v>
      </c>
    </row>
    <row r="305" spans="1:12" x14ac:dyDescent="0.3">
      <c r="A305">
        <f ca="1"/>
        <v>778841244</v>
      </c>
      <c r="B305">
        <f ca="1"/>
        <v>21110</v>
      </c>
      <c r="C305">
        <f ca="1"/>
        <v>2</v>
      </c>
      <c r="D305">
        <f ca="1"/>
        <v>0</v>
      </c>
      <c r="E305">
        <f ca="1"/>
        <v>5201</v>
      </c>
      <c r="F305">
        <f ca="1"/>
        <v>1</v>
      </c>
      <c r="G305">
        <f ca="1"/>
        <v>1</v>
      </c>
      <c r="H305">
        <f ca="1"/>
        <v>0</v>
      </c>
      <c r="I305">
        <f ca="1"/>
        <v>1</v>
      </c>
      <c r="J305">
        <f ca="1"/>
        <v>0</v>
      </c>
      <c r="K305">
        <f ca="1"/>
        <v>0</v>
      </c>
      <c r="L305">
        <f ca="1"/>
        <v>1</v>
      </c>
    </row>
    <row r="306" spans="1:12" x14ac:dyDescent="0.3">
      <c r="A306">
        <f ca="1"/>
        <v>259644192</v>
      </c>
      <c r="B306">
        <f ca="1"/>
        <v>21110</v>
      </c>
      <c r="C306">
        <f ca="1"/>
        <v>9</v>
      </c>
      <c r="D306">
        <f ca="1"/>
        <v>0</v>
      </c>
      <c r="E306">
        <f ca="1"/>
        <v>5201</v>
      </c>
      <c r="F306">
        <f ca="1"/>
        <v>2</v>
      </c>
      <c r="G306">
        <f ca="1"/>
        <v>1</v>
      </c>
      <c r="H306">
        <f ca="1"/>
        <v>0</v>
      </c>
      <c r="I306">
        <f ca="1"/>
        <v>1</v>
      </c>
      <c r="J306">
        <f ca="1"/>
        <v>1</v>
      </c>
      <c r="K306">
        <f ca="1"/>
        <v>0</v>
      </c>
      <c r="L306">
        <f ca="1"/>
        <v>1</v>
      </c>
    </row>
    <row r="307" spans="1:12" x14ac:dyDescent="0.3">
      <c r="A307">
        <f ca="1"/>
        <v>650967859</v>
      </c>
      <c r="B307">
        <f ca="1"/>
        <v>21110</v>
      </c>
      <c r="C307">
        <f ca="1"/>
        <v>9</v>
      </c>
      <c r="D307">
        <f ca="1"/>
        <v>0</v>
      </c>
      <c r="E307">
        <f ca="1"/>
        <v>5201</v>
      </c>
      <c r="F307">
        <f ca="1"/>
        <v>1</v>
      </c>
      <c r="G307">
        <f ca="1"/>
        <v>1</v>
      </c>
      <c r="H307">
        <f ca="1"/>
        <v>0</v>
      </c>
      <c r="I307">
        <f ca="1"/>
        <v>0</v>
      </c>
      <c r="J307">
        <f ca="1"/>
        <v>0</v>
      </c>
      <c r="K307">
        <f ca="1"/>
        <v>0</v>
      </c>
      <c r="L307">
        <f ca="1"/>
        <v>1</v>
      </c>
    </row>
    <row r="308" spans="1:12" x14ac:dyDescent="0.3">
      <c r="A308">
        <f ca="1"/>
        <v>461172473</v>
      </c>
      <c r="B308">
        <f ca="1"/>
        <v>21110</v>
      </c>
      <c r="C308">
        <f ca="1"/>
        <v>10</v>
      </c>
      <c r="D308">
        <f ca="1"/>
        <v>0</v>
      </c>
      <c r="E308">
        <f ca="1"/>
        <v>2011</v>
      </c>
      <c r="F308">
        <f ca="1"/>
        <v>1</v>
      </c>
      <c r="G308">
        <f ca="1"/>
        <v>1</v>
      </c>
      <c r="H308">
        <f ca="1"/>
        <v>0</v>
      </c>
      <c r="I308">
        <f ca="1"/>
        <v>0</v>
      </c>
      <c r="J308">
        <f ca="1"/>
        <v>0</v>
      </c>
      <c r="K308">
        <f ca="1"/>
        <v>0</v>
      </c>
      <c r="L308">
        <f ca="1"/>
        <v>3</v>
      </c>
    </row>
    <row r="309" spans="1:12" x14ac:dyDescent="0.3">
      <c r="A309">
        <f ca="1"/>
        <v>523016382</v>
      </c>
      <c r="B309">
        <f ca="1"/>
        <v>21110</v>
      </c>
      <c r="C309">
        <f ca="1"/>
        <v>10</v>
      </c>
      <c r="D309">
        <f ca="1"/>
        <v>0</v>
      </c>
      <c r="E309">
        <f ca="1"/>
        <v>2041</v>
      </c>
      <c r="F309">
        <f ca="1"/>
        <v>1</v>
      </c>
      <c r="G309">
        <f ca="1"/>
        <v>1</v>
      </c>
      <c r="H309">
        <f ca="1"/>
        <v>0</v>
      </c>
      <c r="I309">
        <f ca="1"/>
        <v>0</v>
      </c>
      <c r="J309">
        <f ca="1"/>
        <v>0</v>
      </c>
      <c r="K309">
        <f ca="1"/>
        <v>0</v>
      </c>
      <c r="L309">
        <f ca="1"/>
        <v>1</v>
      </c>
    </row>
    <row r="310" spans="1:12" x14ac:dyDescent="0.3">
      <c r="A310">
        <f ca="1"/>
        <v>571456398</v>
      </c>
      <c r="B310">
        <f ca="1"/>
        <v>21120</v>
      </c>
      <c r="C310">
        <f ca="1"/>
        <v>0</v>
      </c>
      <c r="D310">
        <f ca="1"/>
        <v>0</v>
      </c>
      <c r="E310">
        <f ca="1"/>
        <v>5201</v>
      </c>
      <c r="F310">
        <f ca="1"/>
        <v>2</v>
      </c>
      <c r="G310">
        <f ca="1"/>
        <v>1</v>
      </c>
      <c r="H310">
        <f ca="1"/>
        <v>0</v>
      </c>
      <c r="I310">
        <f ca="1"/>
        <v>0</v>
      </c>
      <c r="J310">
        <f ca="1"/>
        <v>1</v>
      </c>
      <c r="K310">
        <f ca="1"/>
        <v>0</v>
      </c>
      <c r="L310">
        <f ca="1"/>
        <v>1</v>
      </c>
    </row>
    <row r="311" spans="1:12" x14ac:dyDescent="0.3">
      <c r="A311">
        <f ca="1"/>
        <v>425732536</v>
      </c>
      <c r="B311">
        <f ca="1"/>
        <v>21120</v>
      </c>
      <c r="C311">
        <f ca="1"/>
        <v>0</v>
      </c>
      <c r="D311">
        <f ca="1"/>
        <v>0</v>
      </c>
      <c r="E311">
        <f ca="1"/>
        <v>5201</v>
      </c>
      <c r="F311">
        <f ca="1"/>
        <v>1</v>
      </c>
      <c r="G311">
        <f ca="1"/>
        <v>1</v>
      </c>
      <c r="H311">
        <f ca="1"/>
        <v>0</v>
      </c>
      <c r="I311">
        <f ca="1"/>
        <v>0</v>
      </c>
      <c r="J311">
        <f ca="1"/>
        <v>0</v>
      </c>
      <c r="K311">
        <f ca="1"/>
        <v>0</v>
      </c>
      <c r="L311">
        <f ca="1"/>
        <v>1</v>
      </c>
    </row>
    <row r="312" spans="1:12" x14ac:dyDescent="0.3">
      <c r="A312">
        <f ca="1"/>
        <v>88525841</v>
      </c>
      <c r="B312">
        <f ca="1"/>
        <v>21120</v>
      </c>
      <c r="C312">
        <f ca="1"/>
        <v>1</v>
      </c>
      <c r="D312">
        <f ca="1"/>
        <v>0</v>
      </c>
      <c r="E312">
        <f ca="1"/>
        <v>1120</v>
      </c>
      <c r="F312">
        <f ca="1"/>
        <v>2</v>
      </c>
      <c r="G312">
        <f ca="1"/>
        <v>1</v>
      </c>
      <c r="H312">
        <f ca="1"/>
        <v>0</v>
      </c>
      <c r="I312">
        <f ca="1"/>
        <v>0</v>
      </c>
      <c r="J312">
        <f ca="1"/>
        <v>1</v>
      </c>
      <c r="K312">
        <f ca="1"/>
        <v>0</v>
      </c>
      <c r="L312">
        <f ca="1"/>
        <v>12</v>
      </c>
    </row>
    <row r="313" spans="1:12" x14ac:dyDescent="0.3">
      <c r="A313">
        <f ca="1"/>
        <v>156405970</v>
      </c>
      <c r="B313">
        <f ca="1"/>
        <v>21120</v>
      </c>
      <c r="C313">
        <f ca="1"/>
        <v>2</v>
      </c>
      <c r="D313">
        <f ca="1"/>
        <v>0</v>
      </c>
      <c r="E313">
        <f ca="1"/>
        <v>5201</v>
      </c>
      <c r="F313">
        <f ca="1"/>
        <v>2</v>
      </c>
      <c r="G313">
        <f ca="1"/>
        <v>1</v>
      </c>
      <c r="H313">
        <f ca="1"/>
        <v>0</v>
      </c>
      <c r="I313">
        <f ca="1"/>
        <v>0</v>
      </c>
      <c r="J313">
        <f ca="1"/>
        <v>1</v>
      </c>
      <c r="K313">
        <f ca="1"/>
        <v>0</v>
      </c>
      <c r="L313">
        <f ca="1"/>
        <v>1</v>
      </c>
    </row>
    <row r="314" spans="1:12" x14ac:dyDescent="0.3">
      <c r="A314">
        <f ca="1"/>
        <v>604768164</v>
      </c>
      <c r="B314">
        <f ca="1"/>
        <v>21120</v>
      </c>
      <c r="C314">
        <f ca="1"/>
        <v>2</v>
      </c>
      <c r="D314">
        <f ca="1"/>
        <v>0</v>
      </c>
      <c r="E314">
        <f ca="1"/>
        <v>5201</v>
      </c>
      <c r="F314">
        <f ca="1"/>
        <v>1</v>
      </c>
      <c r="G314">
        <f ca="1"/>
        <v>1</v>
      </c>
      <c r="H314">
        <f ca="1"/>
        <v>0</v>
      </c>
      <c r="I314">
        <f ca="1"/>
        <v>1</v>
      </c>
      <c r="J314">
        <f ca="1"/>
        <v>0</v>
      </c>
      <c r="K314">
        <f ca="1"/>
        <v>0</v>
      </c>
      <c r="L314">
        <f ca="1"/>
        <v>1</v>
      </c>
    </row>
    <row r="315" spans="1:12" x14ac:dyDescent="0.3">
      <c r="A315">
        <f ca="1"/>
        <v>618085870</v>
      </c>
      <c r="B315">
        <f ca="1"/>
        <v>21120</v>
      </c>
      <c r="C315">
        <f ca="1"/>
        <v>9</v>
      </c>
      <c r="D315">
        <f ca="1"/>
        <v>0</v>
      </c>
      <c r="E315">
        <f ca="1"/>
        <v>5201</v>
      </c>
      <c r="F315">
        <f ca="1"/>
        <v>2</v>
      </c>
      <c r="G315">
        <f ca="1"/>
        <v>1</v>
      </c>
      <c r="H315">
        <f ca="1"/>
        <v>0</v>
      </c>
      <c r="I315">
        <f ca="1"/>
        <v>1</v>
      </c>
      <c r="J315">
        <f ca="1"/>
        <v>1</v>
      </c>
      <c r="K315">
        <f ca="1"/>
        <v>0</v>
      </c>
      <c r="L315">
        <f ca="1"/>
        <v>1</v>
      </c>
    </row>
    <row r="316" spans="1:12" x14ac:dyDescent="0.3">
      <c r="A316">
        <f ca="1"/>
        <v>40739069</v>
      </c>
      <c r="B316">
        <f ca="1"/>
        <v>21120</v>
      </c>
      <c r="C316">
        <f ca="1"/>
        <v>9</v>
      </c>
      <c r="D316">
        <f ca="1"/>
        <v>0</v>
      </c>
      <c r="E316">
        <f ca="1"/>
        <v>5201</v>
      </c>
      <c r="F316">
        <f ca="1"/>
        <v>1</v>
      </c>
      <c r="G316">
        <f ca="1"/>
        <v>1</v>
      </c>
      <c r="H316">
        <f ca="1"/>
        <v>0</v>
      </c>
      <c r="I316">
        <f ca="1"/>
        <v>0</v>
      </c>
      <c r="J316">
        <f ca="1"/>
        <v>0</v>
      </c>
      <c r="K316">
        <f ca="1"/>
        <v>0</v>
      </c>
      <c r="L316">
        <f ca="1"/>
        <v>1</v>
      </c>
    </row>
    <row r="317" spans="1:12" x14ac:dyDescent="0.3">
      <c r="A317">
        <f ca="1"/>
        <v>688999671</v>
      </c>
      <c r="B317">
        <f ca="1"/>
        <v>21120</v>
      </c>
      <c r="C317">
        <f ca="1"/>
        <v>10</v>
      </c>
      <c r="D317">
        <f ca="1"/>
        <v>0</v>
      </c>
      <c r="E317">
        <f ca="1"/>
        <v>2012</v>
      </c>
      <c r="F317">
        <f ca="1"/>
        <v>1</v>
      </c>
      <c r="G317">
        <f ca="1"/>
        <v>1</v>
      </c>
      <c r="H317">
        <f ca="1"/>
        <v>0</v>
      </c>
      <c r="I317">
        <f ca="1"/>
        <v>0</v>
      </c>
      <c r="J317">
        <f ca="1"/>
        <v>0</v>
      </c>
      <c r="K317">
        <f ca="1"/>
        <v>0</v>
      </c>
      <c r="L317">
        <f ca="1"/>
        <v>1</v>
      </c>
    </row>
    <row r="318" spans="1:12" x14ac:dyDescent="0.3">
      <c r="A318">
        <f ca="1"/>
        <v>712185439</v>
      </c>
      <c r="B318">
        <f ca="1"/>
        <v>21120</v>
      </c>
      <c r="C318">
        <f ca="1"/>
        <v>10</v>
      </c>
      <c r="D318">
        <f ca="1"/>
        <v>0</v>
      </c>
      <c r="E318">
        <f ca="1"/>
        <v>2031</v>
      </c>
      <c r="F318">
        <f ca="1"/>
        <v>1</v>
      </c>
      <c r="G318">
        <f ca="1"/>
        <v>1</v>
      </c>
      <c r="H318">
        <f ca="1"/>
        <v>0</v>
      </c>
      <c r="I318">
        <f ca="1"/>
        <v>0</v>
      </c>
      <c r="J318">
        <f ca="1"/>
        <v>0</v>
      </c>
      <c r="K318">
        <f ca="1"/>
        <v>0</v>
      </c>
      <c r="L318">
        <f ca="1"/>
        <v>2</v>
      </c>
    </row>
    <row r="319" spans="1:12" x14ac:dyDescent="0.3">
      <c r="A319">
        <f ca="1"/>
        <v>912170100</v>
      </c>
      <c r="B319">
        <f ca="1"/>
        <v>21120</v>
      </c>
      <c r="C319">
        <f ca="1"/>
        <v>10</v>
      </c>
      <c r="D319">
        <f ca="1"/>
        <v>0</v>
      </c>
      <c r="E319">
        <f ca="1"/>
        <v>2032</v>
      </c>
      <c r="F319">
        <f ca="1"/>
        <v>1</v>
      </c>
      <c r="G319">
        <f ca="1"/>
        <v>1</v>
      </c>
      <c r="H319">
        <f ca="1"/>
        <v>0</v>
      </c>
      <c r="I319">
        <f ca="1"/>
        <v>0</v>
      </c>
      <c r="J319">
        <f ca="1"/>
        <v>0</v>
      </c>
      <c r="K319">
        <f ca="1"/>
        <v>0</v>
      </c>
      <c r="L319">
        <f ca="1"/>
        <v>1</v>
      </c>
    </row>
    <row r="320" spans="1:12" x14ac:dyDescent="0.3">
      <c r="A320">
        <f ca="1"/>
        <v>122083186</v>
      </c>
      <c r="B320">
        <f ca="1"/>
        <v>21130</v>
      </c>
      <c r="C320">
        <f ca="1"/>
        <v>0</v>
      </c>
      <c r="D320">
        <f ca="1"/>
        <v>0</v>
      </c>
      <c r="E320">
        <f ca="1"/>
        <v>5201</v>
      </c>
      <c r="F320">
        <f ca="1"/>
        <v>2</v>
      </c>
      <c r="G320">
        <f ca="1"/>
        <v>1</v>
      </c>
      <c r="H320">
        <f ca="1"/>
        <v>0</v>
      </c>
      <c r="I320">
        <f ca="1"/>
        <v>0</v>
      </c>
      <c r="J320">
        <f ca="1"/>
        <v>1</v>
      </c>
      <c r="K320">
        <f ca="1"/>
        <v>0</v>
      </c>
      <c r="L320">
        <f ca="1"/>
        <v>1</v>
      </c>
    </row>
    <row r="321" spans="1:12" x14ac:dyDescent="0.3">
      <c r="A321">
        <f ca="1"/>
        <v>584474862</v>
      </c>
      <c r="B321">
        <f ca="1"/>
        <v>21130</v>
      </c>
      <c r="C321">
        <f ca="1"/>
        <v>0</v>
      </c>
      <c r="D321">
        <f ca="1"/>
        <v>0</v>
      </c>
      <c r="E321">
        <f ca="1"/>
        <v>5201</v>
      </c>
      <c r="F321">
        <f ca="1"/>
        <v>1</v>
      </c>
      <c r="G321">
        <f ca="1"/>
        <v>1</v>
      </c>
      <c r="H321">
        <f ca="1"/>
        <v>0</v>
      </c>
      <c r="I321">
        <f ca="1"/>
        <v>0</v>
      </c>
      <c r="J321">
        <f ca="1"/>
        <v>0</v>
      </c>
      <c r="K321">
        <f ca="1"/>
        <v>0</v>
      </c>
      <c r="L321">
        <f ca="1"/>
        <v>1</v>
      </c>
    </row>
    <row r="322" spans="1:12" x14ac:dyDescent="0.3">
      <c r="A322">
        <f ca="1"/>
        <v>518155954</v>
      </c>
      <c r="B322">
        <f ca="1"/>
        <v>21130</v>
      </c>
      <c r="C322">
        <f ca="1"/>
        <v>1</v>
      </c>
      <c r="D322">
        <f ca="1"/>
        <v>0</v>
      </c>
      <c r="E322">
        <f ca="1"/>
        <v>1130</v>
      </c>
      <c r="F322">
        <f ca="1"/>
        <v>2</v>
      </c>
      <c r="G322">
        <f ca="1"/>
        <v>1</v>
      </c>
      <c r="H322">
        <f ca="1"/>
        <v>0</v>
      </c>
      <c r="I322">
        <f ca="1"/>
        <v>0</v>
      </c>
      <c r="J322">
        <f ca="1"/>
        <v>1</v>
      </c>
      <c r="K322">
        <f ca="1"/>
        <v>0</v>
      </c>
      <c r="L322">
        <f ca="1"/>
        <v>18</v>
      </c>
    </row>
    <row r="323" spans="1:12" x14ac:dyDescent="0.3">
      <c r="A323">
        <f ca="1"/>
        <v>35214196</v>
      </c>
      <c r="B323">
        <f ca="1"/>
        <v>21130</v>
      </c>
      <c r="C323">
        <f ca="1"/>
        <v>2</v>
      </c>
      <c r="D323">
        <f ca="1"/>
        <v>0</v>
      </c>
      <c r="E323">
        <f ca="1"/>
        <v>5201</v>
      </c>
      <c r="F323">
        <f ca="1"/>
        <v>2</v>
      </c>
      <c r="G323">
        <f ca="1"/>
        <v>1</v>
      </c>
      <c r="H323">
        <f ca="1"/>
        <v>0</v>
      </c>
      <c r="I323">
        <f ca="1"/>
        <v>0</v>
      </c>
      <c r="J323">
        <f ca="1"/>
        <v>1</v>
      </c>
      <c r="K323">
        <f ca="1"/>
        <v>0</v>
      </c>
      <c r="L323">
        <f ca="1"/>
        <v>1</v>
      </c>
    </row>
    <row r="324" spans="1:12" x14ac:dyDescent="0.3">
      <c r="A324">
        <f ca="1"/>
        <v>969644849</v>
      </c>
      <c r="B324">
        <f ca="1"/>
        <v>21130</v>
      </c>
      <c r="C324">
        <f ca="1"/>
        <v>2</v>
      </c>
      <c r="D324">
        <f ca="1"/>
        <v>0</v>
      </c>
      <c r="E324">
        <f ca="1"/>
        <v>5201</v>
      </c>
      <c r="F324">
        <f ca="1"/>
        <v>1</v>
      </c>
      <c r="G324">
        <f ca="1"/>
        <v>1</v>
      </c>
      <c r="H324">
        <f ca="1"/>
        <v>0</v>
      </c>
      <c r="I324">
        <f ca="1"/>
        <v>1</v>
      </c>
      <c r="J324">
        <f ca="1"/>
        <v>0</v>
      </c>
      <c r="K324">
        <f ca="1"/>
        <v>0</v>
      </c>
      <c r="L324">
        <f ca="1"/>
        <v>1</v>
      </c>
    </row>
    <row r="325" spans="1:12" x14ac:dyDescent="0.3">
      <c r="A325">
        <f ca="1"/>
        <v>229273508</v>
      </c>
      <c r="B325">
        <f ca="1"/>
        <v>21130</v>
      </c>
      <c r="C325">
        <f ca="1"/>
        <v>9</v>
      </c>
      <c r="D325">
        <f ca="1"/>
        <v>0</v>
      </c>
      <c r="E325">
        <f ca="1"/>
        <v>5201</v>
      </c>
      <c r="F325">
        <f ca="1"/>
        <v>2</v>
      </c>
      <c r="G325">
        <f ca="1"/>
        <v>1</v>
      </c>
      <c r="H325">
        <f ca="1"/>
        <v>0</v>
      </c>
      <c r="I325">
        <f ca="1"/>
        <v>1</v>
      </c>
      <c r="J325">
        <f ca="1"/>
        <v>1</v>
      </c>
      <c r="K325">
        <f ca="1"/>
        <v>0</v>
      </c>
      <c r="L325">
        <f ca="1"/>
        <v>1</v>
      </c>
    </row>
    <row r="326" spans="1:12" x14ac:dyDescent="0.3">
      <c r="A326">
        <f ca="1"/>
        <v>266257931</v>
      </c>
      <c r="B326">
        <f ca="1"/>
        <v>25901</v>
      </c>
      <c r="C326">
        <f ca="1"/>
        <v>0</v>
      </c>
      <c r="D326">
        <f ca="1"/>
        <v>0</v>
      </c>
      <c r="E326">
        <f ca="1"/>
        <v>5901</v>
      </c>
      <c r="F326">
        <f ca="1"/>
        <v>2</v>
      </c>
      <c r="G326">
        <f ca="1"/>
        <v>1</v>
      </c>
      <c r="H326">
        <f ca="1"/>
        <v>0</v>
      </c>
      <c r="I326">
        <f ca="1"/>
        <v>0</v>
      </c>
      <c r="J326">
        <f ca="1"/>
        <v>1</v>
      </c>
      <c r="K326">
        <f ca="1"/>
        <v>0</v>
      </c>
      <c r="L326">
        <f ca="1"/>
        <v>1</v>
      </c>
    </row>
    <row r="327" spans="1:12" x14ac:dyDescent="0.3">
      <c r="A327">
        <f ca="1"/>
        <v>710076932</v>
      </c>
      <c r="B327">
        <f ca="1"/>
        <v>25901</v>
      </c>
      <c r="C327">
        <f ca="1"/>
        <v>0</v>
      </c>
      <c r="D327">
        <f ca="1"/>
        <v>0</v>
      </c>
      <c r="E327">
        <f ca="1"/>
        <v>5001</v>
      </c>
      <c r="F327">
        <f ca="1"/>
        <v>1</v>
      </c>
      <c r="G327">
        <f ca="1"/>
        <v>1</v>
      </c>
      <c r="H327">
        <f ca="1"/>
        <v>0</v>
      </c>
      <c r="I327">
        <f ca="1"/>
        <v>0</v>
      </c>
      <c r="J327">
        <f ca="1"/>
        <v>0</v>
      </c>
      <c r="K327">
        <f ca="1"/>
        <v>0</v>
      </c>
      <c r="L327">
        <f ca="1"/>
        <v>1</v>
      </c>
    </row>
    <row r="328" spans="1:12" x14ac:dyDescent="0.3">
      <c r="A328">
        <f ca="1"/>
        <v>861114207</v>
      </c>
      <c r="B328">
        <f ca="1"/>
        <v>25901</v>
      </c>
      <c r="C328">
        <f ca="1"/>
        <v>0</v>
      </c>
      <c r="D328">
        <f ca="1"/>
        <v>0</v>
      </c>
      <c r="E328">
        <f ca="1"/>
        <v>5011</v>
      </c>
      <c r="F328">
        <f ca="1"/>
        <v>1</v>
      </c>
      <c r="G328">
        <f ca="1"/>
        <v>1</v>
      </c>
      <c r="H328">
        <f ca="1"/>
        <v>0</v>
      </c>
      <c r="I328">
        <f ca="1"/>
        <v>0</v>
      </c>
      <c r="J328">
        <f ca="1"/>
        <v>0</v>
      </c>
      <c r="K328">
        <f ca="1"/>
        <v>0</v>
      </c>
      <c r="L328">
        <f ca="1"/>
        <v>1</v>
      </c>
    </row>
    <row r="329" spans="1:12" x14ac:dyDescent="0.3">
      <c r="A329">
        <f ca="1"/>
        <v>614140944</v>
      </c>
      <c r="B329">
        <f ca="1"/>
        <v>25901</v>
      </c>
      <c r="C329">
        <f ca="1"/>
        <v>0</v>
      </c>
      <c r="D329">
        <f ca="1"/>
        <v>0</v>
      </c>
      <c r="E329">
        <f ca="1"/>
        <v>5131</v>
      </c>
      <c r="F329">
        <f ca="1"/>
        <v>1</v>
      </c>
      <c r="G329">
        <f ca="1"/>
        <v>1</v>
      </c>
      <c r="H329">
        <f ca="1"/>
        <v>0</v>
      </c>
      <c r="I329">
        <f ca="1"/>
        <v>0</v>
      </c>
      <c r="J329">
        <f ca="1"/>
        <v>0</v>
      </c>
      <c r="K329">
        <f ca="1"/>
        <v>0</v>
      </c>
      <c r="L329">
        <f ca="1"/>
        <v>1</v>
      </c>
    </row>
    <row r="330" spans="1:12" x14ac:dyDescent="0.3">
      <c r="A330">
        <f ca="1"/>
        <v>958382172</v>
      </c>
      <c r="B330">
        <f ca="1"/>
        <v>25901</v>
      </c>
      <c r="C330">
        <f ca="1"/>
        <v>0</v>
      </c>
      <c r="D330">
        <f ca="1"/>
        <v>0</v>
      </c>
      <c r="E330">
        <f ca="1"/>
        <v>5221</v>
      </c>
      <c r="F330">
        <f ca="1"/>
        <v>1</v>
      </c>
      <c r="G330">
        <f ca="1"/>
        <v>1</v>
      </c>
      <c r="H330">
        <f ca="1"/>
        <v>0</v>
      </c>
      <c r="I330">
        <f ca="1"/>
        <v>0</v>
      </c>
      <c r="J330">
        <f ca="1"/>
        <v>0</v>
      </c>
      <c r="K330">
        <f ca="1"/>
        <v>0</v>
      </c>
      <c r="L330">
        <f ca="1"/>
        <v>1</v>
      </c>
    </row>
    <row r="331" spans="1:12" x14ac:dyDescent="0.3">
      <c r="A331">
        <f ca="1"/>
        <v>496061673</v>
      </c>
      <c r="B331">
        <f ca="1"/>
        <v>25901</v>
      </c>
      <c r="C331">
        <f ca="1"/>
        <v>0</v>
      </c>
      <c r="D331">
        <f ca="1"/>
        <v>0</v>
      </c>
      <c r="E331">
        <f ca="1"/>
        <v>5211</v>
      </c>
      <c r="F331">
        <f ca="1"/>
        <v>1</v>
      </c>
      <c r="G331">
        <f ca="1"/>
        <v>1</v>
      </c>
      <c r="H331">
        <f ca="1"/>
        <v>0</v>
      </c>
      <c r="I331">
        <f ca="1"/>
        <v>0</v>
      </c>
      <c r="J331">
        <f ca="1"/>
        <v>0</v>
      </c>
      <c r="K331">
        <f ca="1"/>
        <v>0</v>
      </c>
      <c r="L331">
        <f ca="1"/>
        <v>1</v>
      </c>
    </row>
    <row r="332" spans="1:12" x14ac:dyDescent="0.3">
      <c r="A332">
        <f ca="1"/>
        <v>96627824</v>
      </c>
      <c r="B332">
        <f ca="1"/>
        <v>25901</v>
      </c>
      <c r="C332">
        <f ca="1"/>
        <v>0</v>
      </c>
      <c r="D332">
        <f ca="1"/>
        <v>0</v>
      </c>
      <c r="E332">
        <f ca="1"/>
        <v>5501</v>
      </c>
      <c r="F332">
        <f ca="1"/>
        <v>1</v>
      </c>
      <c r="G332">
        <f ca="1"/>
        <v>1</v>
      </c>
      <c r="H332">
        <f ca="1"/>
        <v>0</v>
      </c>
      <c r="I332">
        <f ca="1"/>
        <v>0</v>
      </c>
      <c r="J332">
        <f ca="1"/>
        <v>0</v>
      </c>
      <c r="K332">
        <f ca="1"/>
        <v>0</v>
      </c>
      <c r="L332">
        <f ca="1"/>
        <v>1</v>
      </c>
    </row>
    <row r="333" spans="1:12" x14ac:dyDescent="0.3">
      <c r="A333">
        <f ca="1"/>
        <v>210524910</v>
      </c>
      <c r="B333">
        <f ca="1"/>
        <v>21130</v>
      </c>
      <c r="C333">
        <f ca="1"/>
        <v>9</v>
      </c>
      <c r="D333">
        <f ca="1"/>
        <v>0</v>
      </c>
      <c r="E333">
        <f ca="1"/>
        <v>5201</v>
      </c>
      <c r="F333">
        <f ca="1"/>
        <v>1</v>
      </c>
      <c r="G333">
        <f ca="1"/>
        <v>1</v>
      </c>
      <c r="H333">
        <f ca="1"/>
        <v>0</v>
      </c>
      <c r="I333">
        <f ca="1"/>
        <v>0</v>
      </c>
      <c r="J333">
        <f ca="1"/>
        <v>0</v>
      </c>
      <c r="K333">
        <f ca="1"/>
        <v>0</v>
      </c>
      <c r="L333">
        <f ca="1"/>
        <v>1</v>
      </c>
    </row>
    <row r="334" spans="1:12" x14ac:dyDescent="0.3">
      <c r="A334">
        <f ca="1"/>
        <v>843837117</v>
      </c>
      <c r="B334">
        <f ca="1"/>
        <v>21130</v>
      </c>
      <c r="C334">
        <f ca="1"/>
        <v>10</v>
      </c>
      <c r="D334">
        <f ca="1"/>
        <v>0</v>
      </c>
      <c r="E334">
        <f ca="1"/>
        <v>2011</v>
      </c>
      <c r="F334">
        <f ca="1"/>
        <v>1</v>
      </c>
      <c r="G334">
        <f ca="1"/>
        <v>1</v>
      </c>
      <c r="H334">
        <f ca="1"/>
        <v>0</v>
      </c>
      <c r="I334">
        <f ca="1"/>
        <v>0</v>
      </c>
      <c r="J334">
        <f ca="1"/>
        <v>0</v>
      </c>
      <c r="K334">
        <f ca="1"/>
        <v>0</v>
      </c>
      <c r="L334">
        <f ca="1"/>
        <v>3</v>
      </c>
    </row>
    <row r="335" spans="1:12" x14ac:dyDescent="0.3">
      <c r="A335">
        <f ca="1"/>
        <v>303771643</v>
      </c>
      <c r="B335">
        <f ca="1"/>
        <v>21130</v>
      </c>
      <c r="C335">
        <f ca="1"/>
        <v>10</v>
      </c>
      <c r="D335">
        <f ca="1"/>
        <v>0</v>
      </c>
      <c r="E335">
        <f ca="1"/>
        <v>2012</v>
      </c>
      <c r="F335">
        <f ca="1"/>
        <v>1</v>
      </c>
      <c r="G335">
        <f ca="1"/>
        <v>1</v>
      </c>
      <c r="H335">
        <f ca="1"/>
        <v>0</v>
      </c>
      <c r="I335">
        <f ca="1"/>
        <v>0</v>
      </c>
      <c r="J335">
        <f ca="1"/>
        <v>0</v>
      </c>
      <c r="K335">
        <f ca="1"/>
        <v>0</v>
      </c>
      <c r="L335">
        <f ca="1"/>
        <v>2</v>
      </c>
    </row>
    <row r="336" spans="1:12" x14ac:dyDescent="0.3">
      <c r="A336">
        <f ca="1"/>
        <v>616242366</v>
      </c>
      <c r="B336">
        <f ca="1"/>
        <v>21130</v>
      </c>
      <c r="C336">
        <f ca="1"/>
        <v>10</v>
      </c>
      <c r="D336">
        <f ca="1"/>
        <v>0</v>
      </c>
      <c r="E336">
        <f ca="1"/>
        <v>2032</v>
      </c>
      <c r="F336">
        <f ca="1"/>
        <v>1</v>
      </c>
      <c r="G336">
        <f ca="1"/>
        <v>1</v>
      </c>
      <c r="H336">
        <f ca="1"/>
        <v>0</v>
      </c>
      <c r="I336">
        <f ca="1"/>
        <v>0</v>
      </c>
      <c r="J336">
        <f ca="1"/>
        <v>0</v>
      </c>
      <c r="K336">
        <f ca="1"/>
        <v>0</v>
      </c>
      <c r="L336">
        <f ca="1"/>
        <v>1</v>
      </c>
    </row>
    <row r="337" spans="1:12" x14ac:dyDescent="0.3">
      <c r="A337">
        <f ca="1"/>
        <v>645979264</v>
      </c>
      <c r="B337">
        <f ca="1"/>
        <v>21200</v>
      </c>
      <c r="C337">
        <f ca="1"/>
        <v>0</v>
      </c>
      <c r="D337">
        <f ca="1"/>
        <v>0</v>
      </c>
      <c r="E337">
        <f ca="1"/>
        <v>5201</v>
      </c>
      <c r="F337">
        <f ca="1"/>
        <v>2</v>
      </c>
      <c r="G337">
        <f ca="1"/>
        <v>1</v>
      </c>
      <c r="H337">
        <f ca="1"/>
        <v>0</v>
      </c>
      <c r="I337">
        <f ca="1"/>
        <v>0</v>
      </c>
      <c r="J337">
        <f ca="1"/>
        <v>1</v>
      </c>
      <c r="K337">
        <f ca="1"/>
        <v>0</v>
      </c>
      <c r="L337">
        <f ca="1"/>
        <v>1</v>
      </c>
    </row>
    <row r="338" spans="1:12" x14ac:dyDescent="0.3">
      <c r="A338">
        <f ca="1"/>
        <v>722537402</v>
      </c>
      <c r="B338">
        <f ca="1"/>
        <v>21200</v>
      </c>
      <c r="C338">
        <f ca="1"/>
        <v>0</v>
      </c>
      <c r="D338">
        <f ca="1"/>
        <v>0</v>
      </c>
      <c r="E338">
        <f ca="1"/>
        <v>5201</v>
      </c>
      <c r="F338">
        <f ca="1"/>
        <v>1</v>
      </c>
      <c r="G338">
        <f ca="1"/>
        <v>1</v>
      </c>
      <c r="H338">
        <f ca="1"/>
        <v>0</v>
      </c>
      <c r="I338">
        <f ca="1"/>
        <v>0</v>
      </c>
      <c r="J338">
        <f ca="1"/>
        <v>0</v>
      </c>
      <c r="K338">
        <f ca="1"/>
        <v>0</v>
      </c>
      <c r="L338">
        <f ca="1"/>
        <v>1</v>
      </c>
    </row>
    <row r="339" spans="1:12" x14ac:dyDescent="0.3">
      <c r="A339">
        <f ca="1"/>
        <v>427054977</v>
      </c>
      <c r="B339">
        <f ca="1"/>
        <v>21200</v>
      </c>
      <c r="C339">
        <f ca="1"/>
        <v>1</v>
      </c>
      <c r="D339">
        <f ca="1"/>
        <v>0</v>
      </c>
      <c r="E339">
        <f ca="1"/>
        <v>1200</v>
      </c>
      <c r="F339">
        <f ca="1"/>
        <v>2</v>
      </c>
      <c r="G339">
        <f ca="1"/>
        <v>1</v>
      </c>
      <c r="H339">
        <f ca="1"/>
        <v>0</v>
      </c>
      <c r="I339">
        <f ca="1"/>
        <v>0</v>
      </c>
      <c r="J339">
        <f ca="1"/>
        <v>1</v>
      </c>
      <c r="K339">
        <f ca="1"/>
        <v>0</v>
      </c>
      <c r="L339">
        <f ca="1"/>
        <v>20</v>
      </c>
    </row>
    <row r="340" spans="1:12" x14ac:dyDescent="0.3">
      <c r="A340">
        <f ca="1"/>
        <v>690211779</v>
      </c>
      <c r="B340">
        <f ca="1"/>
        <v>21200</v>
      </c>
      <c r="C340">
        <f ca="1"/>
        <v>2</v>
      </c>
      <c r="D340">
        <f ca="1"/>
        <v>0</v>
      </c>
      <c r="E340">
        <f ca="1"/>
        <v>5201</v>
      </c>
      <c r="F340">
        <f ca="1"/>
        <v>2</v>
      </c>
      <c r="G340">
        <f ca="1"/>
        <v>1</v>
      </c>
      <c r="H340">
        <f ca="1"/>
        <v>0</v>
      </c>
      <c r="I340">
        <f ca="1"/>
        <v>0</v>
      </c>
      <c r="J340">
        <f ca="1"/>
        <v>1</v>
      </c>
      <c r="K340">
        <f ca="1"/>
        <v>0</v>
      </c>
      <c r="L340">
        <f ca="1"/>
        <v>1</v>
      </c>
    </row>
    <row r="341" spans="1:12" x14ac:dyDescent="0.3">
      <c r="A341">
        <f ca="1"/>
        <v>511015739</v>
      </c>
      <c r="B341">
        <f ca="1"/>
        <v>21200</v>
      </c>
      <c r="C341">
        <f ca="1"/>
        <v>2</v>
      </c>
      <c r="D341">
        <f ca="1"/>
        <v>0</v>
      </c>
      <c r="E341">
        <f ca="1"/>
        <v>5201</v>
      </c>
      <c r="F341">
        <f ca="1"/>
        <v>1</v>
      </c>
      <c r="G341">
        <f ca="1"/>
        <v>1</v>
      </c>
      <c r="H341">
        <f ca="1"/>
        <v>0</v>
      </c>
      <c r="I341">
        <f ca="1"/>
        <v>1</v>
      </c>
      <c r="J341">
        <f ca="1"/>
        <v>0</v>
      </c>
      <c r="K341">
        <f ca="1"/>
        <v>0</v>
      </c>
      <c r="L341">
        <f ca="1"/>
        <v>1</v>
      </c>
    </row>
    <row r="342" spans="1:12" x14ac:dyDescent="0.3">
      <c r="A342">
        <f ca="1"/>
        <v>901010548</v>
      </c>
      <c r="B342">
        <f ca="1"/>
        <v>21200</v>
      </c>
      <c r="C342">
        <f ca="1"/>
        <v>9</v>
      </c>
      <c r="D342">
        <f ca="1"/>
        <v>0</v>
      </c>
      <c r="E342">
        <f ca="1"/>
        <v>5201</v>
      </c>
      <c r="F342">
        <f ca="1"/>
        <v>2</v>
      </c>
      <c r="G342">
        <f ca="1"/>
        <v>1</v>
      </c>
      <c r="H342">
        <f ca="1"/>
        <v>0</v>
      </c>
      <c r="I342">
        <f ca="1"/>
        <v>1</v>
      </c>
      <c r="J342">
        <f ca="1"/>
        <v>1</v>
      </c>
      <c r="K342">
        <f ca="1"/>
        <v>0</v>
      </c>
      <c r="L342">
        <f ca="1"/>
        <v>1</v>
      </c>
    </row>
    <row r="343" spans="1:12" x14ac:dyDescent="0.3">
      <c r="A343">
        <f ca="1"/>
        <v>175133475</v>
      </c>
      <c r="B343">
        <f ca="1"/>
        <v>21200</v>
      </c>
      <c r="C343">
        <f ca="1"/>
        <v>9</v>
      </c>
      <c r="D343">
        <f ca="1"/>
        <v>0</v>
      </c>
      <c r="E343">
        <f ca="1"/>
        <v>5201</v>
      </c>
      <c r="F343">
        <f ca="1"/>
        <v>1</v>
      </c>
      <c r="G343">
        <f ca="1"/>
        <v>1</v>
      </c>
      <c r="H343">
        <f ca="1"/>
        <v>0</v>
      </c>
      <c r="I343">
        <f ca="1"/>
        <v>0</v>
      </c>
      <c r="J343">
        <f ca="1"/>
        <v>0</v>
      </c>
      <c r="K343">
        <f ca="1"/>
        <v>0</v>
      </c>
      <c r="L343">
        <f ca="1"/>
        <v>1</v>
      </c>
    </row>
    <row r="344" spans="1:12" x14ac:dyDescent="0.3">
      <c r="A344">
        <f ca="1"/>
        <v>585926376</v>
      </c>
      <c r="B344">
        <f ca="1"/>
        <v>21200</v>
      </c>
      <c r="C344">
        <f ca="1"/>
        <v>10</v>
      </c>
      <c r="D344">
        <f ca="1"/>
        <v>0</v>
      </c>
      <c r="E344">
        <f ca="1"/>
        <v>2011</v>
      </c>
      <c r="F344">
        <f ca="1"/>
        <v>1</v>
      </c>
      <c r="G344">
        <f ca="1"/>
        <v>1</v>
      </c>
      <c r="H344">
        <f ca="1"/>
        <v>0</v>
      </c>
      <c r="I344">
        <f ca="1"/>
        <v>0</v>
      </c>
      <c r="J344">
        <f ca="1"/>
        <v>0</v>
      </c>
      <c r="K344">
        <f ca="1"/>
        <v>0</v>
      </c>
      <c r="L344">
        <f ca="1"/>
        <v>2</v>
      </c>
    </row>
    <row r="345" spans="1:12" x14ac:dyDescent="0.3">
      <c r="A345">
        <f ca="1"/>
        <v>352038409</v>
      </c>
      <c r="B345">
        <f ca="1"/>
        <v>21200</v>
      </c>
      <c r="C345">
        <f ca="1"/>
        <v>10</v>
      </c>
      <c r="D345">
        <f ca="1"/>
        <v>0</v>
      </c>
      <c r="E345">
        <f ca="1"/>
        <v>2012</v>
      </c>
      <c r="F345">
        <f ca="1"/>
        <v>1</v>
      </c>
      <c r="G345">
        <f ca="1"/>
        <v>1</v>
      </c>
      <c r="H345">
        <f ca="1"/>
        <v>0</v>
      </c>
      <c r="I345">
        <f ca="1"/>
        <v>0</v>
      </c>
      <c r="J345">
        <f ca="1"/>
        <v>0</v>
      </c>
      <c r="K345">
        <f ca="1"/>
        <v>0</v>
      </c>
      <c r="L345">
        <f ca="1"/>
        <v>1</v>
      </c>
    </row>
    <row r="346" spans="1:12" x14ac:dyDescent="0.3">
      <c r="A346">
        <f ca="1"/>
        <v>755132060</v>
      </c>
      <c r="B346">
        <f ca="1"/>
        <v>21200</v>
      </c>
      <c r="C346">
        <f ca="1"/>
        <v>10</v>
      </c>
      <c r="D346">
        <f ca="1"/>
        <v>0</v>
      </c>
      <c r="E346">
        <f ca="1"/>
        <v>2031</v>
      </c>
      <c r="F346">
        <f ca="1"/>
        <v>1</v>
      </c>
      <c r="G346">
        <f ca="1"/>
        <v>1</v>
      </c>
      <c r="H346">
        <f ca="1"/>
        <v>0</v>
      </c>
      <c r="I346">
        <f ca="1"/>
        <v>0</v>
      </c>
      <c r="J346">
        <f ca="1"/>
        <v>0</v>
      </c>
      <c r="K346">
        <f ca="1"/>
        <v>0</v>
      </c>
      <c r="L346">
        <f ca="1"/>
        <v>1</v>
      </c>
    </row>
    <row r="347" spans="1:12" x14ac:dyDescent="0.3">
      <c r="A347">
        <f ca="1"/>
        <v>978310185</v>
      </c>
      <c r="B347">
        <f ca="1"/>
        <v>21210</v>
      </c>
      <c r="C347">
        <f ca="1"/>
        <v>0</v>
      </c>
      <c r="D347">
        <f ca="1"/>
        <v>0</v>
      </c>
      <c r="E347">
        <f ca="1"/>
        <v>5201</v>
      </c>
      <c r="F347">
        <f ca="1"/>
        <v>2</v>
      </c>
      <c r="G347">
        <f ca="1"/>
        <v>1</v>
      </c>
      <c r="H347">
        <f ca="1"/>
        <v>0</v>
      </c>
      <c r="I347">
        <f ca="1"/>
        <v>0</v>
      </c>
      <c r="J347">
        <f ca="1"/>
        <v>1</v>
      </c>
      <c r="K347">
        <f ca="1"/>
        <v>0</v>
      </c>
      <c r="L347">
        <f ca="1"/>
        <v>1</v>
      </c>
    </row>
    <row r="348" spans="1:12" x14ac:dyDescent="0.3">
      <c r="A348">
        <f ca="1"/>
        <v>607551832</v>
      </c>
      <c r="B348">
        <f ca="1"/>
        <v>21210</v>
      </c>
      <c r="C348">
        <f ca="1"/>
        <v>0</v>
      </c>
      <c r="D348">
        <f ca="1"/>
        <v>0</v>
      </c>
      <c r="E348">
        <f ca="1"/>
        <v>5201</v>
      </c>
      <c r="F348">
        <f ca="1"/>
        <v>1</v>
      </c>
      <c r="G348">
        <f ca="1"/>
        <v>1</v>
      </c>
      <c r="H348">
        <f ca="1"/>
        <v>0</v>
      </c>
      <c r="I348">
        <f ca="1"/>
        <v>0</v>
      </c>
      <c r="J348">
        <f ca="1"/>
        <v>0</v>
      </c>
      <c r="K348">
        <f ca="1"/>
        <v>0</v>
      </c>
      <c r="L348">
        <f ca="1"/>
        <v>1</v>
      </c>
    </row>
    <row r="349" spans="1:12" x14ac:dyDescent="0.3">
      <c r="A349">
        <f ca="1"/>
        <v>891539256</v>
      </c>
      <c r="B349">
        <f ca="1"/>
        <v>21210</v>
      </c>
      <c r="C349">
        <f ca="1"/>
        <v>1</v>
      </c>
      <c r="D349">
        <f ca="1"/>
        <v>0</v>
      </c>
      <c r="E349">
        <f ca="1"/>
        <v>1210</v>
      </c>
      <c r="F349">
        <f ca="1"/>
        <v>2</v>
      </c>
      <c r="G349">
        <f ca="1"/>
        <v>1</v>
      </c>
      <c r="H349">
        <f ca="1"/>
        <v>0</v>
      </c>
      <c r="I349">
        <f ca="1"/>
        <v>0</v>
      </c>
      <c r="J349">
        <f ca="1"/>
        <v>1</v>
      </c>
      <c r="K349">
        <f ca="1"/>
        <v>0</v>
      </c>
      <c r="L349">
        <f ca="1"/>
        <v>12</v>
      </c>
    </row>
    <row r="350" spans="1:12" x14ac:dyDescent="0.3">
      <c r="A350">
        <f ca="1"/>
        <v>774117503</v>
      </c>
      <c r="B350">
        <f ca="1"/>
        <v>21210</v>
      </c>
      <c r="C350">
        <f ca="1"/>
        <v>2</v>
      </c>
      <c r="D350">
        <f ca="1"/>
        <v>0</v>
      </c>
      <c r="E350">
        <f ca="1"/>
        <v>5201</v>
      </c>
      <c r="F350">
        <f ca="1"/>
        <v>2</v>
      </c>
      <c r="G350">
        <f ca="1"/>
        <v>1</v>
      </c>
      <c r="H350">
        <f ca="1"/>
        <v>0</v>
      </c>
      <c r="I350">
        <f ca="1"/>
        <v>0</v>
      </c>
      <c r="J350">
        <f ca="1"/>
        <v>1</v>
      </c>
      <c r="K350">
        <f ca="1"/>
        <v>0</v>
      </c>
      <c r="L350">
        <f ca="1"/>
        <v>1</v>
      </c>
    </row>
    <row r="351" spans="1:12" x14ac:dyDescent="0.3">
      <c r="A351">
        <f ca="1"/>
        <v>899725973</v>
      </c>
      <c r="B351">
        <f ca="1"/>
        <v>21210</v>
      </c>
      <c r="C351">
        <f ca="1"/>
        <v>2</v>
      </c>
      <c r="D351">
        <f ca="1"/>
        <v>0</v>
      </c>
      <c r="E351">
        <f ca="1"/>
        <v>5201</v>
      </c>
      <c r="F351">
        <f ca="1"/>
        <v>1</v>
      </c>
      <c r="G351">
        <f ca="1"/>
        <v>1</v>
      </c>
      <c r="H351">
        <f ca="1"/>
        <v>0</v>
      </c>
      <c r="I351">
        <f ca="1"/>
        <v>1</v>
      </c>
      <c r="J351">
        <f ca="1"/>
        <v>0</v>
      </c>
      <c r="K351">
        <f ca="1"/>
        <v>0</v>
      </c>
      <c r="L351">
        <f ca="1"/>
        <v>1</v>
      </c>
    </row>
    <row r="352" spans="1:12" x14ac:dyDescent="0.3">
      <c r="A352">
        <f ca="1"/>
        <v>122219172</v>
      </c>
      <c r="B352">
        <f ca="1"/>
        <v>21210</v>
      </c>
      <c r="C352">
        <f ca="1"/>
        <v>9</v>
      </c>
      <c r="D352">
        <f ca="1"/>
        <v>0</v>
      </c>
      <c r="E352">
        <f ca="1"/>
        <v>5201</v>
      </c>
      <c r="F352">
        <f ca="1"/>
        <v>2</v>
      </c>
      <c r="G352">
        <f ca="1"/>
        <v>1</v>
      </c>
      <c r="H352">
        <f ca="1"/>
        <v>0</v>
      </c>
      <c r="I352">
        <f ca="1"/>
        <v>1</v>
      </c>
      <c r="J352">
        <f ca="1"/>
        <v>1</v>
      </c>
      <c r="K352">
        <f ca="1"/>
        <v>0</v>
      </c>
      <c r="L352">
        <f ca="1"/>
        <v>1</v>
      </c>
    </row>
    <row r="353" spans="1:12" x14ac:dyDescent="0.3">
      <c r="A353">
        <f ca="1"/>
        <v>383208076</v>
      </c>
      <c r="B353">
        <f ca="1"/>
        <v>21210</v>
      </c>
      <c r="C353">
        <f ca="1"/>
        <v>9</v>
      </c>
      <c r="D353">
        <f ca="1"/>
        <v>0</v>
      </c>
      <c r="E353">
        <f ca="1"/>
        <v>5201</v>
      </c>
      <c r="F353">
        <f ca="1"/>
        <v>1</v>
      </c>
      <c r="G353">
        <f ca="1"/>
        <v>1</v>
      </c>
      <c r="H353">
        <f ca="1"/>
        <v>0</v>
      </c>
      <c r="I353">
        <f ca="1"/>
        <v>0</v>
      </c>
      <c r="J353">
        <f ca="1"/>
        <v>0</v>
      </c>
      <c r="K353">
        <f ca="1"/>
        <v>0</v>
      </c>
      <c r="L353">
        <f ca="1"/>
        <v>1</v>
      </c>
    </row>
    <row r="354" spans="1:12" x14ac:dyDescent="0.3">
      <c r="A354">
        <f ca="1"/>
        <v>221700086</v>
      </c>
      <c r="B354">
        <f ca="1"/>
        <v>21210</v>
      </c>
      <c r="C354">
        <f ca="1"/>
        <v>10</v>
      </c>
      <c r="D354">
        <f ca="1"/>
        <v>0</v>
      </c>
      <c r="E354">
        <f ca="1"/>
        <v>2012</v>
      </c>
      <c r="F354">
        <f ca="1"/>
        <v>1</v>
      </c>
      <c r="G354">
        <f ca="1"/>
        <v>1</v>
      </c>
      <c r="H354">
        <f ca="1"/>
        <v>0</v>
      </c>
      <c r="I354">
        <f ca="1"/>
        <v>0</v>
      </c>
      <c r="J354">
        <f ca="1"/>
        <v>0</v>
      </c>
      <c r="K354">
        <f ca="1"/>
        <v>0</v>
      </c>
      <c r="L354">
        <f ca="1"/>
        <v>1</v>
      </c>
    </row>
    <row r="355" spans="1:12" x14ac:dyDescent="0.3">
      <c r="A355">
        <f ca="1"/>
        <v>546852876</v>
      </c>
      <c r="B355">
        <f ca="1"/>
        <v>21210</v>
      </c>
      <c r="C355">
        <f ca="1"/>
        <v>10</v>
      </c>
      <c r="D355">
        <f ca="1"/>
        <v>0</v>
      </c>
      <c r="E355">
        <f ca="1"/>
        <v>2032</v>
      </c>
      <c r="F355">
        <f ca="1"/>
        <v>1</v>
      </c>
      <c r="G355">
        <f ca="1"/>
        <v>1</v>
      </c>
      <c r="H355">
        <f ca="1"/>
        <v>0</v>
      </c>
      <c r="I355">
        <f ca="1"/>
        <v>0</v>
      </c>
      <c r="J355">
        <f ca="1"/>
        <v>0</v>
      </c>
      <c r="K355">
        <f ca="1"/>
        <v>0</v>
      </c>
      <c r="L355">
        <f ca="1"/>
        <v>1</v>
      </c>
    </row>
    <row r="356" spans="1:12" x14ac:dyDescent="0.3">
      <c r="A356">
        <f ca="1"/>
        <v>675517139</v>
      </c>
      <c r="B356">
        <f ca="1"/>
        <v>21210</v>
      </c>
      <c r="C356">
        <f ca="1"/>
        <v>10</v>
      </c>
      <c r="D356">
        <f ca="1"/>
        <v>0</v>
      </c>
      <c r="E356">
        <f ca="1"/>
        <v>2041</v>
      </c>
      <c r="F356">
        <f ca="1"/>
        <v>1</v>
      </c>
      <c r="G356">
        <f ca="1"/>
        <v>1</v>
      </c>
      <c r="H356">
        <f ca="1"/>
        <v>0</v>
      </c>
      <c r="I356">
        <f ca="1"/>
        <v>0</v>
      </c>
      <c r="J356">
        <f ca="1"/>
        <v>0</v>
      </c>
      <c r="K356">
        <f ca="1"/>
        <v>0</v>
      </c>
      <c r="L356">
        <f ca="1"/>
        <v>1</v>
      </c>
    </row>
    <row r="357" spans="1:12" x14ac:dyDescent="0.3">
      <c r="A357">
        <f ca="1"/>
        <v>901145468</v>
      </c>
      <c r="B357">
        <f ca="1"/>
        <v>21220</v>
      </c>
      <c r="C357">
        <f ca="1"/>
        <v>0</v>
      </c>
      <c r="D357">
        <f ca="1"/>
        <v>0</v>
      </c>
      <c r="E357">
        <f ca="1"/>
        <v>5201</v>
      </c>
      <c r="F357">
        <f ca="1"/>
        <v>2</v>
      </c>
      <c r="G357">
        <f ca="1"/>
        <v>1</v>
      </c>
      <c r="H357">
        <f ca="1"/>
        <v>0</v>
      </c>
      <c r="I357">
        <f ca="1"/>
        <v>0</v>
      </c>
      <c r="J357">
        <f ca="1"/>
        <v>1</v>
      </c>
      <c r="K357">
        <f ca="1"/>
        <v>0</v>
      </c>
      <c r="L357">
        <f ca="1"/>
        <v>1</v>
      </c>
    </row>
    <row r="358" spans="1:12" x14ac:dyDescent="0.3">
      <c r="A358">
        <f ca="1"/>
        <v>325209080</v>
      </c>
      <c r="B358">
        <f ca="1"/>
        <v>21220</v>
      </c>
      <c r="C358">
        <f ca="1"/>
        <v>0</v>
      </c>
      <c r="D358">
        <f ca="1"/>
        <v>0</v>
      </c>
      <c r="E358">
        <f ca="1"/>
        <v>5201</v>
      </c>
      <c r="F358">
        <f ca="1"/>
        <v>1</v>
      </c>
      <c r="G358">
        <f ca="1"/>
        <v>1</v>
      </c>
      <c r="H358">
        <f ca="1"/>
        <v>0</v>
      </c>
      <c r="I358">
        <f ca="1"/>
        <v>0</v>
      </c>
      <c r="J358">
        <f ca="1"/>
        <v>0</v>
      </c>
      <c r="K358">
        <f ca="1"/>
        <v>0</v>
      </c>
      <c r="L358">
        <f ca="1"/>
        <v>1</v>
      </c>
    </row>
    <row r="359" spans="1:12" x14ac:dyDescent="0.3">
      <c r="A359">
        <f ca="1"/>
        <v>636291287</v>
      </c>
      <c r="B359">
        <f ca="1"/>
        <v>21220</v>
      </c>
      <c r="C359">
        <f ca="1"/>
        <v>1</v>
      </c>
      <c r="D359">
        <f ca="1"/>
        <v>0</v>
      </c>
      <c r="E359">
        <f ca="1"/>
        <v>1220</v>
      </c>
      <c r="F359">
        <f ca="1"/>
        <v>2</v>
      </c>
      <c r="G359">
        <f ca="1"/>
        <v>1</v>
      </c>
      <c r="H359">
        <f ca="1"/>
        <v>0</v>
      </c>
      <c r="I359">
        <f ca="1"/>
        <v>0</v>
      </c>
      <c r="J359">
        <f ca="1"/>
        <v>1</v>
      </c>
      <c r="K359">
        <f ca="1"/>
        <v>0</v>
      </c>
      <c r="L359">
        <f ca="1"/>
        <v>12</v>
      </c>
    </row>
    <row r="360" spans="1:12" x14ac:dyDescent="0.3">
      <c r="A360">
        <f ca="1"/>
        <v>133301849</v>
      </c>
      <c r="B360">
        <f ca="1"/>
        <v>21220</v>
      </c>
      <c r="C360">
        <f ca="1"/>
        <v>2</v>
      </c>
      <c r="D360">
        <f ca="1"/>
        <v>0</v>
      </c>
      <c r="E360">
        <f ca="1"/>
        <v>5201</v>
      </c>
      <c r="F360">
        <f ca="1"/>
        <v>2</v>
      </c>
      <c r="G360">
        <f ca="1"/>
        <v>1</v>
      </c>
      <c r="H360">
        <f ca="1"/>
        <v>0</v>
      </c>
      <c r="I360">
        <f ca="1"/>
        <v>0</v>
      </c>
      <c r="J360">
        <f ca="1"/>
        <v>1</v>
      </c>
      <c r="K360">
        <f ca="1"/>
        <v>0</v>
      </c>
      <c r="L360">
        <f ca="1"/>
        <v>1</v>
      </c>
    </row>
    <row r="361" spans="1:12" x14ac:dyDescent="0.3">
      <c r="A361">
        <f ca="1"/>
        <v>784453002</v>
      </c>
      <c r="B361">
        <f ca="1"/>
        <v>21220</v>
      </c>
      <c r="C361">
        <f ca="1"/>
        <v>2</v>
      </c>
      <c r="D361">
        <f ca="1"/>
        <v>0</v>
      </c>
      <c r="E361">
        <f ca="1"/>
        <v>5201</v>
      </c>
      <c r="F361">
        <f ca="1"/>
        <v>1</v>
      </c>
      <c r="G361">
        <f ca="1"/>
        <v>1</v>
      </c>
      <c r="H361">
        <f ca="1"/>
        <v>0</v>
      </c>
      <c r="I361">
        <f ca="1"/>
        <v>1</v>
      </c>
      <c r="J361">
        <f ca="1"/>
        <v>0</v>
      </c>
      <c r="K361">
        <f ca="1"/>
        <v>0</v>
      </c>
      <c r="L361">
        <f ca="1"/>
        <v>1</v>
      </c>
    </row>
    <row r="362" spans="1:12" x14ac:dyDescent="0.3">
      <c r="A362">
        <f ca="1"/>
        <v>559591195</v>
      </c>
      <c r="B362">
        <f ca="1"/>
        <v>21220</v>
      </c>
      <c r="C362">
        <f ca="1"/>
        <v>9</v>
      </c>
      <c r="D362">
        <f ca="1"/>
        <v>0</v>
      </c>
      <c r="E362">
        <f ca="1"/>
        <v>5201</v>
      </c>
      <c r="F362">
        <f ca="1"/>
        <v>2</v>
      </c>
      <c r="G362">
        <f ca="1"/>
        <v>1</v>
      </c>
      <c r="H362">
        <f ca="1"/>
        <v>0</v>
      </c>
      <c r="I362">
        <f ca="1"/>
        <v>1</v>
      </c>
      <c r="J362">
        <f ca="1"/>
        <v>1</v>
      </c>
      <c r="K362">
        <f ca="1"/>
        <v>0</v>
      </c>
      <c r="L362">
        <f ca="1"/>
        <v>1</v>
      </c>
    </row>
    <row r="363" spans="1:12" x14ac:dyDescent="0.3">
      <c r="A363">
        <f ca="1"/>
        <v>639979644</v>
      </c>
      <c r="B363">
        <f ca="1"/>
        <v>21220</v>
      </c>
      <c r="C363">
        <f ca="1"/>
        <v>9</v>
      </c>
      <c r="D363">
        <f ca="1"/>
        <v>0</v>
      </c>
      <c r="E363">
        <f ca="1"/>
        <v>5201</v>
      </c>
      <c r="F363">
        <f ca="1"/>
        <v>1</v>
      </c>
      <c r="G363">
        <f ca="1"/>
        <v>1</v>
      </c>
      <c r="H363">
        <f ca="1"/>
        <v>0</v>
      </c>
      <c r="I363">
        <f ca="1"/>
        <v>0</v>
      </c>
      <c r="J363">
        <f ca="1"/>
        <v>0</v>
      </c>
      <c r="K363">
        <f ca="1"/>
        <v>0</v>
      </c>
      <c r="L363">
        <f ca="1"/>
        <v>1</v>
      </c>
    </row>
    <row r="364" spans="1:12" x14ac:dyDescent="0.3">
      <c r="A364">
        <f ca="1"/>
        <v>192019318</v>
      </c>
      <c r="B364">
        <f ca="1"/>
        <v>21220</v>
      </c>
      <c r="C364">
        <f ca="1"/>
        <v>10</v>
      </c>
      <c r="D364">
        <f ca="1"/>
        <v>0</v>
      </c>
      <c r="E364">
        <f ca="1"/>
        <v>2011</v>
      </c>
      <c r="F364">
        <f ca="1"/>
        <v>1</v>
      </c>
      <c r="G364">
        <f ca="1"/>
        <v>1</v>
      </c>
      <c r="H364">
        <f ca="1"/>
        <v>0</v>
      </c>
      <c r="I364">
        <f ca="1"/>
        <v>0</v>
      </c>
      <c r="J364">
        <f ca="1"/>
        <v>0</v>
      </c>
      <c r="K364">
        <f ca="1"/>
        <v>0</v>
      </c>
      <c r="L364">
        <f ca="1"/>
        <v>3</v>
      </c>
    </row>
    <row r="365" spans="1:12" x14ac:dyDescent="0.3">
      <c r="A365">
        <f ca="1"/>
        <v>570394891</v>
      </c>
      <c r="B365">
        <f ca="1"/>
        <v>21220</v>
      </c>
      <c r="C365">
        <f ca="1"/>
        <v>10</v>
      </c>
      <c r="D365">
        <f ca="1"/>
        <v>0</v>
      </c>
      <c r="E365">
        <f ca="1"/>
        <v>2041</v>
      </c>
      <c r="F365">
        <f ca="1"/>
        <v>1</v>
      </c>
      <c r="G365">
        <f ca="1"/>
        <v>1</v>
      </c>
      <c r="H365">
        <f ca="1"/>
        <v>0</v>
      </c>
      <c r="I365">
        <f ca="1"/>
        <v>0</v>
      </c>
      <c r="J365">
        <f ca="1"/>
        <v>0</v>
      </c>
      <c r="K365">
        <f ca="1"/>
        <v>0</v>
      </c>
      <c r="L365">
        <f ca="1"/>
        <v>1</v>
      </c>
    </row>
    <row r="366" spans="1:12" x14ac:dyDescent="0.3">
      <c r="A366">
        <f ca="1"/>
        <v>537333890</v>
      </c>
      <c r="B366">
        <f ca="1"/>
        <v>21230</v>
      </c>
      <c r="C366">
        <f ca="1"/>
        <v>0</v>
      </c>
      <c r="D366">
        <f ca="1"/>
        <v>0</v>
      </c>
      <c r="E366">
        <f ca="1"/>
        <v>5201</v>
      </c>
      <c r="F366">
        <f ca="1"/>
        <v>2</v>
      </c>
      <c r="G366">
        <f ca="1"/>
        <v>1</v>
      </c>
      <c r="H366">
        <f ca="1"/>
        <v>0</v>
      </c>
      <c r="I366">
        <f ca="1"/>
        <v>0</v>
      </c>
      <c r="J366">
        <f ca="1"/>
        <v>1</v>
      </c>
      <c r="K366">
        <f ca="1"/>
        <v>0</v>
      </c>
      <c r="L366">
        <f ca="1"/>
        <v>1</v>
      </c>
    </row>
    <row r="367" spans="1:12" x14ac:dyDescent="0.3">
      <c r="A367">
        <f ca="1"/>
        <v>218877978</v>
      </c>
      <c r="B367">
        <f ca="1"/>
        <v>21230</v>
      </c>
      <c r="C367">
        <f ca="1"/>
        <v>0</v>
      </c>
      <c r="D367">
        <f ca="1"/>
        <v>0</v>
      </c>
      <c r="E367">
        <f ca="1"/>
        <v>5201</v>
      </c>
      <c r="F367">
        <f ca="1"/>
        <v>1</v>
      </c>
      <c r="G367">
        <f ca="1"/>
        <v>1</v>
      </c>
      <c r="H367">
        <f ca="1"/>
        <v>0</v>
      </c>
      <c r="I367">
        <f ca="1"/>
        <v>0</v>
      </c>
      <c r="J367">
        <f ca="1"/>
        <v>0</v>
      </c>
      <c r="K367">
        <f ca="1"/>
        <v>0</v>
      </c>
      <c r="L367">
        <f ca="1"/>
        <v>1</v>
      </c>
    </row>
    <row r="368" spans="1:12" x14ac:dyDescent="0.3">
      <c r="A368">
        <f ca="1"/>
        <v>274768067</v>
      </c>
      <c r="B368">
        <f ca="1"/>
        <v>21230</v>
      </c>
      <c r="C368">
        <f ca="1"/>
        <v>1</v>
      </c>
      <c r="D368">
        <f ca="1"/>
        <v>0</v>
      </c>
      <c r="E368">
        <f ca="1"/>
        <v>1230</v>
      </c>
      <c r="F368">
        <f ca="1"/>
        <v>2</v>
      </c>
      <c r="G368">
        <f ca="1"/>
        <v>1</v>
      </c>
      <c r="H368">
        <f ca="1"/>
        <v>0</v>
      </c>
      <c r="I368">
        <f ca="1"/>
        <v>0</v>
      </c>
      <c r="J368">
        <f ca="1"/>
        <v>1</v>
      </c>
      <c r="K368">
        <f ca="1"/>
        <v>0</v>
      </c>
      <c r="L368">
        <f ca="1"/>
        <v>12</v>
      </c>
    </row>
    <row r="369" spans="1:12" x14ac:dyDescent="0.3">
      <c r="A369">
        <f ca="1"/>
        <v>616284177</v>
      </c>
      <c r="B369">
        <f ca="1"/>
        <v>21230</v>
      </c>
      <c r="C369">
        <f ca="1"/>
        <v>2</v>
      </c>
      <c r="D369">
        <f ca="1"/>
        <v>0</v>
      </c>
      <c r="E369">
        <f ca="1"/>
        <v>5201</v>
      </c>
      <c r="F369">
        <f ca="1"/>
        <v>2</v>
      </c>
      <c r="G369">
        <f ca="1"/>
        <v>1</v>
      </c>
      <c r="H369">
        <f ca="1"/>
        <v>0</v>
      </c>
      <c r="I369">
        <f ca="1"/>
        <v>0</v>
      </c>
      <c r="J369">
        <f ca="1"/>
        <v>1</v>
      </c>
      <c r="K369">
        <f ca="1"/>
        <v>0</v>
      </c>
      <c r="L369">
        <f ca="1"/>
        <v>1</v>
      </c>
    </row>
    <row r="370" spans="1:12" x14ac:dyDescent="0.3">
      <c r="A370">
        <f ca="1"/>
        <v>452714133</v>
      </c>
      <c r="B370">
        <f ca="1"/>
        <v>21230</v>
      </c>
      <c r="C370">
        <f ca="1"/>
        <v>2</v>
      </c>
      <c r="D370">
        <f ca="1"/>
        <v>0</v>
      </c>
      <c r="E370">
        <f ca="1"/>
        <v>5201</v>
      </c>
      <c r="F370">
        <f ca="1"/>
        <v>1</v>
      </c>
      <c r="G370">
        <f ca="1"/>
        <v>1</v>
      </c>
      <c r="H370">
        <f ca="1"/>
        <v>0</v>
      </c>
      <c r="I370">
        <f ca="1"/>
        <v>1</v>
      </c>
      <c r="J370">
        <f ca="1"/>
        <v>0</v>
      </c>
      <c r="K370">
        <f ca="1"/>
        <v>0</v>
      </c>
      <c r="L370">
        <f ca="1"/>
        <v>1</v>
      </c>
    </row>
    <row r="371" spans="1:12" x14ac:dyDescent="0.3">
      <c r="A371">
        <f ca="1"/>
        <v>874610821</v>
      </c>
      <c r="B371">
        <f ca="1"/>
        <v>21230</v>
      </c>
      <c r="C371">
        <f ca="1"/>
        <v>9</v>
      </c>
      <c r="D371">
        <f ca="1"/>
        <v>0</v>
      </c>
      <c r="E371">
        <f ca="1"/>
        <v>5201</v>
      </c>
      <c r="F371">
        <f ca="1"/>
        <v>2</v>
      </c>
      <c r="G371">
        <f ca="1"/>
        <v>1</v>
      </c>
      <c r="H371">
        <f ca="1"/>
        <v>0</v>
      </c>
      <c r="I371">
        <f ca="1"/>
        <v>1</v>
      </c>
      <c r="J371">
        <f ca="1"/>
        <v>1</v>
      </c>
      <c r="K371">
        <f ca="1"/>
        <v>0</v>
      </c>
      <c r="L371">
        <f ca="1"/>
        <v>1</v>
      </c>
    </row>
    <row r="372" spans="1:12" x14ac:dyDescent="0.3">
      <c r="A372">
        <f ca="1"/>
        <v>378647900</v>
      </c>
      <c r="B372">
        <f ca="1"/>
        <v>21230</v>
      </c>
      <c r="C372">
        <f ca="1"/>
        <v>9</v>
      </c>
      <c r="D372">
        <f ca="1"/>
        <v>0</v>
      </c>
      <c r="E372">
        <f ca="1"/>
        <v>5201</v>
      </c>
      <c r="F372">
        <f ca="1"/>
        <v>1</v>
      </c>
      <c r="G372">
        <f ca="1"/>
        <v>1</v>
      </c>
      <c r="H372">
        <f ca="1"/>
        <v>0</v>
      </c>
      <c r="I372">
        <f ca="1"/>
        <v>0</v>
      </c>
      <c r="J372">
        <f ca="1"/>
        <v>0</v>
      </c>
      <c r="K372">
        <f ca="1"/>
        <v>0</v>
      </c>
      <c r="L372">
        <f ca="1"/>
        <v>1</v>
      </c>
    </row>
    <row r="373" spans="1:12" x14ac:dyDescent="0.3">
      <c r="A373">
        <f ca="1"/>
        <v>228026110</v>
      </c>
      <c r="B373">
        <f ca="1"/>
        <v>21230</v>
      </c>
      <c r="C373">
        <f ca="1"/>
        <v>10</v>
      </c>
      <c r="D373">
        <f ca="1"/>
        <v>0</v>
      </c>
      <c r="E373">
        <f ca="1"/>
        <v>2011</v>
      </c>
      <c r="F373">
        <f ca="1"/>
        <v>1</v>
      </c>
      <c r="G373">
        <f ca="1"/>
        <v>1</v>
      </c>
      <c r="H373">
        <f ca="1"/>
        <v>0</v>
      </c>
      <c r="I373">
        <f ca="1"/>
        <v>0</v>
      </c>
      <c r="J373">
        <f ca="1"/>
        <v>0</v>
      </c>
      <c r="K373">
        <f ca="1"/>
        <v>0</v>
      </c>
      <c r="L373">
        <f ca="1"/>
        <v>2</v>
      </c>
    </row>
    <row r="374" spans="1:12" x14ac:dyDescent="0.3">
      <c r="A374">
        <f ca="1"/>
        <v>746115205</v>
      </c>
      <c r="B374">
        <f ca="1"/>
        <v>21230</v>
      </c>
      <c r="C374">
        <f ca="1"/>
        <v>10</v>
      </c>
      <c r="D374">
        <f ca="1"/>
        <v>0</v>
      </c>
      <c r="E374">
        <f ca="1"/>
        <v>2032</v>
      </c>
      <c r="F374">
        <f ca="1"/>
        <v>1</v>
      </c>
      <c r="G374">
        <f ca="1"/>
        <v>1</v>
      </c>
      <c r="H374">
        <f ca="1"/>
        <v>0</v>
      </c>
      <c r="I374">
        <f ca="1"/>
        <v>0</v>
      </c>
      <c r="J374">
        <f ca="1"/>
        <v>0</v>
      </c>
      <c r="K374">
        <f ca="1"/>
        <v>0</v>
      </c>
      <c r="L374">
        <f ca="1"/>
        <v>1</v>
      </c>
    </row>
    <row r="375" spans="1:12" x14ac:dyDescent="0.3">
      <c r="A375">
        <f ca="1"/>
        <v>152973153</v>
      </c>
      <c r="B375">
        <f ca="1"/>
        <v>21230</v>
      </c>
      <c r="C375">
        <f ca="1"/>
        <v>10</v>
      </c>
      <c r="D375">
        <f ca="1"/>
        <v>0</v>
      </c>
      <c r="E375">
        <f ca="1"/>
        <v>2041</v>
      </c>
      <c r="F375">
        <f ca="1"/>
        <v>1</v>
      </c>
      <c r="G375">
        <f ca="1"/>
        <v>1</v>
      </c>
      <c r="H375">
        <f ca="1"/>
        <v>0</v>
      </c>
      <c r="I375">
        <f ca="1"/>
        <v>0</v>
      </c>
      <c r="J375">
        <f ca="1"/>
        <v>0</v>
      </c>
      <c r="K375">
        <f ca="1"/>
        <v>0</v>
      </c>
      <c r="L375">
        <f ca="1"/>
        <v>1</v>
      </c>
    </row>
    <row r="376" spans="1:12" x14ac:dyDescent="0.3">
      <c r="A376">
        <f ca="1"/>
        <v>437217279</v>
      </c>
      <c r="B376">
        <f ca="1"/>
        <v>21300</v>
      </c>
      <c r="C376">
        <f ca="1"/>
        <v>0</v>
      </c>
      <c r="D376">
        <f ca="1"/>
        <v>0</v>
      </c>
      <c r="E376">
        <f ca="1"/>
        <v>5201</v>
      </c>
      <c r="F376">
        <f ca="1"/>
        <v>2</v>
      </c>
      <c r="G376">
        <f ca="1"/>
        <v>1</v>
      </c>
      <c r="H376">
        <f ca="1"/>
        <v>0</v>
      </c>
      <c r="I376">
        <f ca="1"/>
        <v>0</v>
      </c>
      <c r="J376">
        <f ca="1"/>
        <v>1</v>
      </c>
      <c r="K376">
        <f ca="1"/>
        <v>0</v>
      </c>
      <c r="L376">
        <f ca="1"/>
        <v>1</v>
      </c>
    </row>
    <row r="377" spans="1:12" x14ac:dyDescent="0.3">
      <c r="A377">
        <f ca="1"/>
        <v>136157481</v>
      </c>
      <c r="B377">
        <f ca="1"/>
        <v>21300</v>
      </c>
      <c r="C377">
        <f ca="1"/>
        <v>0</v>
      </c>
      <c r="D377">
        <f ca="1"/>
        <v>0</v>
      </c>
      <c r="E377">
        <f ca="1"/>
        <v>5201</v>
      </c>
      <c r="F377">
        <f ca="1"/>
        <v>1</v>
      </c>
      <c r="G377">
        <f ca="1"/>
        <v>1</v>
      </c>
      <c r="H377">
        <f ca="1"/>
        <v>0</v>
      </c>
      <c r="I377">
        <f ca="1"/>
        <v>0</v>
      </c>
      <c r="J377">
        <f ca="1"/>
        <v>0</v>
      </c>
      <c r="K377">
        <f ca="1"/>
        <v>0</v>
      </c>
      <c r="L377">
        <f ca="1"/>
        <v>1</v>
      </c>
    </row>
    <row r="378" spans="1:12" x14ac:dyDescent="0.3">
      <c r="A378">
        <f ca="1"/>
        <v>205958667</v>
      </c>
      <c r="B378">
        <f ca="1"/>
        <v>21300</v>
      </c>
      <c r="C378">
        <f ca="1"/>
        <v>1</v>
      </c>
      <c r="D378">
        <f ca="1"/>
        <v>0</v>
      </c>
      <c r="E378">
        <f ca="1"/>
        <v>1300</v>
      </c>
      <c r="F378">
        <f ca="1"/>
        <v>2</v>
      </c>
      <c r="G378">
        <f ca="1"/>
        <v>1</v>
      </c>
      <c r="H378">
        <f ca="1"/>
        <v>0</v>
      </c>
      <c r="I378">
        <f ca="1"/>
        <v>0</v>
      </c>
      <c r="J378">
        <f ca="1"/>
        <v>1</v>
      </c>
      <c r="K378">
        <f ca="1"/>
        <v>0</v>
      </c>
      <c r="L378">
        <f ca="1"/>
        <v>15</v>
      </c>
    </row>
    <row r="379" spans="1:12" x14ac:dyDescent="0.3">
      <c r="A379">
        <f ca="1"/>
        <v>579024509</v>
      </c>
      <c r="B379">
        <f ca="1"/>
        <v>21300</v>
      </c>
      <c r="C379">
        <f ca="1"/>
        <v>2</v>
      </c>
      <c r="D379">
        <f ca="1"/>
        <v>0</v>
      </c>
      <c r="E379">
        <f ca="1"/>
        <v>5201</v>
      </c>
      <c r="F379">
        <f ca="1"/>
        <v>2</v>
      </c>
      <c r="G379">
        <f ca="1"/>
        <v>1</v>
      </c>
      <c r="H379">
        <f ca="1"/>
        <v>0</v>
      </c>
      <c r="I379">
        <f ca="1"/>
        <v>0</v>
      </c>
      <c r="J379">
        <f ca="1"/>
        <v>1</v>
      </c>
      <c r="K379">
        <f ca="1"/>
        <v>0</v>
      </c>
      <c r="L379">
        <f ca="1"/>
        <v>1</v>
      </c>
    </row>
    <row r="380" spans="1:12" x14ac:dyDescent="0.3">
      <c r="A380">
        <f ca="1"/>
        <v>751609562</v>
      </c>
      <c r="B380">
        <f ca="1"/>
        <v>21300</v>
      </c>
      <c r="C380">
        <f ca="1"/>
        <v>2</v>
      </c>
      <c r="D380">
        <f ca="1"/>
        <v>0</v>
      </c>
      <c r="E380">
        <f ca="1"/>
        <v>5201</v>
      </c>
      <c r="F380">
        <f ca="1"/>
        <v>1</v>
      </c>
      <c r="G380">
        <f ca="1"/>
        <v>1</v>
      </c>
      <c r="H380">
        <f ca="1"/>
        <v>0</v>
      </c>
      <c r="I380">
        <f ca="1"/>
        <v>1</v>
      </c>
      <c r="J380">
        <f ca="1"/>
        <v>0</v>
      </c>
      <c r="K380">
        <f ca="1"/>
        <v>0</v>
      </c>
      <c r="L380">
        <f ca="1"/>
        <v>1</v>
      </c>
    </row>
    <row r="381" spans="1:12" x14ac:dyDescent="0.3">
      <c r="A381">
        <f ca="1"/>
        <v>180991537</v>
      </c>
      <c r="B381">
        <f ca="1"/>
        <v>21300</v>
      </c>
      <c r="C381">
        <f ca="1"/>
        <v>9</v>
      </c>
      <c r="D381">
        <f ca="1"/>
        <v>0</v>
      </c>
      <c r="E381">
        <f ca="1"/>
        <v>5201</v>
      </c>
      <c r="F381">
        <f ca="1"/>
        <v>2</v>
      </c>
      <c r="G381">
        <f ca="1"/>
        <v>1</v>
      </c>
      <c r="H381">
        <f ca="1"/>
        <v>0</v>
      </c>
      <c r="I381">
        <f ca="1"/>
        <v>1</v>
      </c>
      <c r="J381">
        <f ca="1"/>
        <v>1</v>
      </c>
      <c r="K381">
        <f ca="1"/>
        <v>0</v>
      </c>
      <c r="L381">
        <f ca="1"/>
        <v>1</v>
      </c>
    </row>
    <row r="382" spans="1:12" x14ac:dyDescent="0.3">
      <c r="A382">
        <f ca="1"/>
        <v>749871649</v>
      </c>
      <c r="B382">
        <f ca="1"/>
        <v>21300</v>
      </c>
      <c r="C382">
        <f ca="1"/>
        <v>9</v>
      </c>
      <c r="D382">
        <f ca="1"/>
        <v>0</v>
      </c>
      <c r="E382">
        <f ca="1"/>
        <v>5201</v>
      </c>
      <c r="F382">
        <f ca="1"/>
        <v>1</v>
      </c>
      <c r="G382">
        <f ca="1"/>
        <v>1</v>
      </c>
      <c r="H382">
        <f ca="1"/>
        <v>0</v>
      </c>
      <c r="I382">
        <f ca="1"/>
        <v>0</v>
      </c>
      <c r="J382">
        <f ca="1"/>
        <v>0</v>
      </c>
      <c r="K382">
        <f ca="1"/>
        <v>0</v>
      </c>
      <c r="L382">
        <f ca="1"/>
        <v>1</v>
      </c>
    </row>
    <row r="383" spans="1:12" x14ac:dyDescent="0.3">
      <c r="A383">
        <f ca="1"/>
        <v>769653888</v>
      </c>
      <c r="B383">
        <f ca="1"/>
        <v>21300</v>
      </c>
      <c r="C383">
        <f ca="1"/>
        <v>10</v>
      </c>
      <c r="D383">
        <f ca="1"/>
        <v>0</v>
      </c>
      <c r="E383">
        <f ca="1"/>
        <v>2013</v>
      </c>
      <c r="F383">
        <f ca="1"/>
        <v>1</v>
      </c>
      <c r="G383">
        <f ca="1"/>
        <v>1</v>
      </c>
      <c r="H383">
        <f ca="1"/>
        <v>0</v>
      </c>
      <c r="I383">
        <f ca="1"/>
        <v>0</v>
      </c>
      <c r="J383">
        <f ca="1"/>
        <v>0</v>
      </c>
      <c r="K383">
        <f ca="1"/>
        <v>0</v>
      </c>
      <c r="L383">
        <f ca="1"/>
        <v>1</v>
      </c>
    </row>
    <row r="384" spans="1:12" x14ac:dyDescent="0.3">
      <c r="A384">
        <f ca="1"/>
        <v>325345261</v>
      </c>
      <c r="B384">
        <f ca="1"/>
        <v>21300</v>
      </c>
      <c r="C384">
        <f ca="1"/>
        <v>10</v>
      </c>
      <c r="D384">
        <f ca="1"/>
        <v>0</v>
      </c>
      <c r="E384">
        <f ca="1"/>
        <v>2031</v>
      </c>
      <c r="F384">
        <f ca="1"/>
        <v>1</v>
      </c>
      <c r="G384">
        <f ca="1"/>
        <v>1</v>
      </c>
      <c r="H384">
        <f ca="1"/>
        <v>0</v>
      </c>
      <c r="I384">
        <f ca="1"/>
        <v>0</v>
      </c>
      <c r="J384">
        <f ca="1"/>
        <v>0</v>
      </c>
      <c r="K384">
        <f ca="1"/>
        <v>0</v>
      </c>
      <c r="L384">
        <f ca="1"/>
        <v>2</v>
      </c>
    </row>
    <row r="385" spans="1:12" x14ac:dyDescent="0.3">
      <c r="A385">
        <f ca="1"/>
        <v>332872255</v>
      </c>
      <c r="B385">
        <f ca="1"/>
        <v>21310</v>
      </c>
      <c r="C385">
        <f ca="1"/>
        <v>0</v>
      </c>
      <c r="D385">
        <f ca="1"/>
        <v>0</v>
      </c>
      <c r="E385">
        <f ca="1"/>
        <v>5201</v>
      </c>
      <c r="F385">
        <f ca="1"/>
        <v>2</v>
      </c>
      <c r="G385">
        <f ca="1"/>
        <v>1</v>
      </c>
      <c r="H385">
        <f ca="1"/>
        <v>0</v>
      </c>
      <c r="I385">
        <f ca="1"/>
        <v>0</v>
      </c>
      <c r="J385">
        <f ca="1"/>
        <v>1</v>
      </c>
      <c r="K385">
        <f ca="1"/>
        <v>0</v>
      </c>
      <c r="L385">
        <f ca="1"/>
        <v>1</v>
      </c>
    </row>
    <row r="386" spans="1:12" x14ac:dyDescent="0.3">
      <c r="A386">
        <f ca="1"/>
        <v>494027137</v>
      </c>
      <c r="B386">
        <f ca="1"/>
        <v>21310</v>
      </c>
      <c r="C386">
        <f ca="1"/>
        <v>0</v>
      </c>
      <c r="D386">
        <f ca="1"/>
        <v>0</v>
      </c>
      <c r="E386">
        <f ca="1"/>
        <v>5201</v>
      </c>
      <c r="F386">
        <f ca="1"/>
        <v>1</v>
      </c>
      <c r="G386">
        <f ca="1"/>
        <v>1</v>
      </c>
      <c r="H386">
        <f ca="1"/>
        <v>0</v>
      </c>
      <c r="I386">
        <f ca="1"/>
        <v>0</v>
      </c>
      <c r="J386">
        <f ca="1"/>
        <v>0</v>
      </c>
      <c r="K386">
        <f ca="1"/>
        <v>0</v>
      </c>
      <c r="L386">
        <f ca="1"/>
        <v>1</v>
      </c>
    </row>
    <row r="387" spans="1:12" x14ac:dyDescent="0.3">
      <c r="A387">
        <f ca="1"/>
        <v>375721094</v>
      </c>
      <c r="B387">
        <f ca="1"/>
        <v>21310</v>
      </c>
      <c r="C387">
        <f ca="1"/>
        <v>1</v>
      </c>
      <c r="D387">
        <f ca="1"/>
        <v>0</v>
      </c>
      <c r="E387">
        <f ca="1"/>
        <v>1310</v>
      </c>
      <c r="F387">
        <f ca="1"/>
        <v>2</v>
      </c>
      <c r="G387">
        <f ca="1"/>
        <v>1</v>
      </c>
      <c r="H387">
        <f ca="1"/>
        <v>0</v>
      </c>
      <c r="I387">
        <f ca="1"/>
        <v>0</v>
      </c>
      <c r="J387">
        <f ca="1"/>
        <v>1</v>
      </c>
      <c r="K387">
        <f ca="1"/>
        <v>0</v>
      </c>
      <c r="L387">
        <f ca="1"/>
        <v>16</v>
      </c>
    </row>
    <row r="388" spans="1:12" x14ac:dyDescent="0.3">
      <c r="A388">
        <f ca="1"/>
        <v>814885897</v>
      </c>
      <c r="B388">
        <f ca="1"/>
        <v>21310</v>
      </c>
      <c r="C388">
        <f ca="1"/>
        <v>2</v>
      </c>
      <c r="D388">
        <f ca="1"/>
        <v>0</v>
      </c>
      <c r="E388">
        <f ca="1"/>
        <v>5201</v>
      </c>
      <c r="F388">
        <f ca="1"/>
        <v>2</v>
      </c>
      <c r="G388">
        <f ca="1"/>
        <v>1</v>
      </c>
      <c r="H388">
        <f ca="1"/>
        <v>0</v>
      </c>
      <c r="I388">
        <f ca="1"/>
        <v>0</v>
      </c>
      <c r="J388">
        <f ca="1"/>
        <v>1</v>
      </c>
      <c r="K388">
        <f ca="1"/>
        <v>0</v>
      </c>
      <c r="L388">
        <f ca="1"/>
        <v>1</v>
      </c>
    </row>
    <row r="389" spans="1:12" x14ac:dyDescent="0.3">
      <c r="A389">
        <f ca="1"/>
        <v>617344249</v>
      </c>
      <c r="B389">
        <f ca="1"/>
        <v>21310</v>
      </c>
      <c r="C389">
        <f ca="1"/>
        <v>2</v>
      </c>
      <c r="D389">
        <f ca="1"/>
        <v>0</v>
      </c>
      <c r="E389">
        <f ca="1"/>
        <v>5201</v>
      </c>
      <c r="F389">
        <f ca="1"/>
        <v>1</v>
      </c>
      <c r="G389">
        <f ca="1"/>
        <v>1</v>
      </c>
      <c r="H389">
        <f ca="1"/>
        <v>0</v>
      </c>
      <c r="I389">
        <f ca="1"/>
        <v>1</v>
      </c>
      <c r="J389">
        <f ca="1"/>
        <v>0</v>
      </c>
      <c r="K389">
        <f ca="1"/>
        <v>0</v>
      </c>
      <c r="L389">
        <f ca="1"/>
        <v>1</v>
      </c>
    </row>
    <row r="390" spans="1:12" x14ac:dyDescent="0.3">
      <c r="A390">
        <f ca="1"/>
        <v>579931739</v>
      </c>
      <c r="B390">
        <f ca="1"/>
        <v>21310</v>
      </c>
      <c r="C390">
        <f ca="1"/>
        <v>9</v>
      </c>
      <c r="D390">
        <f ca="1"/>
        <v>0</v>
      </c>
      <c r="E390">
        <f ca="1"/>
        <v>5201</v>
      </c>
      <c r="F390">
        <f ca="1"/>
        <v>2</v>
      </c>
      <c r="G390">
        <f ca="1"/>
        <v>1</v>
      </c>
      <c r="H390">
        <f ca="1"/>
        <v>0</v>
      </c>
      <c r="I390">
        <f ca="1"/>
        <v>1</v>
      </c>
      <c r="J390">
        <f ca="1"/>
        <v>1</v>
      </c>
      <c r="K390">
        <f ca="1"/>
        <v>0</v>
      </c>
      <c r="L390">
        <f ca="1"/>
        <v>1</v>
      </c>
    </row>
    <row r="391" spans="1:12" x14ac:dyDescent="0.3">
      <c r="A391">
        <f ca="1"/>
        <v>91297474</v>
      </c>
      <c r="B391">
        <f ca="1"/>
        <v>21310</v>
      </c>
      <c r="C391">
        <f ca="1"/>
        <v>9</v>
      </c>
      <c r="D391">
        <f ca="1"/>
        <v>0</v>
      </c>
      <c r="E391">
        <f ca="1"/>
        <v>5201</v>
      </c>
      <c r="F391">
        <f ca="1"/>
        <v>1</v>
      </c>
      <c r="G391">
        <f ca="1"/>
        <v>1</v>
      </c>
      <c r="H391">
        <f ca="1"/>
        <v>0</v>
      </c>
      <c r="I391">
        <f ca="1"/>
        <v>0</v>
      </c>
      <c r="J391">
        <f ca="1"/>
        <v>0</v>
      </c>
      <c r="K391">
        <f ca="1"/>
        <v>0</v>
      </c>
      <c r="L391">
        <f ca="1"/>
        <v>1</v>
      </c>
    </row>
    <row r="392" spans="1:12" x14ac:dyDescent="0.3">
      <c r="A392">
        <f ca="1"/>
        <v>163614299</v>
      </c>
      <c r="B392">
        <f ca="1"/>
        <v>21310</v>
      </c>
      <c r="C392">
        <f ca="1"/>
        <v>10</v>
      </c>
      <c r="D392">
        <f ca="1"/>
        <v>0</v>
      </c>
      <c r="E392">
        <f ca="1"/>
        <v>2011</v>
      </c>
      <c r="F392">
        <f ca="1"/>
        <v>1</v>
      </c>
      <c r="G392">
        <f ca="1"/>
        <v>1</v>
      </c>
      <c r="H392">
        <f ca="1"/>
        <v>0</v>
      </c>
      <c r="I392">
        <f ca="1"/>
        <v>0</v>
      </c>
      <c r="J392">
        <f ca="1"/>
        <v>0</v>
      </c>
      <c r="K392">
        <f ca="1"/>
        <v>0</v>
      </c>
      <c r="L392">
        <f ca="1"/>
        <v>3</v>
      </c>
    </row>
    <row r="393" spans="1:12" x14ac:dyDescent="0.3">
      <c r="A393">
        <f ca="1"/>
        <v>944273698</v>
      </c>
      <c r="B393">
        <f ca="1"/>
        <v>21310</v>
      </c>
      <c r="C393">
        <f ca="1"/>
        <v>10</v>
      </c>
      <c r="D393">
        <f ca="1"/>
        <v>0</v>
      </c>
      <c r="E393">
        <f ca="1"/>
        <v>2012</v>
      </c>
      <c r="F393">
        <f ca="1"/>
        <v>1</v>
      </c>
      <c r="G393">
        <f ca="1"/>
        <v>1</v>
      </c>
      <c r="H393">
        <f ca="1"/>
        <v>0</v>
      </c>
      <c r="I393">
        <f ca="1"/>
        <v>0</v>
      </c>
      <c r="J393">
        <f ca="1"/>
        <v>0</v>
      </c>
      <c r="K393">
        <f ca="1"/>
        <v>0</v>
      </c>
      <c r="L393">
        <f ca="1"/>
        <v>1</v>
      </c>
    </row>
    <row r="394" spans="1:12" x14ac:dyDescent="0.3">
      <c r="A394">
        <f ca="1"/>
        <v>592685445</v>
      </c>
      <c r="B394">
        <f ca="1"/>
        <v>21320</v>
      </c>
      <c r="C394">
        <f ca="1"/>
        <v>0</v>
      </c>
      <c r="D394">
        <f ca="1"/>
        <v>0</v>
      </c>
      <c r="E394">
        <f ca="1"/>
        <v>5201</v>
      </c>
      <c r="F394">
        <f ca="1"/>
        <v>2</v>
      </c>
      <c r="G394">
        <f ca="1"/>
        <v>1</v>
      </c>
      <c r="H394">
        <f ca="1"/>
        <v>0</v>
      </c>
      <c r="I394">
        <f ca="1"/>
        <v>0</v>
      </c>
      <c r="J394">
        <f ca="1"/>
        <v>1</v>
      </c>
      <c r="K394">
        <f ca="1"/>
        <v>0</v>
      </c>
      <c r="L394">
        <f ca="1"/>
        <v>1</v>
      </c>
    </row>
    <row r="395" spans="1:12" x14ac:dyDescent="0.3">
      <c r="A395">
        <f ca="1"/>
        <v>868571651</v>
      </c>
      <c r="B395">
        <f ca="1"/>
        <v>21320</v>
      </c>
      <c r="C395">
        <f ca="1"/>
        <v>0</v>
      </c>
      <c r="D395">
        <f ca="1"/>
        <v>0</v>
      </c>
      <c r="E395">
        <f ca="1"/>
        <v>5201</v>
      </c>
      <c r="F395">
        <f ca="1"/>
        <v>1</v>
      </c>
      <c r="G395">
        <f ca="1"/>
        <v>1</v>
      </c>
      <c r="H395">
        <f ca="1"/>
        <v>0</v>
      </c>
      <c r="I395">
        <f ca="1"/>
        <v>0</v>
      </c>
      <c r="J395">
        <f ca="1"/>
        <v>0</v>
      </c>
      <c r="K395">
        <f ca="1"/>
        <v>0</v>
      </c>
      <c r="L395">
        <f ca="1"/>
        <v>1</v>
      </c>
    </row>
    <row r="396" spans="1:12" x14ac:dyDescent="0.3">
      <c r="A396">
        <f ca="1"/>
        <v>46873491</v>
      </c>
      <c r="B396">
        <f ca="1"/>
        <v>21320</v>
      </c>
      <c r="C396">
        <f ca="1"/>
        <v>1</v>
      </c>
      <c r="D396">
        <f ca="1"/>
        <v>0</v>
      </c>
      <c r="E396">
        <f ca="1"/>
        <v>1320</v>
      </c>
      <c r="F396">
        <f ca="1"/>
        <v>2</v>
      </c>
      <c r="G396">
        <f ca="1"/>
        <v>1</v>
      </c>
      <c r="H396">
        <f ca="1"/>
        <v>0</v>
      </c>
      <c r="I396">
        <f ca="1"/>
        <v>0</v>
      </c>
      <c r="J396">
        <f ca="1"/>
        <v>1</v>
      </c>
      <c r="K396">
        <f ca="1"/>
        <v>0</v>
      </c>
      <c r="L396">
        <f ca="1"/>
        <v>15</v>
      </c>
    </row>
    <row r="397" spans="1:12" x14ac:dyDescent="0.3">
      <c r="A397">
        <f ca="1"/>
        <v>652295923</v>
      </c>
      <c r="B397">
        <f ca="1"/>
        <v>21320</v>
      </c>
      <c r="C397">
        <f ca="1"/>
        <v>2</v>
      </c>
      <c r="D397">
        <f ca="1"/>
        <v>0</v>
      </c>
      <c r="E397">
        <f ca="1"/>
        <v>5201</v>
      </c>
      <c r="F397">
        <f ca="1"/>
        <v>2</v>
      </c>
      <c r="G397">
        <f ca="1"/>
        <v>1</v>
      </c>
      <c r="H397">
        <f ca="1"/>
        <v>0</v>
      </c>
      <c r="I397">
        <f ca="1"/>
        <v>0</v>
      </c>
      <c r="J397">
        <f ca="1"/>
        <v>1</v>
      </c>
      <c r="K397">
        <f ca="1"/>
        <v>0</v>
      </c>
      <c r="L397">
        <f ca="1"/>
        <v>1</v>
      </c>
    </row>
    <row r="398" spans="1:12" x14ac:dyDescent="0.3">
      <c r="A398">
        <f ca="1"/>
        <v>109310111</v>
      </c>
      <c r="B398">
        <f ca="1"/>
        <v>21320</v>
      </c>
      <c r="C398">
        <f ca="1"/>
        <v>2</v>
      </c>
      <c r="D398">
        <f ca="1"/>
        <v>0</v>
      </c>
      <c r="E398">
        <f ca="1"/>
        <v>5201</v>
      </c>
      <c r="F398">
        <f ca="1"/>
        <v>1</v>
      </c>
      <c r="G398">
        <f ca="1"/>
        <v>1</v>
      </c>
      <c r="H398">
        <f ca="1"/>
        <v>0</v>
      </c>
      <c r="I398">
        <f ca="1"/>
        <v>1</v>
      </c>
      <c r="J398">
        <f ca="1"/>
        <v>0</v>
      </c>
      <c r="K398">
        <f ca="1"/>
        <v>0</v>
      </c>
      <c r="L398">
        <f ca="1"/>
        <v>1</v>
      </c>
    </row>
    <row r="399" spans="1:12" x14ac:dyDescent="0.3">
      <c r="A399">
        <f ca="1"/>
        <v>670489032</v>
      </c>
      <c r="B399">
        <f ca="1"/>
        <v>21320</v>
      </c>
      <c r="C399">
        <f ca="1"/>
        <v>9</v>
      </c>
      <c r="D399">
        <f ca="1"/>
        <v>0</v>
      </c>
      <c r="E399">
        <f ca="1"/>
        <v>5201</v>
      </c>
      <c r="F399">
        <f ca="1"/>
        <v>2</v>
      </c>
      <c r="G399">
        <f ca="1"/>
        <v>1</v>
      </c>
      <c r="H399">
        <f ca="1"/>
        <v>0</v>
      </c>
      <c r="I399">
        <f ca="1"/>
        <v>1</v>
      </c>
      <c r="J399">
        <f ca="1"/>
        <v>1</v>
      </c>
      <c r="K399">
        <f ca="1"/>
        <v>0</v>
      </c>
      <c r="L399">
        <f ca="1"/>
        <v>1</v>
      </c>
    </row>
    <row r="400" spans="1:12" x14ac:dyDescent="0.3">
      <c r="A400">
        <f ca="1"/>
        <v>890127717</v>
      </c>
      <c r="B400">
        <f ca="1"/>
        <v>21320</v>
      </c>
      <c r="C400">
        <f ca="1"/>
        <v>9</v>
      </c>
      <c r="D400">
        <f ca="1"/>
        <v>0</v>
      </c>
      <c r="E400">
        <f ca="1"/>
        <v>5201</v>
      </c>
      <c r="F400">
        <f ca="1"/>
        <v>1</v>
      </c>
      <c r="G400">
        <f ca="1"/>
        <v>1</v>
      </c>
      <c r="H400">
        <f ca="1"/>
        <v>0</v>
      </c>
      <c r="I400">
        <f ca="1"/>
        <v>0</v>
      </c>
      <c r="J400">
        <f ca="1"/>
        <v>0</v>
      </c>
      <c r="K400">
        <f ca="1"/>
        <v>0</v>
      </c>
      <c r="L400">
        <f ca="1"/>
        <v>1</v>
      </c>
    </row>
    <row r="401" spans="1:12" x14ac:dyDescent="0.3">
      <c r="A401">
        <f ca="1"/>
        <v>189368084</v>
      </c>
      <c r="B401">
        <f ca="1"/>
        <v>21320</v>
      </c>
      <c r="C401">
        <f ca="1"/>
        <v>10</v>
      </c>
      <c r="D401">
        <f ca="1"/>
        <v>0</v>
      </c>
      <c r="E401">
        <f ca="1"/>
        <v>2011</v>
      </c>
      <c r="F401">
        <f ca="1"/>
        <v>1</v>
      </c>
      <c r="G401">
        <f ca="1"/>
        <v>1</v>
      </c>
      <c r="H401">
        <f ca="1"/>
        <v>0</v>
      </c>
      <c r="I401">
        <f ca="1"/>
        <v>0</v>
      </c>
      <c r="J401">
        <f ca="1"/>
        <v>0</v>
      </c>
      <c r="K401">
        <f ca="1"/>
        <v>0</v>
      </c>
      <c r="L401">
        <f ca="1"/>
        <v>2</v>
      </c>
    </row>
    <row r="402" spans="1:12" x14ac:dyDescent="0.3">
      <c r="A402">
        <f ca="1"/>
        <v>295852866</v>
      </c>
      <c r="B402">
        <f ca="1"/>
        <v>21320</v>
      </c>
      <c r="C402">
        <f ca="1"/>
        <v>10</v>
      </c>
      <c r="D402">
        <f ca="1"/>
        <v>0</v>
      </c>
      <c r="E402">
        <f ca="1"/>
        <v>2031</v>
      </c>
      <c r="F402">
        <f ca="1"/>
        <v>1</v>
      </c>
      <c r="G402">
        <f ca="1"/>
        <v>1</v>
      </c>
      <c r="H402">
        <f ca="1"/>
        <v>0</v>
      </c>
      <c r="I402">
        <f ca="1"/>
        <v>0</v>
      </c>
      <c r="J402">
        <f ca="1"/>
        <v>0</v>
      </c>
      <c r="K402">
        <f ca="1"/>
        <v>0</v>
      </c>
      <c r="L402">
        <f ca="1"/>
        <v>2</v>
      </c>
    </row>
    <row r="403" spans="1:12" x14ac:dyDescent="0.3">
      <c r="A403">
        <f ca="1"/>
        <v>596229645</v>
      </c>
      <c r="B403">
        <f ca="1"/>
        <v>21320</v>
      </c>
      <c r="C403">
        <f ca="1"/>
        <v>10</v>
      </c>
      <c r="D403">
        <f ca="1"/>
        <v>0</v>
      </c>
      <c r="E403">
        <f ca="1"/>
        <v>2032</v>
      </c>
      <c r="F403">
        <f ca="1"/>
        <v>1</v>
      </c>
      <c r="G403">
        <f ca="1"/>
        <v>1</v>
      </c>
      <c r="H403">
        <f ca="1"/>
        <v>0</v>
      </c>
      <c r="I403">
        <f ca="1"/>
        <v>0</v>
      </c>
      <c r="J403">
        <f ca="1"/>
        <v>0</v>
      </c>
      <c r="K403">
        <f ca="1"/>
        <v>0</v>
      </c>
      <c r="L403">
        <f ca="1"/>
        <v>1</v>
      </c>
    </row>
    <row r="404" spans="1:12" x14ac:dyDescent="0.3">
      <c r="A404">
        <f ca="1"/>
        <v>465226219</v>
      </c>
      <c r="B404">
        <f ca="1"/>
        <v>21330</v>
      </c>
      <c r="C404">
        <f ca="1"/>
        <v>0</v>
      </c>
      <c r="D404">
        <f ca="1"/>
        <v>0</v>
      </c>
      <c r="E404">
        <f ca="1"/>
        <v>5201</v>
      </c>
      <c r="F404">
        <f ca="1"/>
        <v>2</v>
      </c>
      <c r="G404">
        <f ca="1"/>
        <v>1</v>
      </c>
      <c r="H404">
        <f ca="1"/>
        <v>0</v>
      </c>
      <c r="I404">
        <f ca="1"/>
        <v>0</v>
      </c>
      <c r="J404">
        <f ca="1"/>
        <v>1</v>
      </c>
      <c r="K404">
        <f ca="1"/>
        <v>0</v>
      </c>
      <c r="L404">
        <f ca="1"/>
        <v>1</v>
      </c>
    </row>
    <row r="405" spans="1:12" x14ac:dyDescent="0.3">
      <c r="A405">
        <f ca="1"/>
        <v>923693401</v>
      </c>
      <c r="B405">
        <f ca="1"/>
        <v>21330</v>
      </c>
      <c r="C405">
        <f ca="1"/>
        <v>0</v>
      </c>
      <c r="D405">
        <f ca="1"/>
        <v>0</v>
      </c>
      <c r="E405">
        <f ca="1"/>
        <v>5201</v>
      </c>
      <c r="F405">
        <f ca="1"/>
        <v>1</v>
      </c>
      <c r="G405">
        <f ca="1"/>
        <v>1</v>
      </c>
      <c r="H405">
        <f ca="1"/>
        <v>0</v>
      </c>
      <c r="I405">
        <f ca="1"/>
        <v>0</v>
      </c>
      <c r="J405">
        <f ca="1"/>
        <v>0</v>
      </c>
      <c r="K405">
        <f ca="1"/>
        <v>0</v>
      </c>
      <c r="L405">
        <f ca="1"/>
        <v>1</v>
      </c>
    </row>
    <row r="406" spans="1:12" x14ac:dyDescent="0.3">
      <c r="A406">
        <f ca="1"/>
        <v>687051383</v>
      </c>
      <c r="B406">
        <f ca="1"/>
        <v>21330</v>
      </c>
      <c r="C406">
        <f ca="1"/>
        <v>1</v>
      </c>
      <c r="D406">
        <f ca="1"/>
        <v>0</v>
      </c>
      <c r="E406">
        <f ca="1"/>
        <v>1330</v>
      </c>
      <c r="F406">
        <f ca="1"/>
        <v>2</v>
      </c>
      <c r="G406">
        <f ca="1"/>
        <v>1</v>
      </c>
      <c r="H406">
        <f ca="1"/>
        <v>0</v>
      </c>
      <c r="I406">
        <f ca="1"/>
        <v>0</v>
      </c>
      <c r="J406">
        <f ca="1"/>
        <v>1</v>
      </c>
      <c r="K406">
        <f ca="1"/>
        <v>0</v>
      </c>
      <c r="L406">
        <f ca="1"/>
        <v>9</v>
      </c>
    </row>
    <row r="407" spans="1:12" x14ac:dyDescent="0.3">
      <c r="A407">
        <f ca="1"/>
        <v>148895038</v>
      </c>
      <c r="B407">
        <f ca="1"/>
        <v>21330</v>
      </c>
      <c r="C407">
        <f ca="1"/>
        <v>2</v>
      </c>
      <c r="D407">
        <f ca="1"/>
        <v>0</v>
      </c>
      <c r="E407">
        <f ca="1"/>
        <v>5201</v>
      </c>
      <c r="F407">
        <f ca="1"/>
        <v>2</v>
      </c>
      <c r="G407">
        <f ca="1"/>
        <v>1</v>
      </c>
      <c r="H407">
        <f ca="1"/>
        <v>0</v>
      </c>
      <c r="I407">
        <f ca="1"/>
        <v>0</v>
      </c>
      <c r="J407">
        <f ca="1"/>
        <v>1</v>
      </c>
      <c r="K407">
        <f ca="1"/>
        <v>0</v>
      </c>
      <c r="L407">
        <f ca="1"/>
        <v>1</v>
      </c>
    </row>
    <row r="408" spans="1:12" x14ac:dyDescent="0.3">
      <c r="A408">
        <f ca="1"/>
        <v>235466233</v>
      </c>
      <c r="B408">
        <f ca="1"/>
        <v>21330</v>
      </c>
      <c r="C408">
        <f ca="1"/>
        <v>2</v>
      </c>
      <c r="D408">
        <f ca="1"/>
        <v>0</v>
      </c>
      <c r="E408">
        <f ca="1"/>
        <v>5201</v>
      </c>
      <c r="F408">
        <f ca="1"/>
        <v>1</v>
      </c>
      <c r="G408">
        <f ca="1"/>
        <v>1</v>
      </c>
      <c r="H408">
        <f ca="1"/>
        <v>0</v>
      </c>
      <c r="I408">
        <f ca="1"/>
        <v>1</v>
      </c>
      <c r="J408">
        <f ca="1"/>
        <v>0</v>
      </c>
      <c r="K408">
        <f ca="1"/>
        <v>0</v>
      </c>
      <c r="L408">
        <f ca="1"/>
        <v>1</v>
      </c>
    </row>
    <row r="409" spans="1:12" x14ac:dyDescent="0.3">
      <c r="A409">
        <f ca="1"/>
        <v>184234597</v>
      </c>
      <c r="B409">
        <f ca="1"/>
        <v>21330</v>
      </c>
      <c r="C409">
        <f ca="1"/>
        <v>9</v>
      </c>
      <c r="D409">
        <f ca="1"/>
        <v>0</v>
      </c>
      <c r="E409">
        <f ca="1"/>
        <v>5201</v>
      </c>
      <c r="F409">
        <f ca="1"/>
        <v>2</v>
      </c>
      <c r="G409">
        <f ca="1"/>
        <v>1</v>
      </c>
      <c r="H409">
        <f ca="1"/>
        <v>0</v>
      </c>
      <c r="I409">
        <f ca="1"/>
        <v>1</v>
      </c>
      <c r="J409">
        <f ca="1"/>
        <v>1</v>
      </c>
      <c r="K409">
        <f ca="1"/>
        <v>0</v>
      </c>
      <c r="L409">
        <f ca="1"/>
        <v>1</v>
      </c>
    </row>
    <row r="410" spans="1:12" x14ac:dyDescent="0.3">
      <c r="A410">
        <f ca="1"/>
        <v>945698290</v>
      </c>
      <c r="B410">
        <f ca="1"/>
        <v>21330</v>
      </c>
      <c r="C410">
        <f ca="1"/>
        <v>9</v>
      </c>
      <c r="D410">
        <f ca="1"/>
        <v>0</v>
      </c>
      <c r="E410">
        <f ca="1"/>
        <v>5201</v>
      </c>
      <c r="F410">
        <f ca="1"/>
        <v>1</v>
      </c>
      <c r="G410">
        <f ca="1"/>
        <v>1</v>
      </c>
      <c r="H410">
        <f ca="1"/>
        <v>0</v>
      </c>
      <c r="I410">
        <f ca="1"/>
        <v>0</v>
      </c>
      <c r="J410">
        <f ca="1"/>
        <v>0</v>
      </c>
      <c r="K410">
        <f ca="1"/>
        <v>0</v>
      </c>
      <c r="L410">
        <f ca="1"/>
        <v>1</v>
      </c>
    </row>
    <row r="411" spans="1:12" x14ac:dyDescent="0.3">
      <c r="A411">
        <f ca="1"/>
        <v>749999874</v>
      </c>
      <c r="B411">
        <f ca="1"/>
        <v>21330</v>
      </c>
      <c r="C411">
        <f ca="1"/>
        <v>10</v>
      </c>
      <c r="D411">
        <f ca="1"/>
        <v>0</v>
      </c>
      <c r="E411">
        <f ca="1"/>
        <v>2012</v>
      </c>
      <c r="F411">
        <f ca="1"/>
        <v>1</v>
      </c>
      <c r="G411">
        <f ca="1"/>
        <v>1</v>
      </c>
      <c r="H411">
        <f ca="1"/>
        <v>0</v>
      </c>
      <c r="I411">
        <f ca="1"/>
        <v>0</v>
      </c>
      <c r="J411">
        <f ca="1"/>
        <v>0</v>
      </c>
      <c r="K411">
        <f ca="1"/>
        <v>0</v>
      </c>
      <c r="L411">
        <f ca="1"/>
        <v>2</v>
      </c>
    </row>
    <row r="412" spans="1:12" x14ac:dyDescent="0.3">
      <c r="A412">
        <f ca="1"/>
        <v>977103639</v>
      </c>
      <c r="B412">
        <f ca="1"/>
        <v>21330</v>
      </c>
      <c r="C412">
        <f ca="1"/>
        <v>10</v>
      </c>
      <c r="D412">
        <f ca="1"/>
        <v>0</v>
      </c>
      <c r="E412">
        <f ca="1"/>
        <v>2033</v>
      </c>
      <c r="F412">
        <f ca="1"/>
        <v>1</v>
      </c>
      <c r="G412">
        <f ca="1"/>
        <v>1</v>
      </c>
      <c r="H412">
        <f ca="1"/>
        <v>0</v>
      </c>
      <c r="I412">
        <f ca="1"/>
        <v>0</v>
      </c>
      <c r="J412">
        <f ca="1"/>
        <v>0</v>
      </c>
      <c r="K412">
        <f ca="1"/>
        <v>0</v>
      </c>
      <c r="L412">
        <f ca="1"/>
        <v>1</v>
      </c>
    </row>
    <row r="413" spans="1:12" x14ac:dyDescent="0.3">
      <c r="A413">
        <f ca="1"/>
        <v>730001676</v>
      </c>
      <c r="B413">
        <f ca="1"/>
        <v>21400</v>
      </c>
      <c r="C413">
        <f ca="1"/>
        <v>0</v>
      </c>
      <c r="D413">
        <f ca="1"/>
        <v>0</v>
      </c>
      <c r="E413">
        <f ca="1"/>
        <v>5201</v>
      </c>
      <c r="F413">
        <f ca="1"/>
        <v>2</v>
      </c>
      <c r="G413">
        <f ca="1"/>
        <v>1</v>
      </c>
      <c r="H413">
        <f ca="1"/>
        <v>0</v>
      </c>
      <c r="I413">
        <f ca="1"/>
        <v>0</v>
      </c>
      <c r="J413">
        <f ca="1"/>
        <v>1</v>
      </c>
      <c r="K413">
        <f ca="1"/>
        <v>0</v>
      </c>
      <c r="L413">
        <f ca="1"/>
        <v>1</v>
      </c>
    </row>
    <row r="414" spans="1:12" x14ac:dyDescent="0.3">
      <c r="A414">
        <f ca="1"/>
        <v>312380245</v>
      </c>
      <c r="B414">
        <f ca="1"/>
        <v>21400</v>
      </c>
      <c r="C414">
        <f ca="1"/>
        <v>0</v>
      </c>
      <c r="D414">
        <f ca="1"/>
        <v>0</v>
      </c>
      <c r="E414">
        <f ca="1"/>
        <v>5201</v>
      </c>
      <c r="F414">
        <f ca="1"/>
        <v>1</v>
      </c>
      <c r="G414">
        <f ca="1"/>
        <v>1</v>
      </c>
      <c r="H414">
        <f ca="1"/>
        <v>0</v>
      </c>
      <c r="I414">
        <f ca="1"/>
        <v>0</v>
      </c>
      <c r="J414">
        <f ca="1"/>
        <v>0</v>
      </c>
      <c r="K414">
        <f ca="1"/>
        <v>0</v>
      </c>
      <c r="L414">
        <f ca="1"/>
        <v>1</v>
      </c>
    </row>
    <row r="415" spans="1:12" x14ac:dyDescent="0.3">
      <c r="A415">
        <f ca="1"/>
        <v>244116770</v>
      </c>
      <c r="B415">
        <f ca="1"/>
        <v>21400</v>
      </c>
      <c r="C415">
        <f ca="1"/>
        <v>1</v>
      </c>
      <c r="D415">
        <f ca="1"/>
        <v>0</v>
      </c>
      <c r="E415">
        <f ca="1"/>
        <v>1400</v>
      </c>
      <c r="F415">
        <f ca="1"/>
        <v>2</v>
      </c>
      <c r="G415">
        <f ca="1"/>
        <v>1</v>
      </c>
      <c r="H415">
        <f ca="1"/>
        <v>0</v>
      </c>
      <c r="I415">
        <f ca="1"/>
        <v>0</v>
      </c>
      <c r="J415">
        <f ca="1"/>
        <v>1</v>
      </c>
      <c r="K415">
        <f ca="1"/>
        <v>0</v>
      </c>
      <c r="L415">
        <f ca="1"/>
        <v>15</v>
      </c>
    </row>
    <row r="416" spans="1:12" x14ac:dyDescent="0.3">
      <c r="A416">
        <f ca="1"/>
        <v>360744958</v>
      </c>
      <c r="B416">
        <f ca="1"/>
        <v>21400</v>
      </c>
      <c r="C416">
        <f ca="1"/>
        <v>2</v>
      </c>
      <c r="D416">
        <f ca="1"/>
        <v>0</v>
      </c>
      <c r="E416">
        <f ca="1"/>
        <v>5201</v>
      </c>
      <c r="F416">
        <f ca="1"/>
        <v>2</v>
      </c>
      <c r="G416">
        <f ca="1"/>
        <v>1</v>
      </c>
      <c r="H416">
        <f ca="1"/>
        <v>0</v>
      </c>
      <c r="I416">
        <f ca="1"/>
        <v>0</v>
      </c>
      <c r="J416">
        <f ca="1"/>
        <v>1</v>
      </c>
      <c r="K416">
        <f ca="1"/>
        <v>0</v>
      </c>
      <c r="L416">
        <f ca="1"/>
        <v>1</v>
      </c>
    </row>
    <row r="417" spans="1:12" x14ac:dyDescent="0.3">
      <c r="A417">
        <f ca="1"/>
        <v>585925131</v>
      </c>
      <c r="B417">
        <f ca="1"/>
        <v>21400</v>
      </c>
      <c r="C417">
        <f ca="1"/>
        <v>2</v>
      </c>
      <c r="D417">
        <f ca="1"/>
        <v>0</v>
      </c>
      <c r="E417">
        <f ca="1"/>
        <v>5201</v>
      </c>
      <c r="F417">
        <f ca="1"/>
        <v>1</v>
      </c>
      <c r="G417">
        <f ca="1"/>
        <v>1</v>
      </c>
      <c r="H417">
        <f ca="1"/>
        <v>0</v>
      </c>
      <c r="I417">
        <f ca="1"/>
        <v>1</v>
      </c>
      <c r="J417">
        <f ca="1"/>
        <v>0</v>
      </c>
      <c r="K417">
        <f ca="1"/>
        <v>0</v>
      </c>
      <c r="L417">
        <f ca="1"/>
        <v>1</v>
      </c>
    </row>
    <row r="418" spans="1:12" x14ac:dyDescent="0.3">
      <c r="A418">
        <f ca="1"/>
        <v>219997824</v>
      </c>
      <c r="B418">
        <f ca="1"/>
        <v>21400</v>
      </c>
      <c r="C418">
        <f ca="1"/>
        <v>9</v>
      </c>
      <c r="D418">
        <f ca="1"/>
        <v>0</v>
      </c>
      <c r="E418">
        <f ca="1"/>
        <v>5201</v>
      </c>
      <c r="F418">
        <f ca="1"/>
        <v>2</v>
      </c>
      <c r="G418">
        <f ca="1"/>
        <v>1</v>
      </c>
      <c r="H418">
        <f ca="1"/>
        <v>0</v>
      </c>
      <c r="I418">
        <f ca="1"/>
        <v>1</v>
      </c>
      <c r="J418">
        <f ca="1"/>
        <v>1</v>
      </c>
      <c r="K418">
        <f ca="1"/>
        <v>0</v>
      </c>
      <c r="L418">
        <f ca="1"/>
        <v>1</v>
      </c>
    </row>
    <row r="419" spans="1:12" x14ac:dyDescent="0.3">
      <c r="A419">
        <f ca="1"/>
        <v>208597011</v>
      </c>
      <c r="B419">
        <f ca="1"/>
        <v>21400</v>
      </c>
      <c r="C419">
        <f ca="1"/>
        <v>9</v>
      </c>
      <c r="D419">
        <f ca="1"/>
        <v>0</v>
      </c>
      <c r="E419">
        <f ca="1"/>
        <v>5201</v>
      </c>
      <c r="F419">
        <f ca="1"/>
        <v>1</v>
      </c>
      <c r="G419">
        <f ca="1"/>
        <v>1</v>
      </c>
      <c r="H419">
        <f ca="1"/>
        <v>0</v>
      </c>
      <c r="I419">
        <f ca="1"/>
        <v>0</v>
      </c>
      <c r="J419">
        <f ca="1"/>
        <v>0</v>
      </c>
      <c r="K419">
        <f ca="1"/>
        <v>0</v>
      </c>
      <c r="L419">
        <f ca="1"/>
        <v>1</v>
      </c>
    </row>
    <row r="420" spans="1:12" x14ac:dyDescent="0.3">
      <c r="A420">
        <f ca="1"/>
        <v>977543056</v>
      </c>
      <c r="B420">
        <f ca="1"/>
        <v>21400</v>
      </c>
      <c r="C420">
        <f ca="1"/>
        <v>10</v>
      </c>
      <c r="D420">
        <f ca="1"/>
        <v>0</v>
      </c>
      <c r="E420">
        <f ca="1"/>
        <v>2031</v>
      </c>
      <c r="F420">
        <f ca="1"/>
        <v>1</v>
      </c>
      <c r="G420">
        <f ca="1"/>
        <v>1</v>
      </c>
      <c r="H420">
        <f ca="1"/>
        <v>0</v>
      </c>
      <c r="I420">
        <f ca="1"/>
        <v>0</v>
      </c>
      <c r="J420">
        <f ca="1"/>
        <v>0</v>
      </c>
      <c r="K420">
        <f ca="1"/>
        <v>0</v>
      </c>
      <c r="L420">
        <f ca="1"/>
        <v>1</v>
      </c>
    </row>
    <row r="421" spans="1:12" x14ac:dyDescent="0.3">
      <c r="A421">
        <f ca="1"/>
        <v>586383578</v>
      </c>
      <c r="B421">
        <f ca="1"/>
        <v>21400</v>
      </c>
      <c r="C421">
        <f ca="1"/>
        <v>10</v>
      </c>
      <c r="D421">
        <f ca="1"/>
        <v>0</v>
      </c>
      <c r="E421">
        <f ca="1"/>
        <v>2032</v>
      </c>
      <c r="F421">
        <f ca="1"/>
        <v>1</v>
      </c>
      <c r="G421">
        <f ca="1"/>
        <v>1</v>
      </c>
      <c r="H421">
        <f ca="1"/>
        <v>0</v>
      </c>
      <c r="I421">
        <f ca="1"/>
        <v>0</v>
      </c>
      <c r="J421">
        <f ca="1"/>
        <v>0</v>
      </c>
      <c r="K421">
        <f ca="1"/>
        <v>0</v>
      </c>
      <c r="L421">
        <f ca="1"/>
        <v>1</v>
      </c>
    </row>
    <row r="422" spans="1:12" x14ac:dyDescent="0.3">
      <c r="A422">
        <f ca="1"/>
        <v>729438905</v>
      </c>
      <c r="B422">
        <f ca="1"/>
        <v>21400</v>
      </c>
      <c r="C422">
        <f ca="1"/>
        <v>10</v>
      </c>
      <c r="D422">
        <f ca="1"/>
        <v>0</v>
      </c>
      <c r="E422">
        <f ca="1"/>
        <v>2033</v>
      </c>
      <c r="F422">
        <f ca="1"/>
        <v>1</v>
      </c>
      <c r="G422">
        <f ca="1"/>
        <v>1</v>
      </c>
      <c r="H422">
        <f ca="1"/>
        <v>0</v>
      </c>
      <c r="I422">
        <f ca="1"/>
        <v>0</v>
      </c>
      <c r="J422">
        <f ca="1"/>
        <v>0</v>
      </c>
      <c r="K422">
        <f ca="1"/>
        <v>0</v>
      </c>
      <c r="L422">
        <f ca="1"/>
        <v>1</v>
      </c>
    </row>
    <row r="423" spans="1:12" x14ac:dyDescent="0.3">
      <c r="A423">
        <f ca="1"/>
        <v>391176618</v>
      </c>
      <c r="B423">
        <f ca="1"/>
        <v>21410</v>
      </c>
      <c r="C423">
        <f ca="1"/>
        <v>0</v>
      </c>
      <c r="D423">
        <f ca="1"/>
        <v>0</v>
      </c>
      <c r="E423">
        <f ca="1"/>
        <v>5201</v>
      </c>
      <c r="F423">
        <f ca="1"/>
        <v>2</v>
      </c>
      <c r="G423">
        <f ca="1"/>
        <v>1</v>
      </c>
      <c r="H423">
        <f ca="1"/>
        <v>0</v>
      </c>
      <c r="I423">
        <f ca="1"/>
        <v>0</v>
      </c>
      <c r="J423">
        <f ca="1"/>
        <v>1</v>
      </c>
      <c r="K423">
        <f ca="1"/>
        <v>0</v>
      </c>
      <c r="L423">
        <f ca="1"/>
        <v>1</v>
      </c>
    </row>
    <row r="424" spans="1:12" x14ac:dyDescent="0.3">
      <c r="A424">
        <f ca="1"/>
        <v>570392662</v>
      </c>
      <c r="B424">
        <f ca="1"/>
        <v>21410</v>
      </c>
      <c r="C424">
        <f ca="1"/>
        <v>0</v>
      </c>
      <c r="D424">
        <f ca="1"/>
        <v>0</v>
      </c>
      <c r="E424">
        <f ca="1"/>
        <v>5201</v>
      </c>
      <c r="F424">
        <f ca="1"/>
        <v>1</v>
      </c>
      <c r="G424">
        <f ca="1"/>
        <v>1</v>
      </c>
      <c r="H424">
        <f ca="1"/>
        <v>0</v>
      </c>
      <c r="I424">
        <f ca="1"/>
        <v>0</v>
      </c>
      <c r="J424">
        <f ca="1"/>
        <v>0</v>
      </c>
      <c r="K424">
        <f ca="1"/>
        <v>0</v>
      </c>
      <c r="L424">
        <f ca="1"/>
        <v>1</v>
      </c>
    </row>
    <row r="425" spans="1:12" x14ac:dyDescent="0.3">
      <c r="A425">
        <f ca="1"/>
        <v>860491491</v>
      </c>
      <c r="B425">
        <f ca="1"/>
        <v>21410</v>
      </c>
      <c r="C425">
        <f ca="1"/>
        <v>1</v>
      </c>
      <c r="D425">
        <f ca="1"/>
        <v>0</v>
      </c>
      <c r="E425">
        <f ca="1"/>
        <v>1410</v>
      </c>
      <c r="F425">
        <f ca="1"/>
        <v>2</v>
      </c>
      <c r="G425">
        <f ca="1"/>
        <v>1</v>
      </c>
      <c r="H425">
        <f ca="1"/>
        <v>0</v>
      </c>
      <c r="I425">
        <f ca="1"/>
        <v>0</v>
      </c>
      <c r="J425">
        <f ca="1"/>
        <v>1</v>
      </c>
      <c r="K425">
        <f ca="1"/>
        <v>0</v>
      </c>
      <c r="L425">
        <f ca="1"/>
        <v>16</v>
      </c>
    </row>
    <row r="426" spans="1:12" x14ac:dyDescent="0.3">
      <c r="A426">
        <f ca="1"/>
        <v>303317700</v>
      </c>
      <c r="B426">
        <f ca="1"/>
        <v>21410</v>
      </c>
      <c r="C426">
        <f ca="1"/>
        <v>2</v>
      </c>
      <c r="D426">
        <f ca="1"/>
        <v>0</v>
      </c>
      <c r="E426">
        <f ca="1"/>
        <v>5201</v>
      </c>
      <c r="F426">
        <f ca="1"/>
        <v>2</v>
      </c>
      <c r="G426">
        <f ca="1"/>
        <v>1</v>
      </c>
      <c r="H426">
        <f ca="1"/>
        <v>0</v>
      </c>
      <c r="I426">
        <f ca="1"/>
        <v>0</v>
      </c>
      <c r="J426">
        <f ca="1"/>
        <v>1</v>
      </c>
      <c r="K426">
        <f ca="1"/>
        <v>0</v>
      </c>
      <c r="L426">
        <f ca="1"/>
        <v>1</v>
      </c>
    </row>
    <row r="427" spans="1:12" x14ac:dyDescent="0.3">
      <c r="A427">
        <f ca="1"/>
        <v>254952472</v>
      </c>
      <c r="B427">
        <f ca="1"/>
        <v>21410</v>
      </c>
      <c r="C427">
        <f ca="1"/>
        <v>2</v>
      </c>
      <c r="D427">
        <f ca="1"/>
        <v>0</v>
      </c>
      <c r="E427">
        <f ca="1"/>
        <v>5201</v>
      </c>
      <c r="F427">
        <f ca="1"/>
        <v>1</v>
      </c>
      <c r="G427">
        <f ca="1"/>
        <v>1</v>
      </c>
      <c r="H427">
        <f ca="1"/>
        <v>0</v>
      </c>
      <c r="I427">
        <f ca="1"/>
        <v>1</v>
      </c>
      <c r="J427">
        <f ca="1"/>
        <v>0</v>
      </c>
      <c r="K427">
        <f ca="1"/>
        <v>0</v>
      </c>
      <c r="L427">
        <f ca="1"/>
        <v>1</v>
      </c>
    </row>
    <row r="428" spans="1:12" x14ac:dyDescent="0.3">
      <c r="A428">
        <f ca="1"/>
        <v>333799314</v>
      </c>
      <c r="B428">
        <f ca="1"/>
        <v>21410</v>
      </c>
      <c r="C428">
        <f ca="1"/>
        <v>9</v>
      </c>
      <c r="D428">
        <f ca="1"/>
        <v>0</v>
      </c>
      <c r="E428">
        <f ca="1"/>
        <v>5201</v>
      </c>
      <c r="F428">
        <f ca="1"/>
        <v>2</v>
      </c>
      <c r="G428">
        <f ca="1"/>
        <v>1</v>
      </c>
      <c r="H428">
        <f ca="1"/>
        <v>0</v>
      </c>
      <c r="I428">
        <f ca="1"/>
        <v>1</v>
      </c>
      <c r="J428">
        <f ca="1"/>
        <v>1</v>
      </c>
      <c r="K428">
        <f ca="1"/>
        <v>0</v>
      </c>
      <c r="L428">
        <f ca="1"/>
        <v>1</v>
      </c>
    </row>
    <row r="429" spans="1:12" x14ac:dyDescent="0.3">
      <c r="A429">
        <f ca="1"/>
        <v>185429973</v>
      </c>
      <c r="B429">
        <f ca="1"/>
        <v>21410</v>
      </c>
      <c r="C429">
        <f ca="1"/>
        <v>9</v>
      </c>
      <c r="D429">
        <f ca="1"/>
        <v>0</v>
      </c>
      <c r="E429">
        <f ca="1"/>
        <v>5201</v>
      </c>
      <c r="F429">
        <f ca="1"/>
        <v>1</v>
      </c>
      <c r="G429">
        <f ca="1"/>
        <v>1</v>
      </c>
      <c r="H429">
        <f ca="1"/>
        <v>0</v>
      </c>
      <c r="I429">
        <f ca="1"/>
        <v>0</v>
      </c>
      <c r="J429">
        <f ca="1"/>
        <v>0</v>
      </c>
      <c r="K429">
        <f ca="1"/>
        <v>0</v>
      </c>
      <c r="L429">
        <f ca="1"/>
        <v>1</v>
      </c>
    </row>
    <row r="430" spans="1:12" x14ac:dyDescent="0.3">
      <c r="A430">
        <f ca="1"/>
        <v>686238775</v>
      </c>
      <c r="B430">
        <f ca="1"/>
        <v>21410</v>
      </c>
      <c r="C430">
        <f ca="1"/>
        <v>10</v>
      </c>
      <c r="D430">
        <f ca="1"/>
        <v>0</v>
      </c>
      <c r="E430">
        <f ca="1"/>
        <v>2012</v>
      </c>
      <c r="F430">
        <f ca="1"/>
        <v>1</v>
      </c>
      <c r="G430">
        <f ca="1"/>
        <v>1</v>
      </c>
      <c r="H430">
        <f ca="1"/>
        <v>0</v>
      </c>
      <c r="I430">
        <f ca="1"/>
        <v>0</v>
      </c>
      <c r="J430">
        <f ca="1"/>
        <v>0</v>
      </c>
      <c r="K430">
        <f ca="1"/>
        <v>0</v>
      </c>
      <c r="L430">
        <f ca="1"/>
        <v>1</v>
      </c>
    </row>
    <row r="431" spans="1:12" x14ac:dyDescent="0.3">
      <c r="A431">
        <f ca="1"/>
        <v>950646822</v>
      </c>
      <c r="B431">
        <f ca="1"/>
        <v>21410</v>
      </c>
      <c r="C431">
        <f ca="1"/>
        <v>10</v>
      </c>
      <c r="D431">
        <f ca="1"/>
        <v>0</v>
      </c>
      <c r="E431">
        <f ca="1"/>
        <v>2013</v>
      </c>
      <c r="F431">
        <f ca="1"/>
        <v>1</v>
      </c>
      <c r="G431">
        <f ca="1"/>
        <v>1</v>
      </c>
      <c r="H431">
        <f ca="1"/>
        <v>0</v>
      </c>
      <c r="I431">
        <f ca="1"/>
        <v>0</v>
      </c>
      <c r="J431">
        <f ca="1"/>
        <v>0</v>
      </c>
      <c r="K431">
        <f ca="1"/>
        <v>0</v>
      </c>
      <c r="L431">
        <f ca="1"/>
        <v>1</v>
      </c>
    </row>
    <row r="432" spans="1:12" x14ac:dyDescent="0.3">
      <c r="A432">
        <f ca="1"/>
        <v>846780735</v>
      </c>
      <c r="B432">
        <f ca="1"/>
        <v>21410</v>
      </c>
      <c r="C432">
        <f ca="1"/>
        <v>10</v>
      </c>
      <c r="D432">
        <f ca="1"/>
        <v>0</v>
      </c>
      <c r="E432">
        <f ca="1"/>
        <v>2031</v>
      </c>
      <c r="F432">
        <f ca="1"/>
        <v>1</v>
      </c>
      <c r="G432">
        <f ca="1"/>
        <v>1</v>
      </c>
      <c r="H432">
        <f ca="1"/>
        <v>0</v>
      </c>
      <c r="I432">
        <f ca="1"/>
        <v>0</v>
      </c>
      <c r="J432">
        <f ca="1"/>
        <v>0</v>
      </c>
      <c r="K432">
        <f ca="1"/>
        <v>0</v>
      </c>
      <c r="L432">
        <f ca="1"/>
        <v>2</v>
      </c>
    </row>
    <row r="433" spans="1:12" x14ac:dyDescent="0.3">
      <c r="A433">
        <f ca="1"/>
        <v>155795871</v>
      </c>
      <c r="B433">
        <f ca="1"/>
        <v>21420</v>
      </c>
      <c r="C433">
        <f ca="1"/>
        <v>0</v>
      </c>
      <c r="D433">
        <f ca="1"/>
        <v>0</v>
      </c>
      <c r="E433">
        <f ca="1"/>
        <v>5201</v>
      </c>
      <c r="F433">
        <f ca="1"/>
        <v>2</v>
      </c>
      <c r="G433">
        <f ca="1"/>
        <v>1</v>
      </c>
      <c r="H433">
        <f ca="1"/>
        <v>0</v>
      </c>
      <c r="I433">
        <f ca="1"/>
        <v>0</v>
      </c>
      <c r="J433">
        <f ca="1"/>
        <v>1</v>
      </c>
      <c r="K433">
        <f ca="1"/>
        <v>0</v>
      </c>
      <c r="L433">
        <f ca="1"/>
        <v>1</v>
      </c>
    </row>
    <row r="434" spans="1:12" x14ac:dyDescent="0.3">
      <c r="A434">
        <f ca="1"/>
        <v>92087778</v>
      </c>
      <c r="B434">
        <f ca="1"/>
        <v>21420</v>
      </c>
      <c r="C434">
        <f ca="1"/>
        <v>0</v>
      </c>
      <c r="D434">
        <f ca="1"/>
        <v>0</v>
      </c>
      <c r="E434">
        <f ca="1"/>
        <v>5201</v>
      </c>
      <c r="F434">
        <f ca="1"/>
        <v>1</v>
      </c>
      <c r="G434">
        <f ca="1"/>
        <v>1</v>
      </c>
      <c r="H434">
        <f ca="1"/>
        <v>0</v>
      </c>
      <c r="I434">
        <f ca="1"/>
        <v>0</v>
      </c>
      <c r="J434">
        <f ca="1"/>
        <v>0</v>
      </c>
      <c r="K434">
        <f ca="1"/>
        <v>0</v>
      </c>
      <c r="L434">
        <f ca="1"/>
        <v>1</v>
      </c>
    </row>
    <row r="435" spans="1:12" x14ac:dyDescent="0.3">
      <c r="A435">
        <f ca="1"/>
        <v>327169507</v>
      </c>
      <c r="B435">
        <f ca="1"/>
        <v>21420</v>
      </c>
      <c r="C435">
        <f ca="1"/>
        <v>1</v>
      </c>
      <c r="D435">
        <f ca="1"/>
        <v>0</v>
      </c>
      <c r="E435">
        <f ca="1"/>
        <v>1420</v>
      </c>
      <c r="F435">
        <f ca="1"/>
        <v>2</v>
      </c>
      <c r="G435">
        <f ca="1"/>
        <v>1</v>
      </c>
      <c r="H435">
        <f ca="1"/>
        <v>0</v>
      </c>
      <c r="I435">
        <f ca="1"/>
        <v>0</v>
      </c>
      <c r="J435">
        <f ca="1"/>
        <v>1</v>
      </c>
      <c r="K435">
        <f ca="1"/>
        <v>0</v>
      </c>
      <c r="L435">
        <f ca="1"/>
        <v>15</v>
      </c>
    </row>
    <row r="436" spans="1:12" x14ac:dyDescent="0.3">
      <c r="A436">
        <f ca="1"/>
        <v>269967057</v>
      </c>
      <c r="B436">
        <f ca="1"/>
        <v>21420</v>
      </c>
      <c r="C436">
        <f ca="1"/>
        <v>2</v>
      </c>
      <c r="D436">
        <f ca="1"/>
        <v>0</v>
      </c>
      <c r="E436">
        <f ca="1"/>
        <v>5201</v>
      </c>
      <c r="F436">
        <f ca="1"/>
        <v>2</v>
      </c>
      <c r="G436">
        <f ca="1"/>
        <v>1</v>
      </c>
      <c r="H436">
        <f ca="1"/>
        <v>0</v>
      </c>
      <c r="I436">
        <f ca="1"/>
        <v>0</v>
      </c>
      <c r="J436">
        <f ca="1"/>
        <v>1</v>
      </c>
      <c r="K436">
        <f ca="1"/>
        <v>0</v>
      </c>
      <c r="L436">
        <f ca="1"/>
        <v>1</v>
      </c>
    </row>
    <row r="437" spans="1:12" x14ac:dyDescent="0.3">
      <c r="A437">
        <f ca="1"/>
        <v>842551143</v>
      </c>
      <c r="B437">
        <f ca="1"/>
        <v>21420</v>
      </c>
      <c r="C437">
        <f ca="1"/>
        <v>2</v>
      </c>
      <c r="D437">
        <f ca="1"/>
        <v>0</v>
      </c>
      <c r="E437">
        <f ca="1"/>
        <v>5201</v>
      </c>
      <c r="F437">
        <f ca="1"/>
        <v>1</v>
      </c>
      <c r="G437">
        <f ca="1"/>
        <v>1</v>
      </c>
      <c r="H437">
        <f ca="1"/>
        <v>0</v>
      </c>
      <c r="I437">
        <f ca="1"/>
        <v>1</v>
      </c>
      <c r="J437">
        <f ca="1"/>
        <v>0</v>
      </c>
      <c r="K437">
        <f ca="1"/>
        <v>0</v>
      </c>
      <c r="L437">
        <f ca="1"/>
        <v>1</v>
      </c>
    </row>
    <row r="438" spans="1:12" x14ac:dyDescent="0.3">
      <c r="A438">
        <f ca="1"/>
        <v>997744856</v>
      </c>
      <c r="B438">
        <f ca="1"/>
        <v>21420</v>
      </c>
      <c r="C438">
        <f ca="1"/>
        <v>9</v>
      </c>
      <c r="D438">
        <f ca="1"/>
        <v>0</v>
      </c>
      <c r="E438">
        <f ca="1"/>
        <v>5201</v>
      </c>
      <c r="F438">
        <f ca="1"/>
        <v>2</v>
      </c>
      <c r="G438">
        <f ca="1"/>
        <v>1</v>
      </c>
      <c r="H438">
        <f ca="1"/>
        <v>0</v>
      </c>
      <c r="I438">
        <f ca="1"/>
        <v>1</v>
      </c>
      <c r="J438">
        <f ca="1"/>
        <v>1</v>
      </c>
      <c r="K438">
        <f ca="1"/>
        <v>0</v>
      </c>
      <c r="L438">
        <f ca="1"/>
        <v>1</v>
      </c>
    </row>
    <row r="439" spans="1:12" x14ac:dyDescent="0.3">
      <c r="A439">
        <f ca="1"/>
        <v>217572444</v>
      </c>
      <c r="B439">
        <f ca="1"/>
        <v>21420</v>
      </c>
      <c r="C439">
        <f ca="1"/>
        <v>9</v>
      </c>
      <c r="D439">
        <f ca="1"/>
        <v>0</v>
      </c>
      <c r="E439">
        <f ca="1"/>
        <v>5201</v>
      </c>
      <c r="F439">
        <f ca="1"/>
        <v>1</v>
      </c>
      <c r="G439">
        <f ca="1"/>
        <v>1</v>
      </c>
      <c r="H439">
        <f ca="1"/>
        <v>0</v>
      </c>
      <c r="I439">
        <f ca="1"/>
        <v>0</v>
      </c>
      <c r="J439">
        <f ca="1"/>
        <v>0</v>
      </c>
      <c r="K439">
        <f ca="1"/>
        <v>0</v>
      </c>
      <c r="L439">
        <f ca="1"/>
        <v>1</v>
      </c>
    </row>
    <row r="440" spans="1:12" x14ac:dyDescent="0.3">
      <c r="A440">
        <f ca="1"/>
        <v>289576098</v>
      </c>
      <c r="B440">
        <f ca="1"/>
        <v>21420</v>
      </c>
      <c r="C440">
        <f ca="1"/>
        <v>10</v>
      </c>
      <c r="D440">
        <f ca="1"/>
        <v>0</v>
      </c>
      <c r="E440">
        <f ca="1"/>
        <v>2011</v>
      </c>
      <c r="F440">
        <f ca="1"/>
        <v>1</v>
      </c>
      <c r="G440">
        <f ca="1"/>
        <v>1</v>
      </c>
      <c r="H440">
        <f ca="1"/>
        <v>0</v>
      </c>
      <c r="I440">
        <f ca="1"/>
        <v>0</v>
      </c>
      <c r="J440">
        <f ca="1"/>
        <v>0</v>
      </c>
      <c r="K440">
        <f ca="1"/>
        <v>0</v>
      </c>
      <c r="L440">
        <f ca="1"/>
        <v>2</v>
      </c>
    </row>
    <row r="441" spans="1:12" x14ac:dyDescent="0.3">
      <c r="A441">
        <f ca="1"/>
        <v>794530687</v>
      </c>
      <c r="B441">
        <f ca="1"/>
        <v>21420</v>
      </c>
      <c r="C441">
        <f ca="1"/>
        <v>10</v>
      </c>
      <c r="D441">
        <f ca="1"/>
        <v>0</v>
      </c>
      <c r="E441">
        <f ca="1"/>
        <v>2012</v>
      </c>
      <c r="F441">
        <f ca="1"/>
        <v>1</v>
      </c>
      <c r="G441">
        <f ca="1"/>
        <v>1</v>
      </c>
      <c r="H441">
        <f ca="1"/>
        <v>0</v>
      </c>
      <c r="I441">
        <f ca="1"/>
        <v>0</v>
      </c>
      <c r="J441">
        <f ca="1"/>
        <v>0</v>
      </c>
      <c r="K441">
        <f ca="1"/>
        <v>0</v>
      </c>
      <c r="L441">
        <f ca="1"/>
        <v>2</v>
      </c>
    </row>
    <row r="442" spans="1:12" x14ac:dyDescent="0.3">
      <c r="A442">
        <f ca="1"/>
        <v>598989161</v>
      </c>
      <c r="B442">
        <f ca="1"/>
        <v>21420</v>
      </c>
      <c r="C442">
        <f ca="1"/>
        <v>10</v>
      </c>
      <c r="D442">
        <f ca="1"/>
        <v>0</v>
      </c>
      <c r="E442">
        <f ca="1"/>
        <v>2041</v>
      </c>
      <c r="F442">
        <f ca="1"/>
        <v>1</v>
      </c>
      <c r="G442">
        <f ca="1"/>
        <v>1</v>
      </c>
      <c r="H442">
        <f ca="1"/>
        <v>0</v>
      </c>
      <c r="I442">
        <f ca="1"/>
        <v>0</v>
      </c>
      <c r="J442">
        <f ca="1"/>
        <v>0</v>
      </c>
      <c r="K442">
        <f ca="1"/>
        <v>0</v>
      </c>
      <c r="L442">
        <f ca="1"/>
        <v>1</v>
      </c>
    </row>
    <row r="443" spans="1:12" x14ac:dyDescent="0.3">
      <c r="A443">
        <f ca="1"/>
        <v>201781212</v>
      </c>
      <c r="B443">
        <f ca="1"/>
        <v>21430</v>
      </c>
      <c r="C443">
        <f ca="1"/>
        <v>0</v>
      </c>
      <c r="D443">
        <f ca="1"/>
        <v>0</v>
      </c>
      <c r="E443">
        <f ca="1"/>
        <v>5201</v>
      </c>
      <c r="F443">
        <f ca="1"/>
        <v>2</v>
      </c>
      <c r="G443">
        <f ca="1"/>
        <v>1</v>
      </c>
      <c r="H443">
        <f ca="1"/>
        <v>0</v>
      </c>
      <c r="I443">
        <f ca="1"/>
        <v>0</v>
      </c>
      <c r="J443">
        <f ca="1"/>
        <v>1</v>
      </c>
      <c r="K443">
        <f ca="1"/>
        <v>0</v>
      </c>
      <c r="L443">
        <f ca="1"/>
        <v>1</v>
      </c>
    </row>
    <row r="444" spans="1:12" x14ac:dyDescent="0.3">
      <c r="A444">
        <f ca="1"/>
        <v>8677157</v>
      </c>
      <c r="B444">
        <f ca="1"/>
        <v>21430</v>
      </c>
      <c r="C444">
        <f ca="1"/>
        <v>0</v>
      </c>
      <c r="D444">
        <f ca="1"/>
        <v>0</v>
      </c>
      <c r="E444">
        <f ca="1"/>
        <v>5201</v>
      </c>
      <c r="F444">
        <f ca="1"/>
        <v>1</v>
      </c>
      <c r="G444">
        <f ca="1"/>
        <v>1</v>
      </c>
      <c r="H444">
        <f ca="1"/>
        <v>0</v>
      </c>
      <c r="I444">
        <f ca="1"/>
        <v>0</v>
      </c>
      <c r="J444">
        <f ca="1"/>
        <v>0</v>
      </c>
      <c r="K444">
        <f ca="1"/>
        <v>0</v>
      </c>
      <c r="L444">
        <f ca="1"/>
        <v>1</v>
      </c>
    </row>
    <row r="445" spans="1:12" x14ac:dyDescent="0.3">
      <c r="A445">
        <f ca="1"/>
        <v>917871808</v>
      </c>
      <c r="B445">
        <f ca="1"/>
        <v>21430</v>
      </c>
      <c r="C445">
        <f ca="1"/>
        <v>0</v>
      </c>
      <c r="D445">
        <f ca="1"/>
        <v>0</v>
      </c>
      <c r="E445">
        <f ca="1"/>
        <v>5201</v>
      </c>
      <c r="F445">
        <f ca="1"/>
        <v>2</v>
      </c>
      <c r="G445">
        <f ca="1"/>
        <v>1</v>
      </c>
      <c r="H445">
        <f ca="1"/>
        <v>0</v>
      </c>
      <c r="I445">
        <f ca="1"/>
        <v>0</v>
      </c>
      <c r="J445">
        <f ca="1"/>
        <v>1</v>
      </c>
      <c r="K445">
        <f ca="1"/>
        <v>0</v>
      </c>
      <c r="L445">
        <f ca="1"/>
        <v>1</v>
      </c>
    </row>
    <row r="446" spans="1:12" x14ac:dyDescent="0.3">
      <c r="A446">
        <f ca="1"/>
        <v>566673935</v>
      </c>
      <c r="B446">
        <f ca="1"/>
        <v>21430</v>
      </c>
      <c r="C446">
        <f ca="1"/>
        <v>0</v>
      </c>
      <c r="D446">
        <f ca="1"/>
        <v>0</v>
      </c>
      <c r="E446">
        <f ca="1"/>
        <v>5201</v>
      </c>
      <c r="F446">
        <f ca="1"/>
        <v>1</v>
      </c>
      <c r="G446">
        <f ca="1"/>
        <v>1</v>
      </c>
      <c r="H446">
        <f ca="1"/>
        <v>0</v>
      </c>
      <c r="I446">
        <f ca="1"/>
        <v>0</v>
      </c>
      <c r="J446">
        <f ca="1"/>
        <v>0</v>
      </c>
      <c r="K446">
        <f ca="1"/>
        <v>0</v>
      </c>
      <c r="L446">
        <f ca="1"/>
        <v>1</v>
      </c>
    </row>
    <row r="447" spans="1:12" x14ac:dyDescent="0.3">
      <c r="A447">
        <f ca="1"/>
        <v>890361504</v>
      </c>
      <c r="B447">
        <f ca="1"/>
        <v>21430</v>
      </c>
      <c r="C447">
        <f ca="1"/>
        <v>1</v>
      </c>
      <c r="D447">
        <f ca="1"/>
        <v>0</v>
      </c>
      <c r="E447">
        <f ca="1"/>
        <v>1430</v>
      </c>
      <c r="F447">
        <f ca="1"/>
        <v>2</v>
      </c>
      <c r="G447">
        <f ca="1"/>
        <v>1</v>
      </c>
      <c r="H447">
        <f ca="1"/>
        <v>0</v>
      </c>
      <c r="I447">
        <f ca="1"/>
        <v>0</v>
      </c>
      <c r="J447">
        <f ca="1"/>
        <v>1</v>
      </c>
      <c r="K447">
        <f ca="1"/>
        <v>0</v>
      </c>
      <c r="L447">
        <f ca="1"/>
        <v>9</v>
      </c>
    </row>
    <row r="448" spans="1:12" x14ac:dyDescent="0.3">
      <c r="A448">
        <f ca="1"/>
        <v>436666794</v>
      </c>
      <c r="B448">
        <f ca="1"/>
        <v>21430</v>
      </c>
      <c r="C448">
        <f ca="1"/>
        <v>2</v>
      </c>
      <c r="D448">
        <f ca="1"/>
        <v>0</v>
      </c>
      <c r="E448">
        <f ca="1"/>
        <v>5201</v>
      </c>
      <c r="F448">
        <f ca="1"/>
        <v>2</v>
      </c>
      <c r="G448">
        <f ca="1"/>
        <v>1</v>
      </c>
      <c r="H448">
        <f ca="1"/>
        <v>0</v>
      </c>
      <c r="I448">
        <f ca="1"/>
        <v>0</v>
      </c>
      <c r="J448">
        <f ca="1"/>
        <v>1</v>
      </c>
      <c r="K448">
        <f ca="1"/>
        <v>0</v>
      </c>
      <c r="L448">
        <f ca="1"/>
        <v>1</v>
      </c>
    </row>
    <row r="449" spans="1:12" x14ac:dyDescent="0.3">
      <c r="A449">
        <f ca="1"/>
        <v>435547566</v>
      </c>
      <c r="B449">
        <f ca="1"/>
        <v>21430</v>
      </c>
      <c r="C449">
        <f ca="1"/>
        <v>2</v>
      </c>
      <c r="D449">
        <f ca="1"/>
        <v>0</v>
      </c>
      <c r="E449">
        <f ca="1"/>
        <v>5201</v>
      </c>
      <c r="F449">
        <f ca="1"/>
        <v>1</v>
      </c>
      <c r="G449">
        <f ca="1"/>
        <v>1</v>
      </c>
      <c r="H449">
        <f ca="1"/>
        <v>0</v>
      </c>
      <c r="I449">
        <f ca="1"/>
        <v>1</v>
      </c>
      <c r="J449">
        <f ca="1"/>
        <v>0</v>
      </c>
      <c r="K449">
        <f ca="1"/>
        <v>0</v>
      </c>
      <c r="L449">
        <f ca="1"/>
        <v>1</v>
      </c>
    </row>
    <row r="450" spans="1:12" x14ac:dyDescent="0.3">
      <c r="A450">
        <f ca="1"/>
        <v>394078747</v>
      </c>
      <c r="B450">
        <f ca="1"/>
        <v>21430</v>
      </c>
      <c r="C450">
        <f ca="1"/>
        <v>2</v>
      </c>
      <c r="D450">
        <f ca="1"/>
        <v>0</v>
      </c>
      <c r="E450">
        <f ca="1"/>
        <v>5201</v>
      </c>
      <c r="F450">
        <f ca="1"/>
        <v>2</v>
      </c>
      <c r="G450">
        <f ca="1"/>
        <v>1</v>
      </c>
      <c r="H450">
        <f ca="1"/>
        <v>0</v>
      </c>
      <c r="I450">
        <f ca="1"/>
        <v>0</v>
      </c>
      <c r="J450">
        <f ca="1"/>
        <v>1</v>
      </c>
      <c r="K450">
        <f ca="1"/>
        <v>0</v>
      </c>
      <c r="L450">
        <f ca="1"/>
        <v>1</v>
      </c>
    </row>
    <row r="451" spans="1:12" x14ac:dyDescent="0.3">
      <c r="A451">
        <f ca="1"/>
        <v>978176720</v>
      </c>
      <c r="B451">
        <f ca="1"/>
        <v>21430</v>
      </c>
      <c r="C451">
        <f ca="1"/>
        <v>2</v>
      </c>
      <c r="D451">
        <f ca="1"/>
        <v>0</v>
      </c>
      <c r="E451">
        <f ca="1"/>
        <v>5201</v>
      </c>
      <c r="F451">
        <f ca="1"/>
        <v>1</v>
      </c>
      <c r="G451">
        <f ca="1"/>
        <v>1</v>
      </c>
      <c r="H451">
        <f ca="1"/>
        <v>0</v>
      </c>
      <c r="I451">
        <f ca="1"/>
        <v>1</v>
      </c>
      <c r="J451">
        <f ca="1"/>
        <v>0</v>
      </c>
      <c r="K451">
        <f ca="1"/>
        <v>0</v>
      </c>
      <c r="L451">
        <f ca="1"/>
        <v>1</v>
      </c>
    </row>
    <row r="452" spans="1:12" x14ac:dyDescent="0.3">
      <c r="A452">
        <f ca="1"/>
        <v>642589958</v>
      </c>
      <c r="B452">
        <f ca="1"/>
        <v>21430</v>
      </c>
      <c r="C452">
        <f ca="1"/>
        <v>9</v>
      </c>
      <c r="D452">
        <f ca="1"/>
        <v>0</v>
      </c>
      <c r="E452">
        <f ca="1"/>
        <v>5201</v>
      </c>
      <c r="F452">
        <f ca="1"/>
        <v>2</v>
      </c>
      <c r="G452">
        <f ca="1"/>
        <v>1</v>
      </c>
      <c r="H452">
        <f ca="1"/>
        <v>0</v>
      </c>
      <c r="I452">
        <f ca="1"/>
        <v>1</v>
      </c>
      <c r="J452">
        <f ca="1"/>
        <v>1</v>
      </c>
      <c r="K452">
        <f ca="1"/>
        <v>0</v>
      </c>
      <c r="L452">
        <f ca="1"/>
        <v>1</v>
      </c>
    </row>
    <row r="453" spans="1:12" x14ac:dyDescent="0.3">
      <c r="A453">
        <f ca="1"/>
        <v>851299284</v>
      </c>
      <c r="B453">
        <f ca="1"/>
        <v>21430</v>
      </c>
      <c r="C453">
        <f ca="1"/>
        <v>9</v>
      </c>
      <c r="D453">
        <f ca="1"/>
        <v>0</v>
      </c>
      <c r="E453">
        <f ca="1"/>
        <v>5201</v>
      </c>
      <c r="F453">
        <f ca="1"/>
        <v>1</v>
      </c>
      <c r="G453">
        <f ca="1"/>
        <v>1</v>
      </c>
      <c r="H453">
        <f ca="1"/>
        <v>0</v>
      </c>
      <c r="I453">
        <f ca="1"/>
        <v>0</v>
      </c>
      <c r="J453">
        <f ca="1"/>
        <v>0</v>
      </c>
      <c r="K453">
        <f ca="1"/>
        <v>0</v>
      </c>
      <c r="L453">
        <f ca="1"/>
        <v>1</v>
      </c>
    </row>
    <row r="454" spans="1:12" x14ac:dyDescent="0.3">
      <c r="A454">
        <f ca="1"/>
        <v>259345738</v>
      </c>
      <c r="B454">
        <f ca="1"/>
        <v>21430</v>
      </c>
      <c r="C454">
        <f ca="1"/>
        <v>9</v>
      </c>
      <c r="D454">
        <f ca="1"/>
        <v>0</v>
      </c>
      <c r="E454">
        <f ca="1"/>
        <v>5201</v>
      </c>
      <c r="F454">
        <f ca="1"/>
        <v>2</v>
      </c>
      <c r="G454">
        <f ca="1"/>
        <v>1</v>
      </c>
      <c r="H454">
        <f ca="1"/>
        <v>0</v>
      </c>
      <c r="I454">
        <f ca="1"/>
        <v>1</v>
      </c>
      <c r="J454">
        <f ca="1"/>
        <v>1</v>
      </c>
      <c r="K454">
        <f ca="1"/>
        <v>0</v>
      </c>
      <c r="L454">
        <f ca="1"/>
        <v>1</v>
      </c>
    </row>
    <row r="455" spans="1:12" x14ac:dyDescent="0.3">
      <c r="A455">
        <f ca="1"/>
        <v>725978611</v>
      </c>
      <c r="B455">
        <f ca="1"/>
        <v>21430</v>
      </c>
      <c r="C455">
        <f ca="1"/>
        <v>9</v>
      </c>
      <c r="D455">
        <f ca="1"/>
        <v>0</v>
      </c>
      <c r="E455">
        <f ca="1"/>
        <v>5201</v>
      </c>
      <c r="F455">
        <f ca="1"/>
        <v>1</v>
      </c>
      <c r="G455">
        <f ca="1"/>
        <v>1</v>
      </c>
      <c r="H455">
        <f ca="1"/>
        <v>0</v>
      </c>
      <c r="I455">
        <f ca="1"/>
        <v>0</v>
      </c>
      <c r="J455">
        <f ca="1"/>
        <v>0</v>
      </c>
      <c r="K455">
        <f ca="1"/>
        <v>0</v>
      </c>
      <c r="L455">
        <f ca="1"/>
        <v>1</v>
      </c>
    </row>
    <row r="456" spans="1:12" x14ac:dyDescent="0.3">
      <c r="A456">
        <f ca="1"/>
        <v>477634039</v>
      </c>
      <c r="B456">
        <f ca="1"/>
        <v>21430</v>
      </c>
      <c r="C456">
        <f ca="1"/>
        <v>10</v>
      </c>
      <c r="D456">
        <f ca="1"/>
        <v>0</v>
      </c>
      <c r="E456">
        <f ca="1"/>
        <v>2032</v>
      </c>
      <c r="F456">
        <f ca="1"/>
        <v>1</v>
      </c>
      <c r="G456">
        <f ca="1"/>
        <v>1</v>
      </c>
      <c r="H456">
        <f ca="1"/>
        <v>0</v>
      </c>
      <c r="I456">
        <f ca="1"/>
        <v>0</v>
      </c>
      <c r="J456">
        <f ca="1"/>
        <v>0</v>
      </c>
      <c r="K456">
        <f ca="1"/>
        <v>0</v>
      </c>
      <c r="L456">
        <f ca="1"/>
        <v>1</v>
      </c>
    </row>
    <row r="457" spans="1:12" x14ac:dyDescent="0.3">
      <c r="A457">
        <f ca="1"/>
        <v>909343100</v>
      </c>
      <c r="B457">
        <f ca="1"/>
        <v>21430</v>
      </c>
      <c r="C457">
        <f ca="1"/>
        <v>10</v>
      </c>
      <c r="D457">
        <f ca="1"/>
        <v>0</v>
      </c>
      <c r="E457">
        <f ca="1"/>
        <v>2033</v>
      </c>
      <c r="F457">
        <f ca="1"/>
        <v>1</v>
      </c>
      <c r="G457">
        <f ca="1"/>
        <v>1</v>
      </c>
      <c r="H457">
        <f ca="1"/>
        <v>0</v>
      </c>
      <c r="I457">
        <f ca="1"/>
        <v>0</v>
      </c>
      <c r="J457">
        <f ca="1"/>
        <v>0</v>
      </c>
      <c r="K457">
        <f ca="1"/>
        <v>0</v>
      </c>
      <c r="L457">
        <f ca="1"/>
        <v>1</v>
      </c>
    </row>
    <row r="458" spans="1:12" x14ac:dyDescent="0.3">
      <c r="A458">
        <f ca="1"/>
        <v>365789325</v>
      </c>
      <c r="B458">
        <f ca="1"/>
        <v>21430</v>
      </c>
      <c r="C458">
        <f ca="1"/>
        <v>10</v>
      </c>
      <c r="D458">
        <f ca="1"/>
        <v>0</v>
      </c>
      <c r="E458">
        <f ca="1"/>
        <v>2041</v>
      </c>
      <c r="F458">
        <f ca="1"/>
        <v>1</v>
      </c>
      <c r="G458">
        <f ca="1"/>
        <v>1</v>
      </c>
      <c r="H458">
        <f ca="1"/>
        <v>0</v>
      </c>
      <c r="I458">
        <f ca="1"/>
        <v>0</v>
      </c>
      <c r="J458">
        <f ca="1"/>
        <v>0</v>
      </c>
      <c r="K458">
        <f ca="1"/>
        <v>0</v>
      </c>
      <c r="L458">
        <f ca="1"/>
        <v>1</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3DB61-D9D9-46C4-A612-73D9741F1AC4}">
  <dimension ref="A1:E3"/>
  <sheetViews>
    <sheetView workbookViewId="0">
      <selection activeCell="K18" sqref="K18"/>
    </sheetView>
  </sheetViews>
  <sheetFormatPr defaultRowHeight="14.4" x14ac:dyDescent="0.3"/>
  <cols>
    <col min="2" max="2" width="10" customWidth="1"/>
    <col min="3" max="3" width="12.44140625" customWidth="1"/>
    <col min="4" max="4" width="9.6640625" customWidth="1"/>
  </cols>
  <sheetData>
    <row r="1" spans="1:5" x14ac:dyDescent="0.3">
      <c r="A1" s="37" t="s">
        <v>0</v>
      </c>
      <c r="B1" s="37" t="s">
        <v>151</v>
      </c>
      <c r="C1" s="37" t="s">
        <v>152</v>
      </c>
      <c r="D1" s="37" t="s">
        <v>376</v>
      </c>
      <c r="E1" s="37" t="s">
        <v>159</v>
      </c>
    </row>
    <row r="2" spans="1:5" x14ac:dyDescent="0.3">
      <c r="A2" s="3">
        <v>1</v>
      </c>
      <c r="B2" s="3">
        <v>5001</v>
      </c>
      <c r="C2" s="3">
        <v>3</v>
      </c>
      <c r="D2" s="3">
        <v>-1</v>
      </c>
      <c r="E2" s="3">
        <v>8</v>
      </c>
    </row>
    <row r="3" spans="1:5" x14ac:dyDescent="0.3">
      <c r="A3" s="38">
        <v>2</v>
      </c>
      <c r="B3" s="38">
        <v>6</v>
      </c>
      <c r="C3" s="38">
        <v>3</v>
      </c>
      <c r="D3" s="38">
        <v>5</v>
      </c>
      <c r="E3" s="38">
        <v>0</v>
      </c>
    </row>
  </sheetData>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4DFC5-7B24-4110-86A1-7335390D74EB}">
  <dimension ref="A1:H3"/>
  <sheetViews>
    <sheetView workbookViewId="0">
      <selection activeCell="L13" sqref="L13"/>
    </sheetView>
  </sheetViews>
  <sheetFormatPr defaultRowHeight="14.4" x14ac:dyDescent="0.3"/>
  <cols>
    <col min="2" max="2" width="10" customWidth="1"/>
    <col min="3" max="3" width="12.44140625" customWidth="1"/>
    <col min="4" max="4" width="10.109375" customWidth="1"/>
    <col min="5" max="5" width="12.5546875" customWidth="1"/>
    <col min="6" max="6" width="10" customWidth="1"/>
  </cols>
  <sheetData>
    <row r="1" spans="1:8" x14ac:dyDescent="0.3">
      <c r="A1" s="35" t="s">
        <v>0</v>
      </c>
      <c r="B1" s="35" t="s">
        <v>151</v>
      </c>
      <c r="C1" s="35" t="s">
        <v>152</v>
      </c>
      <c r="D1" s="35" t="s">
        <v>150</v>
      </c>
      <c r="E1" s="35" t="s">
        <v>377</v>
      </c>
      <c r="F1" s="35" t="s">
        <v>158</v>
      </c>
      <c r="G1" s="35" t="s">
        <v>378</v>
      </c>
      <c r="H1" s="35" t="s">
        <v>159</v>
      </c>
    </row>
    <row r="2" spans="1:8" x14ac:dyDescent="0.3">
      <c r="A2" s="4">
        <v>1</v>
      </c>
      <c r="B2" s="4">
        <v>7</v>
      </c>
      <c r="C2" s="4">
        <v>4</v>
      </c>
      <c r="D2" s="4">
        <v>-1</v>
      </c>
      <c r="E2" s="4">
        <v>0</v>
      </c>
      <c r="F2" s="4">
        <v>-1</v>
      </c>
      <c r="G2" s="4">
        <v>-1</v>
      </c>
      <c r="H2" s="4">
        <v>0</v>
      </c>
    </row>
    <row r="3" spans="1:8" x14ac:dyDescent="0.3">
      <c r="A3" s="36">
        <v>2</v>
      </c>
      <c r="B3" s="36">
        <v>8</v>
      </c>
      <c r="C3" s="36">
        <v>5</v>
      </c>
      <c r="D3" s="36">
        <v>-1</v>
      </c>
      <c r="E3" s="36">
        <v>0</v>
      </c>
      <c r="F3" s="36">
        <v>-1</v>
      </c>
      <c r="G3" s="36">
        <v>-1</v>
      </c>
      <c r="H3" s="36">
        <v>0</v>
      </c>
    </row>
  </sheetData>
  <pageMargins left="0.7" right="0.7" top="0.75" bottom="0.75" header="0.3" footer="0.3"/>
  <drawing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E11C7-3451-4FCC-95A7-72B8247FCC79}">
  <dimension ref="A1:B8"/>
  <sheetViews>
    <sheetView workbookViewId="0">
      <selection activeCell="H8" sqref="H8"/>
    </sheetView>
  </sheetViews>
  <sheetFormatPr defaultRowHeight="14.4" x14ac:dyDescent="0.3"/>
  <cols>
    <col min="2" max="2" width="23.5546875" customWidth="1"/>
  </cols>
  <sheetData>
    <row r="1" spans="1:2" ht="16.8" customHeight="1" x14ac:dyDescent="0.3">
      <c r="A1" s="10" t="s">
        <v>0</v>
      </c>
      <c r="B1" s="10" t="s">
        <v>1</v>
      </c>
    </row>
    <row r="2" spans="1:2" ht="16.8" customHeight="1" x14ac:dyDescent="0.3">
      <c r="A2" s="5">
        <v>1</v>
      </c>
      <c r="B2" s="25" t="s">
        <v>394</v>
      </c>
    </row>
    <row r="3" spans="1:2" ht="16.8" customHeight="1" x14ac:dyDescent="0.3">
      <c r="A3" s="5">
        <v>2</v>
      </c>
      <c r="B3" s="25" t="s">
        <v>395</v>
      </c>
    </row>
    <row r="4" spans="1:2" ht="16.8" customHeight="1" x14ac:dyDescent="0.3">
      <c r="A4" s="5">
        <v>3</v>
      </c>
      <c r="B4" s="6" t="s">
        <v>379</v>
      </c>
    </row>
    <row r="5" spans="1:2" ht="16.8" customHeight="1" x14ac:dyDescent="0.3">
      <c r="A5" s="5">
        <v>4</v>
      </c>
      <c r="B5" s="6" t="s">
        <v>8</v>
      </c>
    </row>
    <row r="6" spans="1:2" ht="16.8" customHeight="1" x14ac:dyDescent="0.3">
      <c r="A6" s="5">
        <v>5</v>
      </c>
      <c r="B6" s="6" t="s">
        <v>10</v>
      </c>
    </row>
    <row r="7" spans="1:2" ht="16.8" customHeight="1" x14ac:dyDescent="0.3">
      <c r="A7" s="5">
        <v>6</v>
      </c>
      <c r="B7" s="6" t="s">
        <v>380</v>
      </c>
    </row>
    <row r="8" spans="1:2" ht="16.8" customHeight="1" x14ac:dyDescent="0.3">
      <c r="A8" s="11">
        <v>7</v>
      </c>
      <c r="B8" s="12" t="s">
        <v>381</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12</vt:i4>
      </vt:variant>
    </vt:vector>
  </HeadingPairs>
  <TitlesOfParts>
    <vt:vector size="22" baseType="lpstr">
      <vt:lpstr>README</vt:lpstr>
      <vt:lpstr>Resources</vt:lpstr>
      <vt:lpstr>Protocols</vt:lpstr>
      <vt:lpstr>Resource Effects</vt:lpstr>
      <vt:lpstr>Export Resources</vt:lpstr>
      <vt:lpstr>Export Protocols</vt:lpstr>
      <vt:lpstr>Export Resource Effects</vt:lpstr>
      <vt:lpstr>Location Effects</vt:lpstr>
      <vt:lpstr>Market Effects</vt:lpstr>
      <vt:lpstr>Event Types</vt:lpstr>
      <vt:lpstr>EventNames</vt:lpstr>
      <vt:lpstr>EventTypeIds</vt:lpstr>
      <vt:lpstr>EventTypeNames</vt:lpstr>
      <vt:lpstr>ProtocolIds</vt:lpstr>
      <vt:lpstr>ProtocolName</vt:lpstr>
      <vt:lpstr>ProtocolNames</vt:lpstr>
      <vt:lpstr>ProtocolNamesCol</vt:lpstr>
      <vt:lpstr>ResourceEffectsExport</vt:lpstr>
      <vt:lpstr>ResourceExportRange</vt:lpstr>
      <vt:lpstr>ResourceIds</vt:lpstr>
      <vt:lpstr>ResourceNames</vt:lpstr>
      <vt:lpstr>TimeInterval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Rozak</dc:creator>
  <cp:lastModifiedBy>David Rozak</cp:lastModifiedBy>
  <dcterms:created xsi:type="dcterms:W3CDTF">2022-04-22T10:33:39Z</dcterms:created>
  <dcterms:modified xsi:type="dcterms:W3CDTF">2022-05-29T16:02:18Z</dcterms:modified>
</cp:coreProperties>
</file>